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4"/>
  <workbookPr/>
  <mc:AlternateContent xmlns:mc="http://schemas.openxmlformats.org/markup-compatibility/2006">
    <mc:Choice Requires="x15">
      <x15ac:absPath xmlns:x15ac="http://schemas.microsoft.com/office/spreadsheetml/2010/11/ac" url="/Users/galileo/development/Reserch/UMN_Research/CCDPA_git/CCDPApy/input_files/"/>
    </mc:Choice>
  </mc:AlternateContent>
  <xr:revisionPtr revIDLastSave="0" documentId="13_ncr:1_{F284C15B-D7F9-304C-958E-2874036F2163}" xr6:coauthVersionLast="47" xr6:coauthVersionMax="47" xr10:uidLastSave="{00000000-0000-0000-0000-000000000000}"/>
  <bookViews>
    <workbookView xWindow="0" yWindow="500" windowWidth="28800" windowHeight="16240" tabRatio="874" activeTab="2" xr2:uid="{00000000-000D-0000-FFFF-FFFF00000000}"/>
  </bookViews>
  <sheets>
    <sheet name="Information" sheetId="1496" r:id="rId1"/>
    <sheet name="Medium" sheetId="1493" r:id="rId2"/>
    <sheet name="Glutamine"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definedNames>
    <definedName name="d0">Glutamine!$B$7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Glutamine!$C$7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D15" i="1506" l="1"/>
  <c r="AG15" i="1506" a="1"/>
  <c r="AG15" i="1506" s="1"/>
  <c r="AH15" i="1506" a="1"/>
  <c r="AH15" i="1506" s="1"/>
  <c r="AI15" i="1506" a="1"/>
  <c r="AI15" i="1506" s="1"/>
  <c r="AJ15" i="1506" a="1"/>
  <c r="AJ15" i="1506" s="1"/>
  <c r="AK15" i="1506" a="1"/>
  <c r="AK15" i="1506" s="1"/>
  <c r="AL15" i="1506" a="1"/>
  <c r="AL15" i="1506" s="1"/>
  <c r="AM15" i="1506" a="1"/>
  <c r="AM15" i="1506" s="1"/>
  <c r="AN15" i="1506" a="1"/>
  <c r="AN15" i="1506" s="1"/>
  <c r="AO15" i="1506" a="1"/>
  <c r="AO15" i="1506" s="1"/>
  <c r="AP15" i="1506" a="1"/>
  <c r="AP15" i="1506" s="1"/>
  <c r="AQ15" i="1506" a="1"/>
  <c r="AQ15" i="1506" s="1"/>
  <c r="AR15" i="1506" a="1"/>
  <c r="AR15" i="1506" s="1"/>
  <c r="AS15" i="1506" a="1"/>
  <c r="AS15" i="1506" s="1"/>
  <c r="AT15" i="1506" a="1"/>
  <c r="AT15" i="1506" s="1"/>
  <c r="AU15" i="1506" a="1"/>
  <c r="AU15" i="1506" s="1"/>
  <c r="AV15" i="1506" a="1"/>
  <c r="AV15" i="1506" s="1"/>
  <c r="AW15" i="1506" a="1"/>
  <c r="AW15" i="1506" s="1"/>
  <c r="AX15" i="1506" a="1"/>
  <c r="AX15" i="1506" s="1"/>
  <c r="AY15" i="1506" a="1"/>
  <c r="AY15" i="1506" s="1"/>
  <c r="AZ15" i="1506" a="1"/>
  <c r="AZ15" i="1506" s="1"/>
  <c r="BA15" i="1506" a="1"/>
  <c r="BA15" i="1506" s="1"/>
  <c r="BB15" i="1506" a="1"/>
  <c r="BB15" i="1506" s="1"/>
  <c r="BC15" i="1506" a="1"/>
  <c r="BC15" i="1506" s="1"/>
  <c r="BD15" i="1506" a="1"/>
  <c r="BD15" i="1506" s="1"/>
  <c r="BE15" i="1506" a="1"/>
  <c r="BE15" i="1506" s="1"/>
  <c r="BF15" i="1506" a="1"/>
  <c r="BF15" i="1506" s="1"/>
  <c r="BG15" i="1506" a="1"/>
  <c r="BG15" i="1506" s="1"/>
  <c r="BH15" i="1506" a="1"/>
  <c r="BH15" i="1506" s="1"/>
  <c r="BI15" i="1506" a="1"/>
  <c r="BI15" i="1506" s="1"/>
  <c r="BJ15" i="1506" a="1"/>
  <c r="BJ15" i="1506" s="1"/>
  <c r="BK15" i="1506" a="1"/>
  <c r="BK15" i="1506" s="1"/>
  <c r="BL15" i="1506" a="1"/>
  <c r="BL15" i="1506" s="1"/>
  <c r="BM15" i="1506" a="1"/>
  <c r="BM15" i="1506" s="1"/>
  <c r="BN15" i="1506" a="1"/>
  <c r="BN15" i="1506" s="1"/>
  <c r="BO15" i="1506" a="1"/>
  <c r="BO15" i="1506" s="1"/>
  <c r="BP15" i="1506" a="1"/>
  <c r="BP15" i="1506" s="1"/>
  <c r="BQ15" i="1506" a="1"/>
  <c r="BQ15" i="1506" s="1"/>
  <c r="BR15" i="1506" a="1"/>
  <c r="BR15" i="1506" s="1"/>
  <c r="BS15" i="1506" a="1"/>
  <c r="BS15" i="1506" s="1"/>
  <c r="BT15" i="1506" a="1"/>
  <c r="BT15" i="1506" s="1"/>
  <c r="BU15" i="1506" a="1"/>
  <c r="BU15" i="1506" s="1"/>
  <c r="BV15" i="1506" a="1"/>
  <c r="BV15" i="1506" s="1"/>
  <c r="BW15" i="1506" a="1"/>
  <c r="BW15" i="1506" s="1"/>
  <c r="BX15" i="1506" a="1"/>
  <c r="BX15" i="1506" s="1"/>
  <c r="BY15" i="1506" a="1"/>
  <c r="BY15" i="1506" s="1"/>
  <c r="BZ15" i="1506" a="1"/>
  <c r="BZ15" i="1506" s="1"/>
  <c r="CA15" i="1506" a="1"/>
  <c r="CA15" i="1506" s="1"/>
  <c r="CB15" i="1506" a="1"/>
  <c r="CB15" i="1506" s="1"/>
  <c r="CC15" i="1506" a="1"/>
  <c r="CC15" i="1506" s="1"/>
  <c r="CD15" i="1506" a="1"/>
  <c r="CD15" i="1506" s="1"/>
  <c r="CE15" i="1506" a="1"/>
  <c r="CE15" i="1506" s="1"/>
  <c r="CF15" i="1506" a="1"/>
  <c r="CF15" i="1506" s="1"/>
  <c r="CG15" i="1506" a="1"/>
  <c r="CG15" i="1506" s="1"/>
  <c r="CH15" i="1506" a="1"/>
  <c r="CH15" i="1506" s="1"/>
  <c r="CI15" i="1506" a="1"/>
  <c r="CI15" i="1506" s="1"/>
  <c r="CJ15" i="1506" a="1"/>
  <c r="CJ15" i="1506" s="1"/>
  <c r="CK15" i="1506" a="1"/>
  <c r="CK15" i="1506" s="1"/>
  <c r="CL15" i="1506" a="1"/>
  <c r="CL15" i="1506" s="1"/>
  <c r="CM15" i="1506" a="1"/>
  <c r="CM15" i="1506" s="1"/>
  <c r="CN15" i="1506" a="1"/>
  <c r="CN15" i="1506" s="1"/>
  <c r="CO15" i="1506" a="1"/>
  <c r="CO15" i="1506" s="1"/>
  <c r="CP15" i="1506" a="1"/>
  <c r="CP15" i="1506" s="1"/>
  <c r="CQ15" i="1506" a="1"/>
  <c r="CQ15" i="1506" s="1"/>
  <c r="CR15" i="1506" a="1"/>
  <c r="CR15" i="1506" s="1"/>
  <c r="CS15" i="1506" a="1"/>
  <c r="CS15" i="1506" s="1"/>
  <c r="CT15" i="1506" a="1"/>
  <c r="CT15" i="1506" s="1"/>
  <c r="CU15" i="1506" a="1"/>
  <c r="CU15" i="1506" s="1"/>
  <c r="AD14" i="1506"/>
  <c r="AG14" i="1506" a="1"/>
  <c r="AG14" i="1506" s="1"/>
  <c r="AH14" i="1506" a="1"/>
  <c r="AH14" i="1506" s="1"/>
  <c r="AI14" i="1506" a="1"/>
  <c r="AI14" i="1506" s="1"/>
  <c r="AJ14" i="1506" a="1"/>
  <c r="AJ14" i="1506" s="1"/>
  <c r="AK14" i="1506" a="1"/>
  <c r="AK14" i="1506" s="1"/>
  <c r="AL14" i="1506" a="1"/>
  <c r="AL14" i="1506" s="1"/>
  <c r="AM14" i="1506" a="1"/>
  <c r="AM14" i="1506" s="1"/>
  <c r="AN14" i="1506" a="1"/>
  <c r="AN14" i="1506" s="1"/>
  <c r="AO14" i="1506" a="1"/>
  <c r="AO14" i="1506" s="1"/>
  <c r="AP14" i="1506" a="1"/>
  <c r="AP14" i="1506" s="1"/>
  <c r="AQ14" i="1506" a="1"/>
  <c r="AQ14" i="1506" s="1"/>
  <c r="AR14" i="1506" a="1"/>
  <c r="AR14" i="1506" s="1"/>
  <c r="AS14" i="1506" a="1"/>
  <c r="AS14" i="1506" s="1"/>
  <c r="AT14" i="1506" a="1"/>
  <c r="AT14" i="1506" s="1"/>
  <c r="AU14" i="1506" a="1"/>
  <c r="AU14" i="1506" s="1"/>
  <c r="AV14" i="1506" a="1"/>
  <c r="AV14" i="1506" s="1"/>
  <c r="AW14" i="1506" a="1"/>
  <c r="AW14" i="1506" s="1"/>
  <c r="AX14" i="1506" a="1"/>
  <c r="AX14" i="1506" s="1"/>
  <c r="AY14" i="1506" a="1"/>
  <c r="AY14" i="1506" s="1"/>
  <c r="AZ14" i="1506" a="1"/>
  <c r="AZ14" i="1506" s="1"/>
  <c r="BA14" i="1506" a="1"/>
  <c r="BA14" i="1506" s="1"/>
  <c r="BB14" i="1506" a="1"/>
  <c r="BB14" i="1506" s="1"/>
  <c r="BC14" i="1506" a="1"/>
  <c r="BC14" i="1506" s="1"/>
  <c r="BD14" i="1506" a="1"/>
  <c r="BD14" i="1506" s="1"/>
  <c r="BE14" i="1506" a="1"/>
  <c r="BE14" i="1506" s="1"/>
  <c r="BF14" i="1506" a="1"/>
  <c r="BF14" i="1506" s="1"/>
  <c r="BG14" i="1506" a="1"/>
  <c r="BG14" i="1506" s="1"/>
  <c r="BH14" i="1506" a="1"/>
  <c r="BH14" i="1506" s="1"/>
  <c r="BI14" i="1506" a="1"/>
  <c r="BI14" i="1506" s="1"/>
  <c r="BJ14" i="1506" a="1"/>
  <c r="BJ14" i="1506" s="1"/>
  <c r="BK14" i="1506" a="1"/>
  <c r="BK14" i="1506" s="1"/>
  <c r="BL14" i="1506" a="1"/>
  <c r="BL14" i="1506" s="1"/>
  <c r="BM14" i="1506" a="1"/>
  <c r="BM14" i="1506" s="1"/>
  <c r="BN14" i="1506" a="1"/>
  <c r="BN14" i="1506" s="1"/>
  <c r="BO14" i="1506" a="1"/>
  <c r="BO14" i="1506" s="1"/>
  <c r="BP14" i="1506" a="1"/>
  <c r="BP14" i="1506" s="1"/>
  <c r="BQ14" i="1506" a="1"/>
  <c r="BQ14" i="1506" s="1"/>
  <c r="BR14" i="1506" a="1"/>
  <c r="BR14" i="1506" s="1"/>
  <c r="BS14" i="1506" a="1"/>
  <c r="BS14" i="1506" s="1"/>
  <c r="BT14" i="1506" a="1"/>
  <c r="BT14" i="1506" s="1"/>
  <c r="BU14" i="1506" a="1"/>
  <c r="BU14" i="1506" s="1"/>
  <c r="BV14" i="1506" a="1"/>
  <c r="BV14" i="1506" s="1"/>
  <c r="BW14" i="1506" a="1"/>
  <c r="BW14" i="1506" s="1"/>
  <c r="BX14" i="1506" a="1"/>
  <c r="BX14" i="1506" s="1"/>
  <c r="BY14" i="1506" a="1"/>
  <c r="BY14" i="1506" s="1"/>
  <c r="BZ14" i="1506" a="1"/>
  <c r="BZ14" i="1506" s="1"/>
  <c r="CA14" i="1506" a="1"/>
  <c r="CA14" i="1506" s="1"/>
  <c r="CB14" i="1506" a="1"/>
  <c r="CB14" i="1506" s="1"/>
  <c r="CC14" i="1506" a="1"/>
  <c r="CC14" i="1506" s="1"/>
  <c r="CD14" i="1506" a="1"/>
  <c r="CD14" i="1506" s="1"/>
  <c r="CE14" i="1506" a="1"/>
  <c r="CE14" i="1506" s="1"/>
  <c r="CF14" i="1506" a="1"/>
  <c r="CF14" i="1506" s="1"/>
  <c r="CG14" i="1506" a="1"/>
  <c r="CG14" i="1506" s="1"/>
  <c r="CH14" i="1506" a="1"/>
  <c r="CH14" i="1506" s="1"/>
  <c r="CI14" i="1506" a="1"/>
  <c r="CI14" i="1506" s="1"/>
  <c r="CJ14" i="1506" a="1"/>
  <c r="CJ14" i="1506" s="1"/>
  <c r="CK14" i="1506" a="1"/>
  <c r="CK14" i="1506" s="1"/>
  <c r="CL14" i="1506" a="1"/>
  <c r="CL14" i="1506" s="1"/>
  <c r="CM14" i="1506" a="1"/>
  <c r="CM14" i="1506" s="1"/>
  <c r="CN14" i="1506" a="1"/>
  <c r="CN14" i="1506" s="1"/>
  <c r="CO14" i="1506" a="1"/>
  <c r="CO14" i="1506" s="1"/>
  <c r="CP14" i="1506" a="1"/>
  <c r="CP14" i="1506" s="1"/>
  <c r="CQ14" i="1506" a="1"/>
  <c r="CQ14" i="1506" s="1"/>
  <c r="CR14" i="1506" a="1"/>
  <c r="CR14" i="1506" s="1"/>
  <c r="CS14" i="1506" a="1"/>
  <c r="CS14" i="1506" s="1"/>
  <c r="CT14" i="1506" a="1"/>
  <c r="CT14" i="1506" s="1"/>
  <c r="CU14" i="1506" a="1"/>
  <c r="CU14" i="1506" s="1"/>
  <c r="A16" i="1495" l="1"/>
  <c r="A17" i="1495"/>
  <c r="E15" i="1504"/>
  <c r="F15" i="1504"/>
  <c r="H15" i="1504"/>
  <c r="I15" i="1504"/>
  <c r="L15" i="1504"/>
  <c r="M15" i="1504"/>
  <c r="N15" i="1504"/>
  <c r="O15" i="1504"/>
  <c r="P15" i="1504"/>
  <c r="AH15" i="1504"/>
  <c r="AK15" i="1504" a="1"/>
  <c r="AK15" i="1504" s="1"/>
  <c r="AL15" i="1504" a="1"/>
  <c r="AL15" i="1504" s="1"/>
  <c r="AM15" i="1504" a="1"/>
  <c r="AM15" i="1504" s="1"/>
  <c r="AN15" i="1504" a="1"/>
  <c r="AN15" i="1504" s="1"/>
  <c r="AO15" i="1504" a="1"/>
  <c r="AO15" i="1504" s="1"/>
  <c r="AP15" i="1504" a="1"/>
  <c r="AP15" i="1504" s="1"/>
  <c r="AQ15" i="1504" a="1"/>
  <c r="AQ15" i="1504" s="1"/>
  <c r="AR15" i="1504" a="1"/>
  <c r="AR15" i="1504" s="1"/>
  <c r="AS15" i="1504" a="1"/>
  <c r="AS15" i="1504" s="1"/>
  <c r="AT15" i="1504" a="1"/>
  <c r="AT15" i="1504" s="1"/>
  <c r="AU15" i="1504" a="1"/>
  <c r="AU15" i="1504" s="1"/>
  <c r="AV15" i="1504" a="1"/>
  <c r="AV15" i="1504" s="1"/>
  <c r="AW15" i="1504" a="1"/>
  <c r="AW15" i="1504" s="1"/>
  <c r="AX15" i="1504" a="1"/>
  <c r="AX15" i="1504" s="1"/>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s="1"/>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s="1"/>
  <c r="BW15" i="1504" a="1"/>
  <c r="BW15" i="1504" s="1"/>
  <c r="BX15" i="1504" a="1"/>
  <c r="BX15" i="1504" s="1"/>
  <c r="BY15" i="1504" a="1"/>
  <c r="BY15" i="1504" s="1"/>
  <c r="BZ15" i="1504" a="1"/>
  <c r="BZ15" i="1504" s="1"/>
  <c r="CA15" i="1504" a="1"/>
  <c r="CA15" i="1504" s="1"/>
  <c r="CB15" i="1504" a="1"/>
  <c r="CB15" i="1504" s="1"/>
  <c r="CC15" i="1504" a="1"/>
  <c r="CC15" i="1504" s="1"/>
  <c r="CD15" i="1504" a="1"/>
  <c r="CD15" i="1504" s="1"/>
  <c r="CE15" i="1504" a="1"/>
  <c r="CE15" i="1504" s="1"/>
  <c r="CF15" i="1504" a="1"/>
  <c r="CF15" i="1504" s="1"/>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E16" i="1504"/>
  <c r="F16" i="1504"/>
  <c r="H16" i="1504"/>
  <c r="I16" i="1504"/>
  <c r="L16" i="1504"/>
  <c r="M16" i="1504"/>
  <c r="N16" i="1504"/>
  <c r="O16" i="1504"/>
  <c r="P16" i="1504"/>
  <c r="AH16" i="1504"/>
  <c r="AK16" i="1504" a="1"/>
  <c r="AK16" i="1504" s="1"/>
  <c r="AL16" i="1504" a="1"/>
  <c r="AL16" i="1504" s="1"/>
  <c r="AM16" i="1504" a="1"/>
  <c r="AM16" i="1504" s="1"/>
  <c r="AN16" i="1504" a="1"/>
  <c r="AN16" i="1504" s="1"/>
  <c r="AO16" i="1504" a="1"/>
  <c r="AO16" i="1504" s="1"/>
  <c r="AP16" i="1504" a="1"/>
  <c r="AP16" i="1504" s="1"/>
  <c r="AQ16" i="1504" a="1"/>
  <c r="AQ16" i="1504" s="1"/>
  <c r="AR16" i="1504" a="1"/>
  <c r="AR16" i="1504" s="1"/>
  <c r="AS16" i="1504" a="1"/>
  <c r="AS16" i="1504" s="1"/>
  <c r="AT16" i="1504" a="1"/>
  <c r="AT16" i="1504" s="1"/>
  <c r="AU16" i="1504" a="1"/>
  <c r="AU16" i="1504" s="1"/>
  <c r="AV16" i="1504" a="1"/>
  <c r="AV16" i="1504" s="1"/>
  <c r="AW16" i="1504" a="1"/>
  <c r="AW16" i="1504" s="1"/>
  <c r="AX16" i="1504" a="1"/>
  <c r="AX16" i="1504" s="1"/>
  <c r="AY16" i="1504" a="1"/>
  <c r="AY16" i="1504" s="1"/>
  <c r="AZ16" i="1504" a="1"/>
  <c r="AZ16" i="1504" s="1"/>
  <c r="BA16" i="1504" a="1"/>
  <c r="BA16" i="1504" s="1"/>
  <c r="BB16" i="1504" a="1"/>
  <c r="BB16" i="1504" s="1"/>
  <c r="BC16" i="1504" a="1"/>
  <c r="BC16" i="1504" s="1"/>
  <c r="BD16" i="1504" a="1"/>
  <c r="BD16" i="1504" s="1"/>
  <c r="BE16" i="1504" a="1"/>
  <c r="BE16" i="1504" s="1"/>
  <c r="BF16" i="1504" a="1"/>
  <c r="BF16" i="1504" s="1"/>
  <c r="BG16" i="1504" a="1"/>
  <c r="BG16" i="1504" s="1"/>
  <c r="BH16" i="1504" a="1"/>
  <c r="BH16" i="1504" s="1"/>
  <c r="BI16" i="1504" a="1"/>
  <c r="BI16" i="1504" s="1"/>
  <c r="BJ16" i="1504" a="1"/>
  <c r="BJ16" i="1504" s="1"/>
  <c r="BK16" i="1504" a="1"/>
  <c r="BK16" i="1504" s="1"/>
  <c r="BL16" i="1504" a="1"/>
  <c r="BL16" i="1504" s="1"/>
  <c r="BM16" i="1504" a="1"/>
  <c r="BM16" i="1504" s="1"/>
  <c r="BN16" i="1504" a="1"/>
  <c r="BN16" i="1504" s="1"/>
  <c r="BO16" i="1504" a="1"/>
  <c r="BO16" i="1504" s="1"/>
  <c r="BP16" i="1504" a="1"/>
  <c r="BP16" i="1504" s="1"/>
  <c r="BQ16" i="1504" a="1"/>
  <c r="BQ16" i="1504" s="1"/>
  <c r="BR16" i="1504" a="1"/>
  <c r="BR16" i="1504" s="1"/>
  <c r="BS16" i="1504" a="1"/>
  <c r="BS16" i="1504" s="1"/>
  <c r="BT16" i="1504" a="1"/>
  <c r="BT16" i="1504" s="1"/>
  <c r="BU16" i="1504" a="1"/>
  <c r="BU16" i="1504" s="1"/>
  <c r="BV16" i="1504" a="1"/>
  <c r="BV16" i="1504" s="1"/>
  <c r="BW16" i="1504" a="1"/>
  <c r="BW16" i="1504" s="1"/>
  <c r="BX16" i="1504" a="1"/>
  <c r="BX16" i="1504" s="1"/>
  <c r="BY16" i="1504" a="1"/>
  <c r="BY16" i="1504" s="1"/>
  <c r="BZ16" i="1504" a="1"/>
  <c r="BZ16" i="1504" s="1"/>
  <c r="CA16" i="1504" a="1"/>
  <c r="CA16" i="1504" s="1"/>
  <c r="CB16" i="1504" a="1"/>
  <c r="CB16" i="1504" s="1"/>
  <c r="CC16" i="1504" a="1"/>
  <c r="CC16" i="1504" s="1"/>
  <c r="CD16" i="1504" a="1"/>
  <c r="CD16" i="1504" s="1"/>
  <c r="CE16" i="1504" a="1"/>
  <c r="CE16" i="1504" s="1"/>
  <c r="CF16" i="1504" a="1"/>
  <c r="CF16" i="1504" s="1"/>
  <c r="CG16" i="1504" a="1"/>
  <c r="CG16" i="1504" s="1"/>
  <c r="CH16" i="1504" a="1"/>
  <c r="CH16" i="1504" s="1"/>
  <c r="CI16" i="1504" a="1"/>
  <c r="CI16" i="1504" s="1"/>
  <c r="CJ16" i="1504" a="1"/>
  <c r="CJ16" i="1504" s="1"/>
  <c r="CK16" i="1504" a="1"/>
  <c r="CK16" i="1504" s="1"/>
  <c r="CL16" i="1504" a="1"/>
  <c r="CL16" i="1504" s="1"/>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s="1"/>
  <c r="K15" i="1506" l="1"/>
  <c r="I15" i="1506"/>
  <c r="H15" i="1506"/>
  <c r="J15" i="1506"/>
  <c r="L15" i="1506"/>
  <c r="A34" i="1495"/>
  <c r="A33" i="1495"/>
  <c r="A30" i="1495"/>
  <c r="A31" i="1495"/>
  <c r="A32" i="1495"/>
  <c r="CU13" i="1506" l="1"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a="1"/>
  <c r="BV6" i="1506" s="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A21" i="1495"/>
  <c r="A22" i="1495"/>
  <c r="A23" i="1495"/>
  <c r="A24" i="1495"/>
  <c r="A25" i="1495"/>
  <c r="A26" i="1495"/>
  <c r="A27" i="1495"/>
  <c r="A28" i="1495"/>
  <c r="A29" i="1495"/>
  <c r="A20" i="1495"/>
  <c r="F3" i="1504" l="1"/>
  <c r="F4" i="1504"/>
  <c r="F5" i="1504"/>
  <c r="F6" i="1504"/>
  <c r="F7" i="1504"/>
  <c r="F8" i="1504"/>
  <c r="F9" i="1504"/>
  <c r="F10" i="1504"/>
  <c r="F11" i="1504"/>
  <c r="F12" i="1504"/>
  <c r="F13" i="1504"/>
  <c r="F14" i="1504"/>
  <c r="F2" i="1504"/>
  <c r="E3" i="1504"/>
  <c r="E4" i="1504"/>
  <c r="E5" i="1504"/>
  <c r="E6" i="1504"/>
  <c r="E7" i="1504"/>
  <c r="E8" i="1504"/>
  <c r="E9" i="1504"/>
  <c r="E10" i="1504"/>
  <c r="E11" i="1504"/>
  <c r="E12" i="1504"/>
  <c r="E13" i="1504"/>
  <c r="E14" i="1504"/>
  <c r="E2" i="1504"/>
  <c r="CY3" i="1504" l="1" a="1"/>
  <c r="CY3" i="1504" s="1"/>
  <c r="CY4" i="1504" a="1"/>
  <c r="CY4" i="1504" s="1"/>
  <c r="CY5" i="1504" a="1"/>
  <c r="CY5" i="1504" s="1"/>
  <c r="CY6" i="1504" a="1"/>
  <c r="CY6" i="1504" s="1"/>
  <c r="CY7" i="1504" a="1"/>
  <c r="CY7" i="1504" s="1"/>
  <c r="CY8" i="1504" a="1"/>
  <c r="CY8" i="1504" s="1"/>
  <c r="CY9" i="1504" a="1"/>
  <c r="CY9" i="1504" s="1"/>
  <c r="CY10" i="1504" a="1"/>
  <c r="CY10" i="1504" s="1"/>
  <c r="CY11" i="1504" a="1"/>
  <c r="CY11" i="1504" s="1"/>
  <c r="CY12" i="1504" a="1"/>
  <c r="CY12" i="1504" s="1"/>
  <c r="CY13" i="1504" a="1"/>
  <c r="CY13" i="1504" s="1"/>
  <c r="CY14" i="1504" a="1"/>
  <c r="CY14" i="1504" s="1"/>
  <c r="CY2" i="1504" a="1"/>
  <c r="CY2" i="1504" s="1"/>
  <c r="A4" i="1495" l="1"/>
  <c r="A5" i="1495"/>
  <c r="A6" i="1495"/>
  <c r="A7" i="1495"/>
  <c r="A8" i="1495"/>
  <c r="A9" i="1495"/>
  <c r="A10" i="1495"/>
  <c r="A11" i="1495"/>
  <c r="A12" i="1495"/>
  <c r="A13" i="1495"/>
  <c r="A14" i="1495"/>
  <c r="A15" i="1495"/>
  <c r="B16" i="1499"/>
  <c r="K16" i="1499"/>
  <c r="B17" i="1499"/>
  <c r="K17" i="1499"/>
  <c r="AH18" i="1499"/>
  <c r="AI18" i="1499"/>
  <c r="AJ18" i="1499"/>
  <c r="AK18" i="1499"/>
  <c r="AL18"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I16" i="1499"/>
  <c r="AR16" i="1499"/>
  <c r="AI17" i="1499"/>
  <c r="AR17" i="1499"/>
  <c r="AK19" i="1499" l="1"/>
  <c r="AL19"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K20" i="1499"/>
  <c r="AL20"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K21" i="1499"/>
  <c r="AL21"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K22" i="1499"/>
  <c r="AL22"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K23" i="1499"/>
  <c r="AL23"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K24" i="1499"/>
  <c r="AL24"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K25" i="1499"/>
  <c r="AL25"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K26" i="1499"/>
  <c r="AL26"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K27" i="1499"/>
  <c r="AL27"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K28" i="1499"/>
  <c r="AL28"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K29" i="1499"/>
  <c r="AL29"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K30" i="1499"/>
  <c r="AL30"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K31" i="1499"/>
  <c r="AL31"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K32" i="1499"/>
  <c r="AL32"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K33" i="1499"/>
  <c r="AL33"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K34" i="1499"/>
  <c r="AL34"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K35" i="1499"/>
  <c r="AL35"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K36" i="1499"/>
  <c r="AL36"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K37" i="1499"/>
  <c r="AL37"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K38" i="1499"/>
  <c r="AL38"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K39" i="1499"/>
  <c r="AL39"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K40" i="1499"/>
  <c r="AL40"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K41" i="1499"/>
  <c r="AL41"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K42" i="1499"/>
  <c r="AL42"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K43" i="1499"/>
  <c r="AL43"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K44" i="1499"/>
  <c r="AL44"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K45" i="1499"/>
  <c r="AL45"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K46" i="1499"/>
  <c r="AL46"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K47" i="1499"/>
  <c r="AL47"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K48" i="1499"/>
  <c r="AL48"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K49" i="1499"/>
  <c r="AL49"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K50" i="1499"/>
  <c r="AL50"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K51" i="1499"/>
  <c r="AL51"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K52" i="1499"/>
  <c r="AL52"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K53" i="1499"/>
  <c r="AL53"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K54" i="1499"/>
  <c r="AL54"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K55" i="1499"/>
  <c r="AL55"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K56" i="1499"/>
  <c r="AL56"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K57" i="1499"/>
  <c r="AL57"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K58" i="1499"/>
  <c r="AL58"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K59" i="1499"/>
  <c r="AL59"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K60" i="1499"/>
  <c r="AL60"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K61" i="1499"/>
  <c r="AL61"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K62" i="1499"/>
  <c r="AL62"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K63" i="1499"/>
  <c r="AL63"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K64" i="1499"/>
  <c r="AL64"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K65" i="1499"/>
  <c r="AL65"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K66" i="1499"/>
  <c r="AL66"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K67" i="1499"/>
  <c r="AL67"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K68" i="1499"/>
  <c r="AL68"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K69" i="1499"/>
  <c r="AL69"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K70" i="1499"/>
  <c r="AL70"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K71" i="1499"/>
  <c r="AL71"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K72" i="1499"/>
  <c r="AL72"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K73" i="1499"/>
  <c r="AL73"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K74" i="1499"/>
  <c r="AL74"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K75" i="1499"/>
  <c r="AL75"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K76" i="1499"/>
  <c r="AL76"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K77" i="1499"/>
  <c r="AL77"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K78" i="1499"/>
  <c r="AL78"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K79" i="1499"/>
  <c r="AL79"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K80" i="1499"/>
  <c r="AL80"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K81" i="1499"/>
  <c r="AL81"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K82" i="1499"/>
  <c r="AL82"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K83" i="1499"/>
  <c r="AL83"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K84" i="1499"/>
  <c r="AL84"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K85" i="1499"/>
  <c r="AL85"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K86" i="1499"/>
  <c r="AL86"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K87" i="1499"/>
  <c r="AL87"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K88" i="1499"/>
  <c r="AL88"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K89" i="1499"/>
  <c r="AL89"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K90" i="1499"/>
  <c r="AL90"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K91" i="1499"/>
  <c r="AL91"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K92" i="1499"/>
  <c r="AL92"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K93" i="1499"/>
  <c r="AL93"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K94" i="1499"/>
  <c r="AL94"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BX16" i="7"/>
  <c r="BX17" i="7"/>
  <c r="AP16" i="7"/>
  <c r="AP17" i="7"/>
  <c r="B18" i="1499"/>
  <c r="B8" i="1495" l="1"/>
  <c r="E4" i="7"/>
  <c r="E5" i="7"/>
  <c r="B5" i="1495" s="1"/>
  <c r="E6" i="7"/>
  <c r="B6" i="1495" s="1"/>
  <c r="E7" i="7"/>
  <c r="B7" i="1495" s="1"/>
  <c r="E8" i="7"/>
  <c r="E9" i="7"/>
  <c r="B9" i="1495" s="1"/>
  <c r="E10" i="7"/>
  <c r="B10" i="1495" s="1"/>
  <c r="E11" i="7"/>
  <c r="B11" i="1495" s="1"/>
  <c r="E12" i="7"/>
  <c r="B12" i="1495" s="1"/>
  <c r="E13" i="7"/>
  <c r="B13" i="1495" s="1"/>
  <c r="E14" i="7"/>
  <c r="B14" i="1495" s="1"/>
  <c r="E15" i="7"/>
  <c r="B15" i="1495" s="1"/>
  <c r="E16" i="7"/>
  <c r="E17" i="7"/>
  <c r="E3" i="7"/>
  <c r="B3" i="1495" s="1"/>
  <c r="J4" i="7"/>
  <c r="B21" i="1495" s="1"/>
  <c r="J5" i="7"/>
  <c r="J6" i="7"/>
  <c r="J7" i="7"/>
  <c r="B24" i="1495" s="1"/>
  <c r="J8" i="7"/>
  <c r="B25" i="1495" s="1"/>
  <c r="J9" i="7"/>
  <c r="B26" i="1495" s="1"/>
  <c r="J10" i="7"/>
  <c r="B27" i="1495" s="1"/>
  <c r="J11" i="7"/>
  <c r="B28" i="1495" s="1"/>
  <c r="J12" i="7"/>
  <c r="B29" i="1495" s="1"/>
  <c r="J13" i="7"/>
  <c r="B30" i="1495" s="1"/>
  <c r="J14" i="7"/>
  <c r="B31" i="1495" s="1"/>
  <c r="J15" i="7"/>
  <c r="B32" i="1495" s="1"/>
  <c r="J16" i="7"/>
  <c r="B33" i="1495" s="1"/>
  <c r="J17" i="7"/>
  <c r="B34" i="1495" s="1"/>
  <c r="J3" i="7"/>
  <c r="B17" i="1495" l="1"/>
  <c r="B4" i="1495"/>
  <c r="B16" i="1495"/>
  <c r="B20" i="1495"/>
  <c r="B23" i="1495"/>
  <c r="B22" i="1495"/>
  <c r="C15" i="1502"/>
  <c r="F15" i="1502"/>
  <c r="C16" i="1502"/>
  <c r="F16" i="1502"/>
  <c r="E16" i="1502" s="1"/>
  <c r="D16" i="1502" s="1"/>
  <c r="E15" i="1502" l="1"/>
  <c r="D15" i="1502" s="1"/>
  <c r="J20" i="2"/>
  <c r="I20" i="2" s="1"/>
  <c r="J21" i="2"/>
  <c r="I21" i="2" s="1"/>
  <c r="G16" i="7"/>
  <c r="G17" i="7"/>
  <c r="H16" i="7"/>
  <c r="H17" i="7"/>
  <c r="F16" i="7"/>
  <c r="F17" i="7"/>
  <c r="C16" i="7"/>
  <c r="C17" i="7"/>
  <c r="B16" i="7"/>
  <c r="B17" i="7"/>
  <c r="B3" i="7"/>
  <c r="C4" i="7"/>
  <c r="C5" i="7"/>
  <c r="C6" i="7"/>
  <c r="C7" i="7"/>
  <c r="C8" i="7"/>
  <c r="C9" i="7"/>
  <c r="C10" i="7"/>
  <c r="C11" i="7"/>
  <c r="C12" i="7"/>
  <c r="C13" i="7"/>
  <c r="C14" i="7"/>
  <c r="C15" i="7"/>
  <c r="C3" i="7"/>
  <c r="B4" i="7"/>
  <c r="B5" i="7"/>
  <c r="B6" i="7"/>
  <c r="B7" i="7"/>
  <c r="B8" i="7"/>
  <c r="B9" i="7"/>
  <c r="B10" i="7"/>
  <c r="B11" i="7"/>
  <c r="B12" i="7"/>
  <c r="B13" i="7"/>
  <c r="B14" i="7"/>
  <c r="B15" i="7"/>
  <c r="E274" i="1503"/>
  <c r="E273" i="1503"/>
  <c r="E272" i="1503"/>
  <c r="BI271" i="1503"/>
  <c r="BH271" i="1503"/>
  <c r="AB271" i="1503"/>
  <c r="AA271" i="1503"/>
  <c r="Y271" i="1503"/>
  <c r="W271" i="1503"/>
  <c r="X271" i="1503" s="1"/>
  <c r="S271" i="1503"/>
  <c r="R271" i="1503" s="1"/>
  <c r="P271" i="1503"/>
  <c r="AC271" i="1503" s="1"/>
  <c r="N271" i="1503"/>
  <c r="M271" i="1503"/>
  <c r="H271" i="1503"/>
  <c r="E271" i="1503"/>
  <c r="AB270" i="1503"/>
  <c r="AA270" i="1503"/>
  <c r="Y270" i="1503"/>
  <c r="W270" i="1503"/>
  <c r="X270" i="1503" s="1"/>
  <c r="S270" i="1503"/>
  <c r="R270" i="1503" s="1"/>
  <c r="P270" i="1503"/>
  <c r="AC270" i="1503" s="1"/>
  <c r="N270" i="1503"/>
  <c r="M270" i="1503"/>
  <c r="H270" i="1503"/>
  <c r="E270" i="1503"/>
  <c r="AB269" i="1503"/>
  <c r="AA269" i="1503"/>
  <c r="Y269" i="1503"/>
  <c r="W269" i="1503"/>
  <c r="X269" i="1503" s="1"/>
  <c r="S269" i="1503"/>
  <c r="R269" i="1503" s="1"/>
  <c r="P269" i="1503"/>
  <c r="AC269" i="1503" s="1"/>
  <c r="N269" i="1503"/>
  <c r="M269" i="1503"/>
  <c r="H269" i="1503"/>
  <c r="E269" i="1503"/>
  <c r="AJ268" i="1503"/>
  <c r="AB268" i="1503"/>
  <c r="AA268" i="1503"/>
  <c r="Y268" i="1503"/>
  <c r="W268" i="1503"/>
  <c r="X268" i="1503" s="1"/>
  <c r="S268" i="1503"/>
  <c r="R268" i="1503" s="1"/>
  <c r="P268" i="1503"/>
  <c r="AC268" i="1503" s="1"/>
  <c r="N268" i="1503"/>
  <c r="M268" i="1503"/>
  <c r="H268" i="1503"/>
  <c r="E268" i="1503"/>
  <c r="AB267" i="1503"/>
  <c r="AA267" i="1503"/>
  <c r="Y267" i="1503"/>
  <c r="W267" i="1503"/>
  <c r="X267" i="1503" s="1"/>
  <c r="S267" i="1503"/>
  <c r="R267" i="1503" s="1"/>
  <c r="P267" i="1503"/>
  <c r="AC267" i="1503" s="1"/>
  <c r="N267" i="1503"/>
  <c r="M267" i="1503"/>
  <c r="H267" i="1503"/>
  <c r="E267" i="1503"/>
  <c r="AB266" i="1503"/>
  <c r="AA266" i="1503"/>
  <c r="Y266" i="1503"/>
  <c r="W266" i="1503"/>
  <c r="X266" i="1503" s="1"/>
  <c r="S266" i="1503"/>
  <c r="R266" i="1503" s="1"/>
  <c r="P266" i="1503"/>
  <c r="AC266" i="1503" s="1"/>
  <c r="N266" i="1503"/>
  <c r="M266" i="1503"/>
  <c r="H266" i="1503"/>
  <c r="E266" i="1503"/>
  <c r="AB265" i="1503"/>
  <c r="AA265" i="1503"/>
  <c r="Y265" i="1503"/>
  <c r="W265" i="1503"/>
  <c r="X265" i="1503" s="1"/>
  <c r="S265" i="1503"/>
  <c r="R265" i="1503" s="1"/>
  <c r="P265" i="1503"/>
  <c r="AC265" i="1503" s="1"/>
  <c r="N265" i="1503"/>
  <c r="M265" i="1503"/>
  <c r="H265" i="1503"/>
  <c r="E265" i="1503"/>
  <c r="AB264" i="1503"/>
  <c r="AA264" i="1503"/>
  <c r="Y264" i="1503"/>
  <c r="X264" i="1503"/>
  <c r="W264" i="1503"/>
  <c r="S264" i="1503"/>
  <c r="R264" i="1503" s="1"/>
  <c r="P264" i="1503"/>
  <c r="N264" i="1503"/>
  <c r="M264" i="1503"/>
  <c r="H264" i="1503"/>
  <c r="E264" i="1503"/>
  <c r="AB263" i="1503"/>
  <c r="AA263" i="1503"/>
  <c r="Y263" i="1503"/>
  <c r="W263" i="1503"/>
  <c r="X263" i="1503" s="1"/>
  <c r="S263" i="1503"/>
  <c r="R263" i="1503" s="1"/>
  <c r="P263" i="1503"/>
  <c r="N263" i="1503"/>
  <c r="M263" i="1503"/>
  <c r="H263" i="1503"/>
  <c r="E263" i="1503"/>
  <c r="BI262" i="1503"/>
  <c r="BH262" i="1503"/>
  <c r="AB262" i="1503"/>
  <c r="AA262" i="1503"/>
  <c r="AJ262" i="1503" s="1"/>
  <c r="Y262" i="1503"/>
  <c r="W262" i="1503"/>
  <c r="X262" i="1503" s="1"/>
  <c r="S262" i="1503"/>
  <c r="R262" i="1503" s="1"/>
  <c r="P262" i="1503"/>
  <c r="N262" i="1503"/>
  <c r="M262" i="1503"/>
  <c r="H262" i="1503"/>
  <c r="E262" i="1503"/>
  <c r="AB261" i="1503"/>
  <c r="AA261" i="1503"/>
  <c r="Y261" i="1503"/>
  <c r="W261" i="1503"/>
  <c r="X261" i="1503" s="1"/>
  <c r="S261" i="1503"/>
  <c r="R261" i="1503" s="1"/>
  <c r="P261" i="1503"/>
  <c r="N261" i="1503"/>
  <c r="M261" i="1503"/>
  <c r="H261" i="1503"/>
  <c r="E261" i="1503"/>
  <c r="AB260" i="1503"/>
  <c r="AA260" i="1503"/>
  <c r="Y260" i="1503"/>
  <c r="W260" i="1503"/>
  <c r="S260" i="1503"/>
  <c r="N260" i="1503"/>
  <c r="M260" i="1503"/>
  <c r="H260" i="1503"/>
  <c r="E260" i="1503"/>
  <c r="AB259" i="1503"/>
  <c r="AA259" i="1503"/>
  <c r="Y259" i="1503"/>
  <c r="W259" i="1503"/>
  <c r="S259" i="1503"/>
  <c r="N259" i="1503"/>
  <c r="M259" i="1503"/>
  <c r="H259" i="1503"/>
  <c r="E259" i="1503"/>
  <c r="AB258" i="1503"/>
  <c r="AA258" i="1503"/>
  <c r="AJ258" i="1503" s="1"/>
  <c r="Y258" i="1503"/>
  <c r="W258" i="1503"/>
  <c r="S258" i="1503"/>
  <c r="N258" i="1503"/>
  <c r="M258" i="1503"/>
  <c r="H258" i="1503"/>
  <c r="E258" i="1503"/>
  <c r="Y257" i="1503"/>
  <c r="S257" i="1503"/>
  <c r="N257" i="1503"/>
  <c r="M257" i="1503"/>
  <c r="E257" i="1503"/>
  <c r="BI256" i="1503"/>
  <c r="BH256" i="1503"/>
  <c r="AB256" i="1503"/>
  <c r="AA256" i="1503"/>
  <c r="Y256" i="1503"/>
  <c r="W256" i="1503"/>
  <c r="X256" i="1503" s="1"/>
  <c r="S256" i="1503"/>
  <c r="R256" i="1503" s="1"/>
  <c r="P256" i="1503"/>
  <c r="AC256" i="1503" s="1"/>
  <c r="N256" i="1503"/>
  <c r="M256" i="1503"/>
  <c r="H256" i="1503"/>
  <c r="E256" i="1503"/>
  <c r="AC255" i="1503"/>
  <c r="AB255" i="1503"/>
  <c r="AA255" i="1503"/>
  <c r="Y255" i="1503"/>
  <c r="W255" i="1503"/>
  <c r="X255" i="1503" s="1"/>
  <c r="S255" i="1503"/>
  <c r="R255" i="1503" s="1"/>
  <c r="P255" i="1503"/>
  <c r="N255" i="1503"/>
  <c r="M255" i="1503"/>
  <c r="H255" i="1503"/>
  <c r="E255" i="1503"/>
  <c r="AC254" i="1503"/>
  <c r="AB254" i="1503"/>
  <c r="AA254" i="1503"/>
  <c r="Y254" i="1503"/>
  <c r="X254" i="1503"/>
  <c r="W254" i="1503"/>
  <c r="S254" i="1503"/>
  <c r="R254" i="1503" s="1"/>
  <c r="P254" i="1503"/>
  <c r="N254" i="1503"/>
  <c r="M254" i="1503"/>
  <c r="H254" i="1503"/>
  <c r="E254" i="1503"/>
  <c r="AB253" i="1503"/>
  <c r="AA253" i="1503"/>
  <c r="Y253" i="1503"/>
  <c r="W253" i="1503"/>
  <c r="X253" i="1503" s="1"/>
  <c r="S253" i="1503"/>
  <c r="R253" i="1503" s="1"/>
  <c r="P253" i="1503"/>
  <c r="AC253" i="1503" s="1"/>
  <c r="N253" i="1503"/>
  <c r="M253" i="1503"/>
  <c r="H253" i="1503"/>
  <c r="E253" i="1503"/>
  <c r="AB252" i="1503"/>
  <c r="AA252" i="1503"/>
  <c r="Y252" i="1503"/>
  <c r="W252" i="1503"/>
  <c r="X252" i="1503" s="1"/>
  <c r="S252" i="1503"/>
  <c r="R252" i="1503" s="1"/>
  <c r="P252" i="1503"/>
  <c r="AC252" i="1503" s="1"/>
  <c r="N252" i="1503"/>
  <c r="M252" i="1503"/>
  <c r="H252" i="1503"/>
  <c r="E252" i="1503"/>
  <c r="AB251" i="1503"/>
  <c r="AA251" i="1503"/>
  <c r="Y251" i="1503"/>
  <c r="X251" i="1503"/>
  <c r="W251" i="1503"/>
  <c r="S251" i="1503"/>
  <c r="R251" i="1503" s="1"/>
  <c r="P251" i="1503"/>
  <c r="AC251" i="1503" s="1"/>
  <c r="N251" i="1503"/>
  <c r="M251" i="1503"/>
  <c r="H251" i="1503"/>
  <c r="E251" i="1503"/>
  <c r="AB250" i="1503"/>
  <c r="AA250" i="1503"/>
  <c r="Y250" i="1503"/>
  <c r="W250" i="1503"/>
  <c r="X250" i="1503" s="1"/>
  <c r="S250" i="1503"/>
  <c r="R250" i="1503" s="1"/>
  <c r="P250" i="1503"/>
  <c r="AC250" i="1503" s="1"/>
  <c r="N250" i="1503"/>
  <c r="M250" i="1503"/>
  <c r="H250" i="1503"/>
  <c r="E250" i="1503"/>
  <c r="AB249" i="1503"/>
  <c r="AJ249" i="1503" s="1"/>
  <c r="AA249" i="1503"/>
  <c r="Y249" i="1503"/>
  <c r="W249" i="1503"/>
  <c r="X249" i="1503" s="1"/>
  <c r="S249" i="1503"/>
  <c r="R249" i="1503" s="1"/>
  <c r="P249" i="1503"/>
  <c r="N249" i="1503"/>
  <c r="M249" i="1503"/>
  <c r="H249" i="1503"/>
  <c r="E249" i="1503"/>
  <c r="AB248" i="1503"/>
  <c r="AA248" i="1503"/>
  <c r="Y248" i="1503"/>
  <c r="W248" i="1503"/>
  <c r="X248" i="1503" s="1"/>
  <c r="S248" i="1503"/>
  <c r="R248" i="1503" s="1"/>
  <c r="P248" i="1503"/>
  <c r="N248" i="1503"/>
  <c r="M248" i="1503"/>
  <c r="H248" i="1503"/>
  <c r="E248" i="1503"/>
  <c r="BI247" i="1503"/>
  <c r="BH247" i="1503"/>
  <c r="AB247" i="1503"/>
  <c r="AA247" i="1503"/>
  <c r="Y247" i="1503"/>
  <c r="W247" i="1503"/>
  <c r="X247" i="1503" s="1"/>
  <c r="S247" i="1503"/>
  <c r="R247" i="1503" s="1"/>
  <c r="P247" i="1503"/>
  <c r="N247" i="1503"/>
  <c r="M247" i="1503"/>
  <c r="H247" i="1503"/>
  <c r="E247" i="1503"/>
  <c r="AB246" i="1503"/>
  <c r="AA246" i="1503"/>
  <c r="Y246" i="1503"/>
  <c r="W246" i="1503"/>
  <c r="X246" i="1503" s="1"/>
  <c r="S246" i="1503"/>
  <c r="R246" i="1503" s="1"/>
  <c r="P246" i="1503"/>
  <c r="N246" i="1503"/>
  <c r="M246" i="1503"/>
  <c r="H246" i="1503"/>
  <c r="E246" i="1503"/>
  <c r="AB245" i="1503"/>
  <c r="AA245" i="1503"/>
  <c r="Y245" i="1503"/>
  <c r="W245" i="1503"/>
  <c r="S245" i="1503"/>
  <c r="N245" i="1503"/>
  <c r="M245" i="1503"/>
  <c r="H245" i="1503"/>
  <c r="E245" i="1503"/>
  <c r="AB244" i="1503"/>
  <c r="AA244" i="1503"/>
  <c r="Y244" i="1503"/>
  <c r="W244" i="1503"/>
  <c r="S244" i="1503"/>
  <c r="N244" i="1503"/>
  <c r="M244" i="1503"/>
  <c r="H244" i="1503"/>
  <c r="E244" i="1503"/>
  <c r="AB243" i="1503"/>
  <c r="AA243" i="1503"/>
  <c r="Y243" i="1503"/>
  <c r="W243" i="1503"/>
  <c r="S243" i="1503"/>
  <c r="N243" i="1503"/>
  <c r="M243" i="1503"/>
  <c r="H243" i="1503"/>
  <c r="E243" i="1503"/>
  <c r="Y242" i="1503"/>
  <c r="S242" i="1503"/>
  <c r="N242" i="1503"/>
  <c r="M242" i="1503"/>
  <c r="E242" i="1503"/>
  <c r="BI241" i="1503"/>
  <c r="BH241" i="1503"/>
  <c r="AB241" i="1503"/>
  <c r="AJ241" i="1503" s="1"/>
  <c r="AA241" i="1503"/>
  <c r="Y241" i="1503"/>
  <c r="W241" i="1503"/>
  <c r="X241" i="1503" s="1"/>
  <c r="S241" i="1503"/>
  <c r="R241" i="1503" s="1"/>
  <c r="P241" i="1503"/>
  <c r="AC241" i="1503" s="1"/>
  <c r="N241" i="1503"/>
  <c r="M241" i="1503"/>
  <c r="H241" i="1503"/>
  <c r="E241" i="1503"/>
  <c r="AB240" i="1503"/>
  <c r="AJ240" i="1503" s="1"/>
  <c r="AA240" i="1503"/>
  <c r="Y240" i="1503"/>
  <c r="W240" i="1503"/>
  <c r="X240" i="1503" s="1"/>
  <c r="S240" i="1503"/>
  <c r="R240" i="1503" s="1"/>
  <c r="P240" i="1503"/>
  <c r="T181" i="1503" s="1"/>
  <c r="N240" i="1503"/>
  <c r="M240" i="1503"/>
  <c r="H240" i="1503"/>
  <c r="E240" i="1503"/>
  <c r="AB239" i="1503"/>
  <c r="AA239" i="1503"/>
  <c r="Y239" i="1503"/>
  <c r="W239" i="1503"/>
  <c r="X239" i="1503" s="1"/>
  <c r="S239" i="1503"/>
  <c r="R239" i="1503" s="1"/>
  <c r="P239" i="1503"/>
  <c r="AC239" i="1503" s="1"/>
  <c r="N239" i="1503"/>
  <c r="M239" i="1503"/>
  <c r="H239" i="1503"/>
  <c r="E239" i="1503"/>
  <c r="AB238" i="1503"/>
  <c r="AA238" i="1503"/>
  <c r="Y238" i="1503"/>
  <c r="W238" i="1503"/>
  <c r="X238" i="1503" s="1"/>
  <c r="S238" i="1503"/>
  <c r="R238" i="1503" s="1"/>
  <c r="P238" i="1503"/>
  <c r="AC238" i="1503" s="1"/>
  <c r="N238" i="1503"/>
  <c r="M238" i="1503"/>
  <c r="H238" i="1503"/>
  <c r="E238" i="1503"/>
  <c r="AB237" i="1503"/>
  <c r="AA237" i="1503"/>
  <c r="Y237" i="1503"/>
  <c r="W237" i="1503"/>
  <c r="X237" i="1503" s="1"/>
  <c r="S237" i="1503"/>
  <c r="R237" i="1503" s="1"/>
  <c r="P237" i="1503"/>
  <c r="AC237" i="1503" s="1"/>
  <c r="N237" i="1503"/>
  <c r="M237" i="1503"/>
  <c r="H237" i="1503"/>
  <c r="E237" i="1503"/>
  <c r="AB236" i="1503"/>
  <c r="AA236" i="1503"/>
  <c r="Y236" i="1503"/>
  <c r="W236" i="1503"/>
  <c r="S236" i="1503"/>
  <c r="R236" i="1503" s="1"/>
  <c r="P236" i="1503"/>
  <c r="AC236" i="1503" s="1"/>
  <c r="N236" i="1503"/>
  <c r="M236" i="1503"/>
  <c r="H236" i="1503"/>
  <c r="E236" i="1503"/>
  <c r="AB235" i="1503"/>
  <c r="AA235" i="1503"/>
  <c r="Y235" i="1503"/>
  <c r="W235" i="1503"/>
  <c r="X235" i="1503" s="1"/>
  <c r="S235" i="1503"/>
  <c r="R235" i="1503" s="1"/>
  <c r="P235" i="1503"/>
  <c r="AC235" i="1503" s="1"/>
  <c r="N235" i="1503"/>
  <c r="M235" i="1503"/>
  <c r="H235" i="1503"/>
  <c r="E235" i="1503"/>
  <c r="AB234" i="1503"/>
  <c r="AA234" i="1503"/>
  <c r="Y234" i="1503"/>
  <c r="W234" i="1503"/>
  <c r="X234" i="1503" s="1"/>
  <c r="S234" i="1503"/>
  <c r="R234" i="1503" s="1"/>
  <c r="P234" i="1503"/>
  <c r="N234" i="1503"/>
  <c r="M234" i="1503"/>
  <c r="H234" i="1503"/>
  <c r="E234" i="1503"/>
  <c r="AB233" i="1503"/>
  <c r="AA233" i="1503"/>
  <c r="Y233" i="1503"/>
  <c r="W233" i="1503"/>
  <c r="X233" i="1503" s="1"/>
  <c r="S233" i="1503"/>
  <c r="R233" i="1503" s="1"/>
  <c r="P233" i="1503"/>
  <c r="N233" i="1503"/>
  <c r="M233" i="1503"/>
  <c r="H233" i="1503"/>
  <c r="E233" i="1503"/>
  <c r="BI232" i="1503"/>
  <c r="BH232" i="1503"/>
  <c r="AB232" i="1503"/>
  <c r="AA232" i="1503"/>
  <c r="Y232" i="1503"/>
  <c r="W232" i="1503"/>
  <c r="X232" i="1503" s="1"/>
  <c r="S232" i="1503"/>
  <c r="R232" i="1503" s="1"/>
  <c r="P232" i="1503"/>
  <c r="N232" i="1503"/>
  <c r="M232" i="1503"/>
  <c r="H232" i="1503"/>
  <c r="E232" i="1503"/>
  <c r="AB231" i="1503"/>
  <c r="AA231" i="1503"/>
  <c r="Y231" i="1503"/>
  <c r="X231" i="1503"/>
  <c r="W231" i="1503"/>
  <c r="S231" i="1503"/>
  <c r="R231" i="1503" s="1"/>
  <c r="P231" i="1503"/>
  <c r="N231" i="1503"/>
  <c r="M231" i="1503"/>
  <c r="H231" i="1503"/>
  <c r="E231" i="1503"/>
  <c r="AB230" i="1503"/>
  <c r="AA230" i="1503"/>
  <c r="Y230" i="1503"/>
  <c r="W230" i="1503"/>
  <c r="S230" i="1503"/>
  <c r="N230" i="1503"/>
  <c r="M230" i="1503"/>
  <c r="H230" i="1503"/>
  <c r="E230" i="1503"/>
  <c r="AB229" i="1503"/>
  <c r="AA229" i="1503"/>
  <c r="Y229" i="1503"/>
  <c r="W229" i="1503"/>
  <c r="S229" i="1503"/>
  <c r="N229" i="1503"/>
  <c r="M229" i="1503"/>
  <c r="H229" i="1503"/>
  <c r="E229" i="1503"/>
  <c r="AB228" i="1503"/>
  <c r="AA228" i="1503"/>
  <c r="Y228" i="1503"/>
  <c r="W228" i="1503"/>
  <c r="S228" i="1503"/>
  <c r="N228" i="1503"/>
  <c r="M228" i="1503"/>
  <c r="H228" i="1503"/>
  <c r="E228" i="1503"/>
  <c r="Y227" i="1503"/>
  <c r="S227" i="1503"/>
  <c r="N227" i="1503"/>
  <c r="M227" i="1503"/>
  <c r="E227" i="1503"/>
  <c r="BI226" i="1503"/>
  <c r="BH226" i="1503"/>
  <c r="AC226" i="1503"/>
  <c r="AB226" i="1503"/>
  <c r="AA226" i="1503"/>
  <c r="Y226" i="1503"/>
  <c r="W226" i="1503"/>
  <c r="S226" i="1503"/>
  <c r="Q226" i="1503"/>
  <c r="N226" i="1503"/>
  <c r="M226" i="1503"/>
  <c r="H226" i="1503"/>
  <c r="E226" i="1503"/>
  <c r="AC225" i="1503"/>
  <c r="AB225" i="1503"/>
  <c r="AA225" i="1503"/>
  <c r="Y225" i="1503"/>
  <c r="W225" i="1503"/>
  <c r="S225" i="1503"/>
  <c r="Q225" i="1503"/>
  <c r="N225" i="1503"/>
  <c r="M225" i="1503"/>
  <c r="H225" i="1503"/>
  <c r="E225" i="1503"/>
  <c r="AC224" i="1503"/>
  <c r="AB224" i="1503"/>
  <c r="AJ224" i="1503" s="1"/>
  <c r="AA224" i="1503"/>
  <c r="Y224" i="1503"/>
  <c r="W224" i="1503"/>
  <c r="S224" i="1503"/>
  <c r="R224" i="1503" s="1"/>
  <c r="Q224" i="1503"/>
  <c r="N224" i="1503"/>
  <c r="M224" i="1503"/>
  <c r="H224" i="1503"/>
  <c r="E224" i="1503"/>
  <c r="AC223" i="1503"/>
  <c r="AB223" i="1503"/>
  <c r="AA223" i="1503"/>
  <c r="Y223" i="1503"/>
  <c r="W223" i="1503"/>
  <c r="S223" i="1503"/>
  <c r="Q223" i="1503"/>
  <c r="N223" i="1503"/>
  <c r="M223" i="1503"/>
  <c r="H223" i="1503"/>
  <c r="E223" i="1503"/>
  <c r="AC222" i="1503"/>
  <c r="AB222" i="1503"/>
  <c r="AA222" i="1503"/>
  <c r="AJ222" i="1503" s="1"/>
  <c r="Y222" i="1503"/>
  <c r="W222" i="1503"/>
  <c r="S222" i="1503"/>
  <c r="Q222" i="1503"/>
  <c r="R222" i="1503" s="1"/>
  <c r="N222" i="1503"/>
  <c r="M222" i="1503"/>
  <c r="H222" i="1503"/>
  <c r="E222" i="1503"/>
  <c r="AC221" i="1503"/>
  <c r="AB221" i="1503"/>
  <c r="AA221" i="1503"/>
  <c r="Y221" i="1503"/>
  <c r="W221" i="1503"/>
  <c r="S221" i="1503"/>
  <c r="Q221" i="1503"/>
  <c r="N221" i="1503"/>
  <c r="M221" i="1503"/>
  <c r="H221" i="1503"/>
  <c r="E221" i="1503"/>
  <c r="AC220" i="1503"/>
  <c r="AB220" i="1503"/>
  <c r="AA220" i="1503"/>
  <c r="Y220" i="1503"/>
  <c r="W220" i="1503"/>
  <c r="S220" i="1503"/>
  <c r="Q220" i="1503"/>
  <c r="N220" i="1503"/>
  <c r="M220" i="1503"/>
  <c r="H220" i="1503"/>
  <c r="E220" i="1503"/>
  <c r="AB219" i="1503"/>
  <c r="AA219" i="1503"/>
  <c r="Y219" i="1503"/>
  <c r="W219" i="1503"/>
  <c r="S219" i="1503"/>
  <c r="Q219" i="1503"/>
  <c r="R219" i="1503" s="1"/>
  <c r="N219" i="1503"/>
  <c r="M219" i="1503"/>
  <c r="H219" i="1503"/>
  <c r="E219" i="1503"/>
  <c r="AB218" i="1503"/>
  <c r="AA218" i="1503"/>
  <c r="Y218" i="1503"/>
  <c r="W218" i="1503"/>
  <c r="S218" i="1503"/>
  <c r="Q218" i="1503"/>
  <c r="N218" i="1503"/>
  <c r="M218" i="1503"/>
  <c r="H218" i="1503"/>
  <c r="E218" i="1503"/>
  <c r="AB217" i="1503"/>
  <c r="AA217" i="1503"/>
  <c r="Y217" i="1503"/>
  <c r="W217" i="1503"/>
  <c r="S217" i="1503"/>
  <c r="Q217" i="1503"/>
  <c r="R217" i="1503" s="1"/>
  <c r="N217" i="1503"/>
  <c r="M217" i="1503"/>
  <c r="H217" i="1503"/>
  <c r="E217" i="1503"/>
  <c r="AB216" i="1503"/>
  <c r="AA216" i="1503"/>
  <c r="Y216" i="1503"/>
  <c r="W216" i="1503"/>
  <c r="S216" i="1503"/>
  <c r="Q216" i="1503"/>
  <c r="R216" i="1503" s="1"/>
  <c r="N216" i="1503"/>
  <c r="M216" i="1503"/>
  <c r="H216" i="1503"/>
  <c r="E216" i="1503"/>
  <c r="AB215" i="1503"/>
  <c r="AJ215" i="1503" s="1"/>
  <c r="AA215" i="1503"/>
  <c r="Y215" i="1503"/>
  <c r="W215" i="1503"/>
  <c r="S215" i="1503"/>
  <c r="R215" i="1503" s="1"/>
  <c r="Q215" i="1503"/>
  <c r="N215" i="1503"/>
  <c r="M215" i="1503"/>
  <c r="H215" i="1503"/>
  <c r="E215" i="1503"/>
  <c r="AB214" i="1503"/>
  <c r="AA214" i="1503"/>
  <c r="Y214" i="1503"/>
  <c r="W214" i="1503"/>
  <c r="S214" i="1503"/>
  <c r="Q214" i="1503"/>
  <c r="R214" i="1503" s="1"/>
  <c r="N214" i="1503"/>
  <c r="M214" i="1503"/>
  <c r="H214" i="1503"/>
  <c r="E214" i="1503"/>
  <c r="AB213" i="1503"/>
  <c r="AA213" i="1503"/>
  <c r="AJ213" i="1503" s="1"/>
  <c r="Y213" i="1503"/>
  <c r="W213" i="1503"/>
  <c r="S213" i="1503"/>
  <c r="Q213" i="1503"/>
  <c r="R213" i="1503" s="1"/>
  <c r="N213" i="1503"/>
  <c r="M213" i="1503"/>
  <c r="H213" i="1503"/>
  <c r="E213" i="1503"/>
  <c r="Y212" i="1503"/>
  <c r="S212" i="1503"/>
  <c r="Q212" i="1503"/>
  <c r="R212" i="1503" s="1"/>
  <c r="N212" i="1503"/>
  <c r="M212" i="1503"/>
  <c r="E212" i="1503"/>
  <c r="BI211" i="1503"/>
  <c r="BH211" i="1503"/>
  <c r="AC211" i="1503"/>
  <c r="AB211" i="1503"/>
  <c r="AA211" i="1503"/>
  <c r="Y211" i="1503"/>
  <c r="W211" i="1503"/>
  <c r="S211" i="1503"/>
  <c r="Q211" i="1503"/>
  <c r="N211" i="1503"/>
  <c r="M211" i="1503"/>
  <c r="H211" i="1503"/>
  <c r="E211" i="1503"/>
  <c r="AC210" i="1503"/>
  <c r="AB210" i="1503"/>
  <c r="AA210" i="1503"/>
  <c r="Y210" i="1503"/>
  <c r="W210" i="1503"/>
  <c r="S210" i="1503"/>
  <c r="Q210" i="1503"/>
  <c r="N210" i="1503"/>
  <c r="M210" i="1503"/>
  <c r="H210" i="1503"/>
  <c r="E210" i="1503"/>
  <c r="AC209" i="1503"/>
  <c r="AB209" i="1503"/>
  <c r="AJ209" i="1503" s="1"/>
  <c r="AA209" i="1503"/>
  <c r="Y209" i="1503"/>
  <c r="W209" i="1503"/>
  <c r="S209" i="1503"/>
  <c r="Q209" i="1503"/>
  <c r="N209" i="1503"/>
  <c r="M209" i="1503"/>
  <c r="H209" i="1503"/>
  <c r="E209" i="1503"/>
  <c r="AC208" i="1503"/>
  <c r="AB208" i="1503"/>
  <c r="AA208" i="1503"/>
  <c r="Y208" i="1503"/>
  <c r="W208" i="1503"/>
  <c r="S208" i="1503"/>
  <c r="Q208" i="1503"/>
  <c r="N208" i="1503"/>
  <c r="M208" i="1503"/>
  <c r="H208" i="1503"/>
  <c r="E208" i="1503"/>
  <c r="AC207" i="1503"/>
  <c r="AB207" i="1503"/>
  <c r="AA207" i="1503"/>
  <c r="Y207" i="1503"/>
  <c r="W207" i="1503"/>
  <c r="S207" i="1503"/>
  <c r="Q207" i="1503"/>
  <c r="R207" i="1503" s="1"/>
  <c r="N207" i="1503"/>
  <c r="M207" i="1503"/>
  <c r="H207" i="1503"/>
  <c r="E207" i="1503"/>
  <c r="AJ206" i="1503"/>
  <c r="AC206" i="1503"/>
  <c r="AB206" i="1503"/>
  <c r="AA206" i="1503"/>
  <c r="Y206" i="1503"/>
  <c r="W206" i="1503"/>
  <c r="S206" i="1503"/>
  <c r="R206" i="1503"/>
  <c r="Q206" i="1503"/>
  <c r="N206" i="1503"/>
  <c r="M206" i="1503"/>
  <c r="H206" i="1503"/>
  <c r="E206" i="1503"/>
  <c r="AC205" i="1503"/>
  <c r="AB205" i="1503"/>
  <c r="AJ205" i="1503" s="1"/>
  <c r="AA205" i="1503"/>
  <c r="Y205" i="1503"/>
  <c r="W205" i="1503"/>
  <c r="S205" i="1503"/>
  <c r="Q205" i="1503"/>
  <c r="R205" i="1503" s="1"/>
  <c r="N205" i="1503"/>
  <c r="M205" i="1503"/>
  <c r="H205" i="1503"/>
  <c r="E205" i="1503"/>
  <c r="AB204" i="1503"/>
  <c r="AJ204" i="1503" s="1"/>
  <c r="AA204" i="1503"/>
  <c r="Y204" i="1503"/>
  <c r="W204" i="1503"/>
  <c r="S204" i="1503"/>
  <c r="Q204" i="1503"/>
  <c r="N204" i="1503"/>
  <c r="M204" i="1503"/>
  <c r="H204" i="1503"/>
  <c r="E204" i="1503"/>
  <c r="AB203" i="1503"/>
  <c r="AA203" i="1503"/>
  <c r="Y203" i="1503"/>
  <c r="W203" i="1503"/>
  <c r="S203" i="1503"/>
  <c r="Q203" i="1503"/>
  <c r="N203" i="1503"/>
  <c r="M203" i="1503"/>
  <c r="H203" i="1503"/>
  <c r="E203" i="1503"/>
  <c r="AB202" i="1503"/>
  <c r="AA202" i="1503"/>
  <c r="AJ202" i="1503" s="1"/>
  <c r="Y202" i="1503"/>
  <c r="W202" i="1503"/>
  <c r="S202" i="1503"/>
  <c r="Q202" i="1503"/>
  <c r="N202" i="1503"/>
  <c r="M202" i="1503"/>
  <c r="H202" i="1503"/>
  <c r="E202" i="1503"/>
  <c r="AB201" i="1503"/>
  <c r="AA201" i="1503"/>
  <c r="Y201" i="1503"/>
  <c r="W201" i="1503"/>
  <c r="S201" i="1503"/>
  <c r="Q201" i="1503"/>
  <c r="R201" i="1503" s="1"/>
  <c r="N201" i="1503"/>
  <c r="M201" i="1503"/>
  <c r="H201" i="1503"/>
  <c r="E201" i="1503"/>
  <c r="AB200" i="1503"/>
  <c r="AA200" i="1503"/>
  <c r="Y200" i="1503"/>
  <c r="W200" i="1503"/>
  <c r="S200" i="1503"/>
  <c r="Q200" i="1503"/>
  <c r="N200" i="1503"/>
  <c r="M200" i="1503"/>
  <c r="H200" i="1503"/>
  <c r="E200" i="1503"/>
  <c r="AB199" i="1503"/>
  <c r="AA199" i="1503"/>
  <c r="Y199" i="1503"/>
  <c r="W199" i="1503"/>
  <c r="S199" i="1503"/>
  <c r="Q199" i="1503"/>
  <c r="R199" i="1503" s="1"/>
  <c r="N199" i="1503"/>
  <c r="M199" i="1503"/>
  <c r="H199" i="1503"/>
  <c r="E199" i="1503"/>
  <c r="AB198" i="1503"/>
  <c r="AA198" i="1503"/>
  <c r="Y198" i="1503"/>
  <c r="W198" i="1503"/>
  <c r="S198" i="1503"/>
  <c r="Q198" i="1503"/>
  <c r="N198" i="1503"/>
  <c r="M198" i="1503"/>
  <c r="H198" i="1503"/>
  <c r="E198" i="1503"/>
  <c r="Y197" i="1503"/>
  <c r="S197" i="1503"/>
  <c r="Q197" i="1503"/>
  <c r="N197" i="1503"/>
  <c r="M197" i="1503"/>
  <c r="E197" i="1503"/>
  <c r="BI196" i="1503"/>
  <c r="BH196" i="1503"/>
  <c r="AC196" i="1503"/>
  <c r="AB196" i="1503"/>
  <c r="AJ196" i="1503" s="1"/>
  <c r="AA196" i="1503"/>
  <c r="Y196" i="1503"/>
  <c r="W196" i="1503"/>
  <c r="S196" i="1503"/>
  <c r="Q196" i="1503"/>
  <c r="R196" i="1503" s="1"/>
  <c r="N196" i="1503"/>
  <c r="M196" i="1503"/>
  <c r="H196" i="1503"/>
  <c r="E196" i="1503"/>
  <c r="AC195" i="1503"/>
  <c r="AB195" i="1503"/>
  <c r="AA195" i="1503"/>
  <c r="Y195" i="1503"/>
  <c r="W195" i="1503"/>
  <c r="S195" i="1503"/>
  <c r="Q195" i="1503"/>
  <c r="R195" i="1503" s="1"/>
  <c r="N195" i="1503"/>
  <c r="M195" i="1503"/>
  <c r="H195" i="1503"/>
  <c r="E195" i="1503"/>
  <c r="AC194" i="1503"/>
  <c r="AB194" i="1503"/>
  <c r="AJ194" i="1503" s="1"/>
  <c r="AA194" i="1503"/>
  <c r="Y194" i="1503"/>
  <c r="W194" i="1503"/>
  <c r="S194" i="1503"/>
  <c r="Q194" i="1503"/>
  <c r="N194" i="1503"/>
  <c r="M194" i="1503"/>
  <c r="H194" i="1503"/>
  <c r="E194" i="1503"/>
  <c r="AC193" i="1503"/>
  <c r="AB193" i="1503"/>
  <c r="AJ193" i="1503" s="1"/>
  <c r="AA193" i="1503"/>
  <c r="Y193" i="1503"/>
  <c r="W193" i="1503"/>
  <c r="S193" i="1503"/>
  <c r="Q193" i="1503"/>
  <c r="R193" i="1503" s="1"/>
  <c r="N193" i="1503"/>
  <c r="M193" i="1503"/>
  <c r="H193" i="1503"/>
  <c r="E193" i="1503"/>
  <c r="AC192" i="1503"/>
  <c r="AB192" i="1503"/>
  <c r="AA192" i="1503"/>
  <c r="Y192" i="1503"/>
  <c r="W192" i="1503"/>
  <c r="S192" i="1503"/>
  <c r="Q192" i="1503"/>
  <c r="N192" i="1503"/>
  <c r="M192" i="1503"/>
  <c r="H192" i="1503"/>
  <c r="E192" i="1503"/>
  <c r="AC191" i="1503"/>
  <c r="AB191" i="1503"/>
  <c r="AA191" i="1503"/>
  <c r="Y191" i="1503"/>
  <c r="W191" i="1503"/>
  <c r="S191" i="1503"/>
  <c r="Q191" i="1503"/>
  <c r="N191" i="1503"/>
  <c r="M191" i="1503"/>
  <c r="H191" i="1503"/>
  <c r="E191" i="1503"/>
  <c r="AC190" i="1503"/>
  <c r="AB190" i="1503"/>
  <c r="AA190" i="1503"/>
  <c r="Y190" i="1503"/>
  <c r="W190" i="1503"/>
  <c r="S190" i="1503"/>
  <c r="Q190" i="1503"/>
  <c r="N190" i="1503"/>
  <c r="M190" i="1503"/>
  <c r="H190" i="1503"/>
  <c r="E190" i="1503"/>
  <c r="AB189" i="1503"/>
  <c r="AA189" i="1503"/>
  <c r="Y189" i="1503"/>
  <c r="W189" i="1503"/>
  <c r="S189" i="1503"/>
  <c r="Q189" i="1503"/>
  <c r="R189" i="1503" s="1"/>
  <c r="N189" i="1503"/>
  <c r="M189" i="1503"/>
  <c r="H189" i="1503"/>
  <c r="E189" i="1503"/>
  <c r="AB188" i="1503"/>
  <c r="AJ188" i="1503" s="1"/>
  <c r="AA188" i="1503"/>
  <c r="Y188" i="1503"/>
  <c r="W188" i="1503"/>
  <c r="S188" i="1503"/>
  <c r="R188" i="1503" s="1"/>
  <c r="Q188" i="1503"/>
  <c r="N188" i="1503"/>
  <c r="M188" i="1503"/>
  <c r="H188" i="1503"/>
  <c r="E188" i="1503"/>
  <c r="AB187" i="1503"/>
  <c r="AA187" i="1503"/>
  <c r="Y187" i="1503"/>
  <c r="W187" i="1503"/>
  <c r="S187" i="1503"/>
  <c r="Q187" i="1503"/>
  <c r="R187" i="1503" s="1"/>
  <c r="N187" i="1503"/>
  <c r="M187" i="1503"/>
  <c r="H187" i="1503"/>
  <c r="E187" i="1503"/>
  <c r="AB186" i="1503"/>
  <c r="AA186" i="1503"/>
  <c r="Y186" i="1503"/>
  <c r="W186" i="1503"/>
  <c r="S186" i="1503"/>
  <c r="Q186" i="1503"/>
  <c r="N186" i="1503"/>
  <c r="M186" i="1503"/>
  <c r="H186" i="1503"/>
  <c r="E186" i="1503"/>
  <c r="AB185" i="1503"/>
  <c r="AA185" i="1503"/>
  <c r="Y185" i="1503"/>
  <c r="W185" i="1503"/>
  <c r="S185" i="1503"/>
  <c r="Q185" i="1503"/>
  <c r="R185" i="1503" s="1"/>
  <c r="N185" i="1503"/>
  <c r="M185" i="1503"/>
  <c r="H185" i="1503"/>
  <c r="E185" i="1503"/>
  <c r="AB184" i="1503"/>
  <c r="AJ184" i="1503" s="1"/>
  <c r="AA184" i="1503"/>
  <c r="Y184" i="1503"/>
  <c r="W184" i="1503"/>
  <c r="S184" i="1503"/>
  <c r="Q184" i="1503"/>
  <c r="N184" i="1503"/>
  <c r="M184" i="1503"/>
  <c r="H184" i="1503"/>
  <c r="E184" i="1503"/>
  <c r="AB183" i="1503"/>
  <c r="AA183" i="1503"/>
  <c r="Y183" i="1503"/>
  <c r="W183" i="1503"/>
  <c r="S183" i="1503"/>
  <c r="Q183" i="1503"/>
  <c r="N183" i="1503"/>
  <c r="M183" i="1503"/>
  <c r="H183" i="1503"/>
  <c r="E183" i="1503"/>
  <c r="Y182" i="1503"/>
  <c r="S182" i="1503"/>
  <c r="Q182" i="1503"/>
  <c r="N182" i="1503"/>
  <c r="M182" i="1503"/>
  <c r="E182" i="1503"/>
  <c r="BI181" i="1503"/>
  <c r="BH181" i="1503"/>
  <c r="AC181" i="1503"/>
  <c r="AB181" i="1503"/>
  <c r="AA181" i="1503"/>
  <c r="Y181" i="1503"/>
  <c r="W181" i="1503"/>
  <c r="S181" i="1503"/>
  <c r="Q181" i="1503"/>
  <c r="N181" i="1503"/>
  <c r="M181" i="1503"/>
  <c r="H181" i="1503"/>
  <c r="E181" i="1503"/>
  <c r="AC180" i="1503"/>
  <c r="AB180" i="1503"/>
  <c r="AA180" i="1503"/>
  <c r="Y180" i="1503"/>
  <c r="W180" i="1503"/>
  <c r="S180" i="1503"/>
  <c r="Q180" i="1503"/>
  <c r="N180" i="1503"/>
  <c r="M180" i="1503"/>
  <c r="H180" i="1503"/>
  <c r="E180" i="1503"/>
  <c r="AC179" i="1503"/>
  <c r="AB179" i="1503"/>
  <c r="AA179" i="1503"/>
  <c r="Y179" i="1503"/>
  <c r="W179" i="1503"/>
  <c r="S179" i="1503"/>
  <c r="Q179" i="1503"/>
  <c r="R179" i="1503" s="1"/>
  <c r="N179" i="1503"/>
  <c r="M179" i="1503"/>
  <c r="H179" i="1503"/>
  <c r="E179" i="1503"/>
  <c r="AC178" i="1503"/>
  <c r="AB178" i="1503"/>
  <c r="AA178" i="1503"/>
  <c r="Y178" i="1503"/>
  <c r="W178" i="1503"/>
  <c r="S178" i="1503"/>
  <c r="Q178" i="1503"/>
  <c r="R178" i="1503" s="1"/>
  <c r="N178" i="1503"/>
  <c r="M178" i="1503"/>
  <c r="H178" i="1503"/>
  <c r="E178" i="1503"/>
  <c r="AC177" i="1503"/>
  <c r="AB177" i="1503"/>
  <c r="AA177" i="1503"/>
  <c r="Y177" i="1503"/>
  <c r="W177" i="1503"/>
  <c r="S177" i="1503"/>
  <c r="Q177" i="1503"/>
  <c r="N177" i="1503"/>
  <c r="M177" i="1503"/>
  <c r="H177" i="1503"/>
  <c r="E177" i="1503"/>
  <c r="AC176" i="1503"/>
  <c r="AB176" i="1503"/>
  <c r="AJ176" i="1503" s="1"/>
  <c r="AA176" i="1503"/>
  <c r="Y176" i="1503"/>
  <c r="W176" i="1503"/>
  <c r="S176" i="1503"/>
  <c r="Q176" i="1503"/>
  <c r="R176" i="1503" s="1"/>
  <c r="N176" i="1503"/>
  <c r="M176" i="1503"/>
  <c r="H176" i="1503"/>
  <c r="E176" i="1503"/>
  <c r="AC175" i="1503"/>
  <c r="AB175" i="1503"/>
  <c r="AA175" i="1503"/>
  <c r="AJ175" i="1503" s="1"/>
  <c r="Y175" i="1503"/>
  <c r="W175" i="1503"/>
  <c r="S175" i="1503"/>
  <c r="Q175" i="1503"/>
  <c r="N175" i="1503"/>
  <c r="M175" i="1503"/>
  <c r="H175" i="1503"/>
  <c r="E175" i="1503"/>
  <c r="AB174" i="1503"/>
  <c r="AA174" i="1503"/>
  <c r="Y174" i="1503"/>
  <c r="W174" i="1503"/>
  <c r="S174" i="1503"/>
  <c r="Q174" i="1503"/>
  <c r="N174" i="1503"/>
  <c r="M174" i="1503"/>
  <c r="H174" i="1503"/>
  <c r="E174" i="1503"/>
  <c r="AB173" i="1503"/>
  <c r="AA173" i="1503"/>
  <c r="AJ173" i="1503" s="1"/>
  <c r="Y173" i="1503"/>
  <c r="W173" i="1503"/>
  <c r="S173" i="1503"/>
  <c r="R173" i="1503"/>
  <c r="Q173" i="1503"/>
  <c r="N173" i="1503"/>
  <c r="M173" i="1503"/>
  <c r="H173" i="1503"/>
  <c r="E173" i="1503"/>
  <c r="AB172" i="1503"/>
  <c r="AA172" i="1503"/>
  <c r="Y172" i="1503"/>
  <c r="W172" i="1503"/>
  <c r="S172" i="1503"/>
  <c r="Q172" i="1503"/>
  <c r="N172" i="1503"/>
  <c r="M172" i="1503"/>
  <c r="H172" i="1503"/>
  <c r="E172" i="1503"/>
  <c r="AB171" i="1503"/>
  <c r="AA171" i="1503"/>
  <c r="Y171" i="1503"/>
  <c r="W171" i="1503"/>
  <c r="S171" i="1503"/>
  <c r="R171" i="1503" s="1"/>
  <c r="Q171" i="1503"/>
  <c r="N171" i="1503"/>
  <c r="M171" i="1503"/>
  <c r="H171" i="1503"/>
  <c r="E171" i="1503"/>
  <c r="AB170" i="1503"/>
  <c r="AA170" i="1503"/>
  <c r="Y170" i="1503"/>
  <c r="W170" i="1503"/>
  <c r="S170" i="1503"/>
  <c r="Q170" i="1503"/>
  <c r="N170" i="1503"/>
  <c r="M170" i="1503"/>
  <c r="H170" i="1503"/>
  <c r="E170" i="1503"/>
  <c r="AB169" i="1503"/>
  <c r="AA169" i="1503"/>
  <c r="Y169" i="1503"/>
  <c r="W169" i="1503"/>
  <c r="S169" i="1503"/>
  <c r="Q169" i="1503"/>
  <c r="R169" i="1503" s="1"/>
  <c r="N169" i="1503"/>
  <c r="M169" i="1503"/>
  <c r="H169" i="1503"/>
  <c r="E169" i="1503"/>
  <c r="AB168" i="1503"/>
  <c r="AA168" i="1503"/>
  <c r="Y168" i="1503"/>
  <c r="W168" i="1503"/>
  <c r="S168" i="1503"/>
  <c r="Q168" i="1503"/>
  <c r="R168" i="1503" s="1"/>
  <c r="M168" i="1503"/>
  <c r="H168" i="1503"/>
  <c r="E168" i="1503"/>
  <c r="Y167" i="1503"/>
  <c r="S167" i="1503"/>
  <c r="Q167" i="1503"/>
  <c r="N167" i="1503"/>
  <c r="M167" i="1503"/>
  <c r="E167" i="1503"/>
  <c r="BI166" i="1503"/>
  <c r="BH166" i="1503"/>
  <c r="AC166" i="1503"/>
  <c r="AB166" i="1503"/>
  <c r="AA166" i="1503"/>
  <c r="Y166" i="1503"/>
  <c r="W166" i="1503"/>
  <c r="T166" i="1503"/>
  <c r="S166" i="1503"/>
  <c r="Q166" i="1503"/>
  <c r="N166" i="1503"/>
  <c r="M166" i="1503"/>
  <c r="H166" i="1503"/>
  <c r="E166" i="1503"/>
  <c r="AC165" i="1503"/>
  <c r="AB165" i="1503"/>
  <c r="AA165" i="1503"/>
  <c r="Y165" i="1503"/>
  <c r="W165" i="1503"/>
  <c r="S165" i="1503"/>
  <c r="Q165" i="1503"/>
  <c r="N165" i="1503"/>
  <c r="M165" i="1503"/>
  <c r="H165" i="1503"/>
  <c r="E165" i="1503"/>
  <c r="AC164" i="1503"/>
  <c r="AB164" i="1503"/>
  <c r="AA164" i="1503"/>
  <c r="Y164" i="1503"/>
  <c r="W164" i="1503"/>
  <c r="S164" i="1503"/>
  <c r="Q164" i="1503"/>
  <c r="N164" i="1503"/>
  <c r="M164" i="1503"/>
  <c r="H164" i="1503"/>
  <c r="E164" i="1503"/>
  <c r="AC163" i="1503"/>
  <c r="AB163" i="1503"/>
  <c r="AA163" i="1503"/>
  <c r="Y163" i="1503"/>
  <c r="W163" i="1503"/>
  <c r="S163" i="1503"/>
  <c r="Q163" i="1503"/>
  <c r="N163" i="1503"/>
  <c r="M163" i="1503"/>
  <c r="H163" i="1503"/>
  <c r="E163" i="1503"/>
  <c r="AC162" i="1503"/>
  <c r="AB162" i="1503"/>
  <c r="AA162" i="1503"/>
  <c r="Y162" i="1503"/>
  <c r="W162" i="1503"/>
  <c r="S162" i="1503"/>
  <c r="Q162" i="1503"/>
  <c r="N162" i="1503"/>
  <c r="M162" i="1503"/>
  <c r="H162" i="1503"/>
  <c r="E162" i="1503"/>
  <c r="AC161" i="1503"/>
  <c r="AB161" i="1503"/>
  <c r="AA161" i="1503"/>
  <c r="Y161" i="1503"/>
  <c r="W161" i="1503"/>
  <c r="S161" i="1503"/>
  <c r="Q161" i="1503"/>
  <c r="R161" i="1503" s="1"/>
  <c r="N161" i="1503"/>
  <c r="M161" i="1503"/>
  <c r="H161" i="1503"/>
  <c r="E161" i="1503"/>
  <c r="AC160" i="1503"/>
  <c r="AB160" i="1503"/>
  <c r="AA160" i="1503"/>
  <c r="Y160" i="1503"/>
  <c r="W160" i="1503"/>
  <c r="S160" i="1503"/>
  <c r="Q160" i="1503"/>
  <c r="N160" i="1503"/>
  <c r="M160" i="1503"/>
  <c r="H160" i="1503"/>
  <c r="E160" i="1503"/>
  <c r="AB159" i="1503"/>
  <c r="AA159" i="1503"/>
  <c r="Y159" i="1503"/>
  <c r="W159" i="1503"/>
  <c r="S159" i="1503"/>
  <c r="Q159" i="1503"/>
  <c r="N159" i="1503"/>
  <c r="M159" i="1503"/>
  <c r="H159" i="1503"/>
  <c r="E159" i="1503"/>
  <c r="AB158" i="1503"/>
  <c r="AA158" i="1503"/>
  <c r="Y158" i="1503"/>
  <c r="W158" i="1503"/>
  <c r="S158" i="1503"/>
  <c r="Q158" i="1503"/>
  <c r="R158" i="1503" s="1"/>
  <c r="N158" i="1503"/>
  <c r="M158" i="1503"/>
  <c r="H158" i="1503"/>
  <c r="E158" i="1503"/>
  <c r="AB157" i="1503"/>
  <c r="AA157" i="1503"/>
  <c r="Y157" i="1503"/>
  <c r="W157" i="1503"/>
  <c r="S157" i="1503"/>
  <c r="R157" i="1503" s="1"/>
  <c r="Q157" i="1503"/>
  <c r="N157" i="1503"/>
  <c r="M157" i="1503"/>
  <c r="H157" i="1503"/>
  <c r="E157" i="1503"/>
  <c r="AB156" i="1503"/>
  <c r="AA156" i="1503"/>
  <c r="Y156" i="1503"/>
  <c r="W156" i="1503"/>
  <c r="S156" i="1503"/>
  <c r="Q156" i="1503"/>
  <c r="R156" i="1503" s="1"/>
  <c r="N156" i="1503"/>
  <c r="M156" i="1503"/>
  <c r="H156" i="1503"/>
  <c r="E156" i="1503"/>
  <c r="AB155" i="1503"/>
  <c r="AA155" i="1503"/>
  <c r="Y155" i="1503"/>
  <c r="W155" i="1503"/>
  <c r="S155" i="1503"/>
  <c r="Q155" i="1503"/>
  <c r="N155" i="1503"/>
  <c r="M155" i="1503"/>
  <c r="H155" i="1503"/>
  <c r="E155" i="1503"/>
  <c r="AB154" i="1503"/>
  <c r="AA154" i="1503"/>
  <c r="Y154" i="1503"/>
  <c r="W154" i="1503"/>
  <c r="S154" i="1503"/>
  <c r="Q154" i="1503"/>
  <c r="N154" i="1503"/>
  <c r="M154" i="1503"/>
  <c r="H154" i="1503"/>
  <c r="E154" i="1503"/>
  <c r="AB153" i="1503"/>
  <c r="AA153" i="1503"/>
  <c r="Y153" i="1503"/>
  <c r="W153" i="1503"/>
  <c r="S153" i="1503"/>
  <c r="Q153" i="1503"/>
  <c r="R153" i="1503" s="1"/>
  <c r="N153" i="1503"/>
  <c r="M153" i="1503"/>
  <c r="H153" i="1503"/>
  <c r="E153" i="1503"/>
  <c r="Y152" i="1503"/>
  <c r="S152" i="1503"/>
  <c r="Q152" i="1503"/>
  <c r="N152" i="1503"/>
  <c r="M152" i="1503"/>
  <c r="E152" i="1503"/>
  <c r="BI151" i="1503"/>
  <c r="BH151" i="1503"/>
  <c r="AC151" i="1503"/>
  <c r="AB151" i="1503"/>
  <c r="AA151" i="1503"/>
  <c r="Y151" i="1503"/>
  <c r="W151" i="1503"/>
  <c r="S151" i="1503"/>
  <c r="Q151" i="1503"/>
  <c r="N151" i="1503"/>
  <c r="M151" i="1503"/>
  <c r="H151" i="1503"/>
  <c r="E151" i="1503"/>
  <c r="AC150" i="1503"/>
  <c r="AB150" i="1503"/>
  <c r="AA150" i="1503"/>
  <c r="Y150" i="1503"/>
  <c r="W150" i="1503"/>
  <c r="S150" i="1503"/>
  <c r="Q150" i="1503"/>
  <c r="R150" i="1503" s="1"/>
  <c r="N150" i="1503"/>
  <c r="M150" i="1503"/>
  <c r="H150" i="1503"/>
  <c r="E150" i="1503"/>
  <c r="AC149" i="1503"/>
  <c r="AB149" i="1503"/>
  <c r="AJ149" i="1503" s="1"/>
  <c r="AA149" i="1503"/>
  <c r="Y149" i="1503"/>
  <c r="W149" i="1503"/>
  <c r="S149" i="1503"/>
  <c r="Q149" i="1503"/>
  <c r="N149" i="1503"/>
  <c r="M149" i="1503"/>
  <c r="H149" i="1503"/>
  <c r="E149" i="1503"/>
  <c r="AC148" i="1503"/>
  <c r="AB148" i="1503"/>
  <c r="AA148" i="1503"/>
  <c r="Y148" i="1503"/>
  <c r="W148" i="1503"/>
  <c r="S148" i="1503"/>
  <c r="Q148" i="1503"/>
  <c r="N148" i="1503"/>
  <c r="M148" i="1503"/>
  <c r="H148" i="1503"/>
  <c r="E148" i="1503"/>
  <c r="AC147" i="1503"/>
  <c r="AB147" i="1503"/>
  <c r="AJ147" i="1503" s="1"/>
  <c r="AA147" i="1503"/>
  <c r="Y147" i="1503"/>
  <c r="W147" i="1503"/>
  <c r="S147" i="1503"/>
  <c r="Q147" i="1503"/>
  <c r="R147" i="1503" s="1"/>
  <c r="N147" i="1503"/>
  <c r="M147" i="1503"/>
  <c r="H147" i="1503"/>
  <c r="E147" i="1503"/>
  <c r="AC146" i="1503"/>
  <c r="AB146" i="1503"/>
  <c r="AJ146" i="1503" s="1"/>
  <c r="AA146" i="1503"/>
  <c r="Y146" i="1503"/>
  <c r="W146" i="1503"/>
  <c r="S146" i="1503"/>
  <c r="Q146" i="1503"/>
  <c r="R146" i="1503" s="1"/>
  <c r="N146" i="1503"/>
  <c r="M146" i="1503"/>
  <c r="H146" i="1503"/>
  <c r="E146" i="1503"/>
  <c r="AC145" i="1503"/>
  <c r="AB145" i="1503"/>
  <c r="AA145" i="1503"/>
  <c r="Y145" i="1503"/>
  <c r="W145" i="1503"/>
  <c r="S145" i="1503"/>
  <c r="Q145" i="1503"/>
  <c r="R145" i="1503" s="1"/>
  <c r="N145" i="1503"/>
  <c r="M145" i="1503"/>
  <c r="H145" i="1503"/>
  <c r="E145" i="1503"/>
  <c r="AB144" i="1503"/>
  <c r="AA144" i="1503"/>
  <c r="Y144" i="1503"/>
  <c r="W144" i="1503"/>
  <c r="S144" i="1503"/>
  <c r="R144" i="1503" s="1"/>
  <c r="Q144" i="1503"/>
  <c r="N144" i="1503"/>
  <c r="M144" i="1503"/>
  <c r="H144" i="1503"/>
  <c r="E144" i="1503"/>
  <c r="AB143" i="1503"/>
  <c r="AJ143" i="1503" s="1"/>
  <c r="AA143" i="1503"/>
  <c r="Y143" i="1503"/>
  <c r="W143" i="1503"/>
  <c r="S143" i="1503"/>
  <c r="Q143" i="1503"/>
  <c r="N143" i="1503"/>
  <c r="M143" i="1503"/>
  <c r="H143" i="1503"/>
  <c r="E143" i="1503"/>
  <c r="AB142" i="1503"/>
  <c r="AA142" i="1503"/>
  <c r="Y142" i="1503"/>
  <c r="W142" i="1503"/>
  <c r="S142" i="1503"/>
  <c r="Q142" i="1503"/>
  <c r="R142" i="1503" s="1"/>
  <c r="N142" i="1503"/>
  <c r="M142" i="1503"/>
  <c r="H142" i="1503"/>
  <c r="E142" i="1503"/>
  <c r="AB141" i="1503"/>
  <c r="AA141" i="1503"/>
  <c r="Y141" i="1503"/>
  <c r="W141" i="1503"/>
  <c r="S141" i="1503"/>
  <c r="Q141" i="1503"/>
  <c r="N141" i="1503"/>
  <c r="M141" i="1503"/>
  <c r="H141" i="1503"/>
  <c r="E141" i="1503"/>
  <c r="AB140" i="1503"/>
  <c r="AA140" i="1503"/>
  <c r="Y140" i="1503"/>
  <c r="W140" i="1503"/>
  <c r="S140" i="1503"/>
  <c r="Q140" i="1503"/>
  <c r="N140" i="1503"/>
  <c r="M140" i="1503"/>
  <c r="H140" i="1503"/>
  <c r="E140" i="1503"/>
  <c r="AB139" i="1503"/>
  <c r="AA139" i="1503"/>
  <c r="Y139" i="1503"/>
  <c r="W139" i="1503"/>
  <c r="S139" i="1503"/>
  <c r="Q139" i="1503"/>
  <c r="N139" i="1503"/>
  <c r="M139" i="1503"/>
  <c r="H139" i="1503"/>
  <c r="E139" i="1503"/>
  <c r="AB138" i="1503"/>
  <c r="AA138" i="1503"/>
  <c r="Y138" i="1503"/>
  <c r="W138" i="1503"/>
  <c r="S138" i="1503"/>
  <c r="R138" i="1503" s="1"/>
  <c r="Q138" i="1503"/>
  <c r="N138" i="1503"/>
  <c r="M138" i="1503"/>
  <c r="H138" i="1503"/>
  <c r="E138" i="1503"/>
  <c r="Y137" i="1503"/>
  <c r="S137" i="1503"/>
  <c r="Q137" i="1503"/>
  <c r="R137" i="1503" s="1"/>
  <c r="N137" i="1503"/>
  <c r="M137" i="1503"/>
  <c r="E137" i="1503"/>
  <c r="BI136" i="1503"/>
  <c r="BH136" i="1503"/>
  <c r="AC136" i="1503"/>
  <c r="AB136" i="1503"/>
  <c r="AA136" i="1503"/>
  <c r="Y136" i="1503"/>
  <c r="W136" i="1503"/>
  <c r="T136" i="1503"/>
  <c r="S136" i="1503"/>
  <c r="Q136" i="1503"/>
  <c r="N136" i="1503"/>
  <c r="M136" i="1503"/>
  <c r="H136" i="1503"/>
  <c r="E136" i="1503"/>
  <c r="AC135" i="1503"/>
  <c r="AB135" i="1503"/>
  <c r="AA135" i="1503"/>
  <c r="AJ135" i="1503" s="1"/>
  <c r="Y135" i="1503"/>
  <c r="W135" i="1503"/>
  <c r="S135" i="1503"/>
  <c r="Q135" i="1503"/>
  <c r="N135" i="1503"/>
  <c r="M135" i="1503"/>
  <c r="H135" i="1503"/>
  <c r="E135" i="1503"/>
  <c r="AC134" i="1503"/>
  <c r="AB134" i="1503"/>
  <c r="AA134" i="1503"/>
  <c r="Y134" i="1503"/>
  <c r="W134" i="1503"/>
  <c r="S134" i="1503"/>
  <c r="Q134" i="1503"/>
  <c r="N134" i="1503"/>
  <c r="M134" i="1503"/>
  <c r="H134" i="1503"/>
  <c r="E134" i="1503"/>
  <c r="AC133" i="1503"/>
  <c r="AB133" i="1503"/>
  <c r="AJ133" i="1503" s="1"/>
  <c r="AA133" i="1503"/>
  <c r="Y133" i="1503"/>
  <c r="W133" i="1503"/>
  <c r="S133" i="1503"/>
  <c r="Q133" i="1503"/>
  <c r="N133" i="1503"/>
  <c r="M133" i="1503"/>
  <c r="H133" i="1503"/>
  <c r="E133" i="1503"/>
  <c r="AC132" i="1503"/>
  <c r="AB132" i="1503"/>
  <c r="AJ132" i="1503" s="1"/>
  <c r="AA132" i="1503"/>
  <c r="Y132" i="1503"/>
  <c r="W132" i="1503"/>
  <c r="S132" i="1503"/>
  <c r="R132" i="1503"/>
  <c r="Q132" i="1503"/>
  <c r="N132" i="1503"/>
  <c r="M132" i="1503"/>
  <c r="H132" i="1503"/>
  <c r="E132" i="1503"/>
  <c r="AC131" i="1503"/>
  <c r="AB131" i="1503"/>
  <c r="AA131" i="1503"/>
  <c r="Y131" i="1503"/>
  <c r="W131" i="1503"/>
  <c r="S131" i="1503"/>
  <c r="Q131" i="1503"/>
  <c r="N131" i="1503"/>
  <c r="M131" i="1503"/>
  <c r="H131" i="1503"/>
  <c r="E131" i="1503"/>
  <c r="AC130" i="1503"/>
  <c r="AB130" i="1503"/>
  <c r="AA130" i="1503"/>
  <c r="Y130" i="1503"/>
  <c r="W130" i="1503"/>
  <c r="S130" i="1503"/>
  <c r="Q130" i="1503"/>
  <c r="R130" i="1503" s="1"/>
  <c r="N130" i="1503"/>
  <c r="M130" i="1503"/>
  <c r="H130" i="1503"/>
  <c r="E130" i="1503"/>
  <c r="AB129" i="1503"/>
  <c r="AA129" i="1503"/>
  <c r="Y129" i="1503"/>
  <c r="W129" i="1503"/>
  <c r="S129" i="1503"/>
  <c r="Q129" i="1503"/>
  <c r="N129" i="1503"/>
  <c r="M129" i="1503"/>
  <c r="H129" i="1503"/>
  <c r="E129" i="1503"/>
  <c r="AB128" i="1503"/>
  <c r="AA128" i="1503"/>
  <c r="Y128" i="1503"/>
  <c r="W128" i="1503"/>
  <c r="S128" i="1503"/>
  <c r="Q128" i="1503"/>
  <c r="R128" i="1503" s="1"/>
  <c r="N128" i="1503"/>
  <c r="M128" i="1503"/>
  <c r="H128" i="1503"/>
  <c r="E128" i="1503"/>
  <c r="AB127" i="1503"/>
  <c r="AA127" i="1503"/>
  <c r="Y127" i="1503"/>
  <c r="W127" i="1503"/>
  <c r="S127" i="1503"/>
  <c r="Q127" i="1503"/>
  <c r="N127" i="1503"/>
  <c r="M127" i="1503"/>
  <c r="H127" i="1503"/>
  <c r="E127" i="1503"/>
  <c r="AB126" i="1503"/>
  <c r="AA126" i="1503"/>
  <c r="Y126" i="1503"/>
  <c r="W126" i="1503"/>
  <c r="S126" i="1503"/>
  <c r="Q126" i="1503"/>
  <c r="N126" i="1503"/>
  <c r="M126" i="1503"/>
  <c r="H126" i="1503"/>
  <c r="E126" i="1503"/>
  <c r="AB125" i="1503"/>
  <c r="AA125" i="1503"/>
  <c r="Y125" i="1503"/>
  <c r="W125" i="1503"/>
  <c r="S125" i="1503"/>
  <c r="Q125" i="1503"/>
  <c r="N125" i="1503"/>
  <c r="M125" i="1503"/>
  <c r="H125" i="1503"/>
  <c r="E125" i="1503"/>
  <c r="AB124" i="1503"/>
  <c r="AA124" i="1503"/>
  <c r="Y124" i="1503"/>
  <c r="W124" i="1503"/>
  <c r="S124" i="1503"/>
  <c r="Q124" i="1503"/>
  <c r="R124" i="1503" s="1"/>
  <c r="N124" i="1503"/>
  <c r="M124" i="1503"/>
  <c r="H124" i="1503"/>
  <c r="E124" i="1503"/>
  <c r="AB123" i="1503"/>
  <c r="AA123" i="1503"/>
  <c r="Y123" i="1503"/>
  <c r="W123" i="1503"/>
  <c r="S123" i="1503"/>
  <c r="Q123" i="1503"/>
  <c r="R123" i="1503" s="1"/>
  <c r="N123" i="1503"/>
  <c r="M123" i="1503"/>
  <c r="H123" i="1503"/>
  <c r="E123" i="1503"/>
  <c r="Y122" i="1503"/>
  <c r="S122" i="1503"/>
  <c r="Q122" i="1503"/>
  <c r="N122" i="1503"/>
  <c r="M122" i="1503"/>
  <c r="E122" i="1503"/>
  <c r="AB121" i="1503"/>
  <c r="AA121" i="1503"/>
  <c r="W121" i="1503"/>
  <c r="S121" i="1503"/>
  <c r="Q121" i="1503"/>
  <c r="H121" i="1503"/>
  <c r="E121" i="1503"/>
  <c r="BI120" i="1503"/>
  <c r="BH120" i="1503"/>
  <c r="AC120" i="1503"/>
  <c r="AB120" i="1503"/>
  <c r="AA120" i="1503"/>
  <c r="Y120" i="1503"/>
  <c r="W120" i="1503"/>
  <c r="T120" i="1503"/>
  <c r="S120" i="1503"/>
  <c r="Q120" i="1503"/>
  <c r="N120" i="1503"/>
  <c r="M120" i="1503"/>
  <c r="H120" i="1503"/>
  <c r="E120" i="1503"/>
  <c r="AC119" i="1503"/>
  <c r="AB119" i="1503"/>
  <c r="AA119" i="1503"/>
  <c r="Y119" i="1503"/>
  <c r="W119" i="1503"/>
  <c r="S119" i="1503"/>
  <c r="Q119" i="1503"/>
  <c r="R119" i="1503" s="1"/>
  <c r="N119" i="1503"/>
  <c r="M119" i="1503"/>
  <c r="H119" i="1503"/>
  <c r="E119" i="1503"/>
  <c r="AC118" i="1503"/>
  <c r="AB118" i="1503"/>
  <c r="AA118" i="1503"/>
  <c r="Y118" i="1503"/>
  <c r="W118" i="1503"/>
  <c r="S118" i="1503"/>
  <c r="Q118" i="1503"/>
  <c r="R118" i="1503" s="1"/>
  <c r="N118" i="1503"/>
  <c r="M118" i="1503"/>
  <c r="H118" i="1503"/>
  <c r="E118" i="1503"/>
  <c r="AC117" i="1503"/>
  <c r="AB117" i="1503"/>
  <c r="AA117" i="1503"/>
  <c r="Y117" i="1503"/>
  <c r="W117" i="1503"/>
  <c r="S117" i="1503"/>
  <c r="Q117" i="1503"/>
  <c r="N117" i="1503"/>
  <c r="M117" i="1503"/>
  <c r="H117" i="1503"/>
  <c r="E117" i="1503"/>
  <c r="AC116" i="1503"/>
  <c r="AB116" i="1503"/>
  <c r="AA116" i="1503"/>
  <c r="Y116" i="1503"/>
  <c r="W116" i="1503"/>
  <c r="S116" i="1503"/>
  <c r="Q116" i="1503"/>
  <c r="N116" i="1503"/>
  <c r="M116" i="1503"/>
  <c r="H116" i="1503"/>
  <c r="E116" i="1503"/>
  <c r="AC115" i="1503"/>
  <c r="AB115" i="1503"/>
  <c r="AA115" i="1503"/>
  <c r="Y115" i="1503"/>
  <c r="W115" i="1503"/>
  <c r="S115" i="1503"/>
  <c r="Q115" i="1503"/>
  <c r="N115" i="1503"/>
  <c r="M115" i="1503"/>
  <c r="H115" i="1503"/>
  <c r="E115" i="1503"/>
  <c r="AC114" i="1503"/>
  <c r="AB114" i="1503"/>
  <c r="AA114" i="1503"/>
  <c r="Y114" i="1503"/>
  <c r="W114" i="1503"/>
  <c r="S114" i="1503"/>
  <c r="R114" i="1503"/>
  <c r="Q114" i="1503"/>
  <c r="N114" i="1503"/>
  <c r="M114" i="1503"/>
  <c r="H114" i="1503"/>
  <c r="E114" i="1503"/>
  <c r="AC113" i="1503"/>
  <c r="AB113" i="1503"/>
  <c r="AA113" i="1503"/>
  <c r="Y113" i="1503"/>
  <c r="W113" i="1503"/>
  <c r="S113" i="1503"/>
  <c r="Q113" i="1503"/>
  <c r="R113" i="1503" s="1"/>
  <c r="N113" i="1503"/>
  <c r="M113" i="1503"/>
  <c r="H113" i="1503"/>
  <c r="E113" i="1503"/>
  <c r="AB112" i="1503"/>
  <c r="AJ112" i="1503" s="1"/>
  <c r="AA112" i="1503"/>
  <c r="Y112" i="1503"/>
  <c r="W112" i="1503"/>
  <c r="S112" i="1503"/>
  <c r="Q112" i="1503"/>
  <c r="N112" i="1503"/>
  <c r="M112" i="1503"/>
  <c r="H112" i="1503"/>
  <c r="E112" i="1503"/>
  <c r="AB111" i="1503"/>
  <c r="AA111" i="1503"/>
  <c r="Y111" i="1503"/>
  <c r="W111" i="1503"/>
  <c r="S111" i="1503"/>
  <c r="Q111" i="1503"/>
  <c r="N111" i="1503"/>
  <c r="M111" i="1503"/>
  <c r="H111" i="1503"/>
  <c r="E111" i="1503"/>
  <c r="AB110" i="1503"/>
  <c r="AA110" i="1503"/>
  <c r="Y110" i="1503"/>
  <c r="W110" i="1503"/>
  <c r="S110" i="1503"/>
  <c r="Q110" i="1503"/>
  <c r="N110" i="1503"/>
  <c r="M110" i="1503"/>
  <c r="H110" i="1503"/>
  <c r="E110" i="1503"/>
  <c r="AB109" i="1503"/>
  <c r="AJ109" i="1503" s="1"/>
  <c r="AA109" i="1503"/>
  <c r="Y109" i="1503"/>
  <c r="W109" i="1503"/>
  <c r="S109" i="1503"/>
  <c r="Q109" i="1503"/>
  <c r="R109" i="1503" s="1"/>
  <c r="N109" i="1503"/>
  <c r="M109" i="1503"/>
  <c r="H109" i="1503"/>
  <c r="E109" i="1503"/>
  <c r="AB108" i="1503"/>
  <c r="AA108" i="1503"/>
  <c r="W108" i="1503"/>
  <c r="S108" i="1503"/>
  <c r="Q108" i="1503"/>
  <c r="R108" i="1503" s="1"/>
  <c r="N108" i="1503"/>
  <c r="M108" i="1503"/>
  <c r="H108" i="1503"/>
  <c r="E108" i="1503"/>
  <c r="Y107" i="1503"/>
  <c r="S107" i="1503"/>
  <c r="Q107" i="1503"/>
  <c r="N107" i="1503"/>
  <c r="M107" i="1503"/>
  <c r="E107" i="1503"/>
  <c r="AB106" i="1503"/>
  <c r="AA106" i="1503"/>
  <c r="W106" i="1503"/>
  <c r="S106" i="1503"/>
  <c r="Q106" i="1503"/>
  <c r="R106" i="1503" s="1"/>
  <c r="H106" i="1503"/>
  <c r="E106" i="1503"/>
  <c r="BI105" i="1503"/>
  <c r="BH105" i="1503"/>
  <c r="AC105" i="1503"/>
  <c r="AB105" i="1503"/>
  <c r="AA105" i="1503"/>
  <c r="Y105" i="1503"/>
  <c r="W105" i="1503"/>
  <c r="T105" i="1503"/>
  <c r="S105" i="1503"/>
  <c r="Q105" i="1503"/>
  <c r="R105" i="1503" s="1"/>
  <c r="N105" i="1503"/>
  <c r="M105" i="1503"/>
  <c r="H105" i="1503"/>
  <c r="E105" i="1503"/>
  <c r="AC104" i="1503"/>
  <c r="AB104" i="1503"/>
  <c r="AA104" i="1503"/>
  <c r="Y104" i="1503"/>
  <c r="W104" i="1503"/>
  <c r="S104" i="1503"/>
  <c r="Q104" i="1503"/>
  <c r="N104" i="1503"/>
  <c r="M104" i="1503"/>
  <c r="H104" i="1503"/>
  <c r="E104" i="1503"/>
  <c r="AC103" i="1503"/>
  <c r="AB103" i="1503"/>
  <c r="AA103" i="1503"/>
  <c r="Y103" i="1503"/>
  <c r="W103" i="1503"/>
  <c r="S103" i="1503"/>
  <c r="Q103" i="1503"/>
  <c r="R103" i="1503" s="1"/>
  <c r="N103" i="1503"/>
  <c r="M103" i="1503"/>
  <c r="H103" i="1503"/>
  <c r="E103" i="1503"/>
  <c r="AC102" i="1503"/>
  <c r="AB102" i="1503"/>
  <c r="AJ102" i="1503" s="1"/>
  <c r="AA102" i="1503"/>
  <c r="Y102" i="1503"/>
  <c r="W102" i="1503"/>
  <c r="S102" i="1503"/>
  <c r="Q102" i="1503"/>
  <c r="N102" i="1503"/>
  <c r="M102" i="1503"/>
  <c r="H102" i="1503"/>
  <c r="E102" i="1503"/>
  <c r="AC101" i="1503"/>
  <c r="AB101" i="1503"/>
  <c r="AA101" i="1503"/>
  <c r="Y101" i="1503"/>
  <c r="W101" i="1503"/>
  <c r="S101" i="1503"/>
  <c r="Q101" i="1503"/>
  <c r="N101" i="1503"/>
  <c r="M101" i="1503"/>
  <c r="H101" i="1503"/>
  <c r="E101" i="1503"/>
  <c r="AC100" i="1503"/>
  <c r="AB100" i="1503"/>
  <c r="AA100" i="1503"/>
  <c r="Y100" i="1503"/>
  <c r="W100" i="1503"/>
  <c r="S100" i="1503"/>
  <c r="Q100" i="1503"/>
  <c r="N100" i="1503"/>
  <c r="M100" i="1503"/>
  <c r="H100" i="1503"/>
  <c r="E100" i="1503"/>
  <c r="AC99" i="1503"/>
  <c r="AB99" i="1503"/>
  <c r="AA99" i="1503"/>
  <c r="Y99" i="1503"/>
  <c r="W99" i="1503"/>
  <c r="S99" i="1503"/>
  <c r="Q99" i="1503"/>
  <c r="R99" i="1503" s="1"/>
  <c r="N99" i="1503"/>
  <c r="M99" i="1503"/>
  <c r="H99" i="1503"/>
  <c r="E99" i="1503"/>
  <c r="AC98" i="1503"/>
  <c r="AB98" i="1503"/>
  <c r="AJ98" i="1503" s="1"/>
  <c r="AA98" i="1503"/>
  <c r="Y98" i="1503"/>
  <c r="W98" i="1503"/>
  <c r="S98" i="1503"/>
  <c r="Q98" i="1503"/>
  <c r="N98" i="1503"/>
  <c r="M98" i="1503"/>
  <c r="H98" i="1503"/>
  <c r="E98" i="1503"/>
  <c r="AB97" i="1503"/>
  <c r="AA97" i="1503"/>
  <c r="AJ97" i="1503" s="1"/>
  <c r="Y97" i="1503"/>
  <c r="W97" i="1503"/>
  <c r="S97" i="1503"/>
  <c r="Q97" i="1503"/>
  <c r="R97" i="1503" s="1"/>
  <c r="N97" i="1503"/>
  <c r="M97" i="1503"/>
  <c r="H97" i="1503"/>
  <c r="E97" i="1503"/>
  <c r="AB96" i="1503"/>
  <c r="AA96" i="1503"/>
  <c r="Y96" i="1503"/>
  <c r="W96" i="1503"/>
  <c r="S96" i="1503"/>
  <c r="Q96" i="1503"/>
  <c r="R96" i="1503" s="1"/>
  <c r="N96" i="1503"/>
  <c r="M96" i="1503"/>
  <c r="H96" i="1503"/>
  <c r="E96" i="1503"/>
  <c r="AB95" i="1503"/>
  <c r="AA95" i="1503"/>
  <c r="Y95" i="1503"/>
  <c r="W95" i="1503"/>
  <c r="S95" i="1503"/>
  <c r="Q95" i="1503"/>
  <c r="R95" i="1503" s="1"/>
  <c r="N95" i="1503"/>
  <c r="M95" i="1503"/>
  <c r="H95" i="1503"/>
  <c r="E95" i="1503"/>
  <c r="AB94" i="1503"/>
  <c r="AJ94" i="1503" s="1"/>
  <c r="AA94" i="1503"/>
  <c r="Y94" i="1503"/>
  <c r="W94" i="1503"/>
  <c r="S94" i="1503"/>
  <c r="Q94" i="1503"/>
  <c r="R94" i="1503" s="1"/>
  <c r="N94" i="1503"/>
  <c r="M94" i="1503"/>
  <c r="H94" i="1503"/>
  <c r="E94" i="1503"/>
  <c r="AB93" i="1503"/>
  <c r="AA93" i="1503"/>
  <c r="W93" i="1503"/>
  <c r="S93" i="1503"/>
  <c r="Q93" i="1503"/>
  <c r="R93" i="1503" s="1"/>
  <c r="N93" i="1503"/>
  <c r="M93" i="1503"/>
  <c r="H93" i="1503"/>
  <c r="E93" i="1503"/>
  <c r="Y92" i="1503"/>
  <c r="S92" i="1503"/>
  <c r="Q92" i="1503"/>
  <c r="N92" i="1503"/>
  <c r="M92" i="1503"/>
  <c r="E92" i="1503"/>
  <c r="AB91" i="1503"/>
  <c r="AA91" i="1503"/>
  <c r="W91" i="1503"/>
  <c r="S91" i="1503"/>
  <c r="Q91" i="1503"/>
  <c r="H91" i="1503"/>
  <c r="E91" i="1503"/>
  <c r="BI90" i="1503"/>
  <c r="BH90" i="1503"/>
  <c r="AC90" i="1503"/>
  <c r="AB90" i="1503"/>
  <c r="AJ90" i="1503" s="1"/>
  <c r="AA90" i="1503"/>
  <c r="Y90" i="1503"/>
  <c r="W90" i="1503"/>
  <c r="T90" i="1503"/>
  <c r="S90" i="1503"/>
  <c r="Q90" i="1503"/>
  <c r="N90" i="1503"/>
  <c r="M90" i="1503"/>
  <c r="H90" i="1503"/>
  <c r="E90" i="1503"/>
  <c r="AC89" i="1503"/>
  <c r="AB89" i="1503"/>
  <c r="AJ89" i="1503" s="1"/>
  <c r="AA89" i="1503"/>
  <c r="Y89" i="1503"/>
  <c r="W89" i="1503"/>
  <c r="S89" i="1503"/>
  <c r="Q89" i="1503"/>
  <c r="R89" i="1503" s="1"/>
  <c r="N89" i="1503"/>
  <c r="M89" i="1503"/>
  <c r="H89" i="1503"/>
  <c r="E89" i="1503"/>
  <c r="AC88" i="1503"/>
  <c r="AB88" i="1503"/>
  <c r="AA88" i="1503"/>
  <c r="Y88" i="1503"/>
  <c r="W88" i="1503"/>
  <c r="S88" i="1503"/>
  <c r="Q88" i="1503"/>
  <c r="R88" i="1503" s="1"/>
  <c r="N88" i="1503"/>
  <c r="M88" i="1503"/>
  <c r="H88" i="1503"/>
  <c r="E88" i="1503"/>
  <c r="AJ87" i="1503"/>
  <c r="AC87" i="1503"/>
  <c r="AB87" i="1503"/>
  <c r="AA87" i="1503"/>
  <c r="Y87" i="1503"/>
  <c r="W87" i="1503"/>
  <c r="S87" i="1503"/>
  <c r="Q87" i="1503"/>
  <c r="N87" i="1503"/>
  <c r="M87" i="1503"/>
  <c r="H87" i="1503"/>
  <c r="E87" i="1503"/>
  <c r="AC86" i="1503"/>
  <c r="AB86" i="1503"/>
  <c r="AA86" i="1503"/>
  <c r="Y86" i="1503"/>
  <c r="W86" i="1503"/>
  <c r="S86" i="1503"/>
  <c r="Q86" i="1503"/>
  <c r="R86" i="1503" s="1"/>
  <c r="N86" i="1503"/>
  <c r="M86" i="1503"/>
  <c r="H86" i="1503"/>
  <c r="E86" i="1503"/>
  <c r="AC85" i="1503"/>
  <c r="AB85" i="1503"/>
  <c r="AA85" i="1503"/>
  <c r="Y85" i="1503"/>
  <c r="W85" i="1503"/>
  <c r="S85" i="1503"/>
  <c r="Q85" i="1503"/>
  <c r="N85" i="1503"/>
  <c r="M85" i="1503"/>
  <c r="H85" i="1503"/>
  <c r="E85" i="1503"/>
  <c r="AC84" i="1503"/>
  <c r="AB84" i="1503"/>
  <c r="AA84" i="1503"/>
  <c r="Y84" i="1503"/>
  <c r="W84" i="1503"/>
  <c r="S84" i="1503"/>
  <c r="Q84" i="1503"/>
  <c r="N84" i="1503"/>
  <c r="M84" i="1503"/>
  <c r="H84" i="1503"/>
  <c r="E84" i="1503"/>
  <c r="AC83" i="1503"/>
  <c r="AB83" i="1503"/>
  <c r="AA83" i="1503"/>
  <c r="Y83" i="1503"/>
  <c r="W83" i="1503"/>
  <c r="S83" i="1503"/>
  <c r="Q83" i="1503"/>
  <c r="N83" i="1503"/>
  <c r="M83" i="1503"/>
  <c r="H83" i="1503"/>
  <c r="E83" i="1503"/>
  <c r="AB82" i="1503"/>
  <c r="AA82" i="1503"/>
  <c r="Y82" i="1503"/>
  <c r="W82" i="1503"/>
  <c r="S82" i="1503"/>
  <c r="R82" i="1503" s="1"/>
  <c r="Q82" i="1503"/>
  <c r="N82" i="1503"/>
  <c r="M82" i="1503"/>
  <c r="H82" i="1503"/>
  <c r="E82" i="1503"/>
  <c r="AB81" i="1503"/>
  <c r="AA81" i="1503"/>
  <c r="AJ81" i="1503" s="1"/>
  <c r="Y81" i="1503"/>
  <c r="W81" i="1503"/>
  <c r="S81" i="1503"/>
  <c r="Q81" i="1503"/>
  <c r="R81" i="1503" s="1"/>
  <c r="N81" i="1503"/>
  <c r="M81" i="1503"/>
  <c r="H81" i="1503"/>
  <c r="E81" i="1503"/>
  <c r="AB80" i="1503"/>
  <c r="AA80" i="1503"/>
  <c r="Y80" i="1503"/>
  <c r="W80" i="1503"/>
  <c r="S80" i="1503"/>
  <c r="Q80" i="1503"/>
  <c r="N80" i="1503"/>
  <c r="M80" i="1503"/>
  <c r="H80" i="1503"/>
  <c r="E80" i="1503"/>
  <c r="AK79" i="1503"/>
  <c r="AK80" i="1503" s="1"/>
  <c r="AK81" i="1503" s="1"/>
  <c r="AB79" i="1503"/>
  <c r="AJ79" i="1503" s="1"/>
  <c r="AA79" i="1503"/>
  <c r="Y79" i="1503"/>
  <c r="W79" i="1503"/>
  <c r="S79" i="1503"/>
  <c r="Q79" i="1503"/>
  <c r="R79" i="1503" s="1"/>
  <c r="N79" i="1503"/>
  <c r="M79" i="1503"/>
  <c r="H79" i="1503"/>
  <c r="E79" i="1503"/>
  <c r="AB78" i="1503"/>
  <c r="AA78" i="1503"/>
  <c r="W78" i="1503"/>
  <c r="S78" i="1503"/>
  <c r="Q78" i="1503"/>
  <c r="R78" i="1503" s="1"/>
  <c r="N78" i="1503"/>
  <c r="M78" i="1503"/>
  <c r="H78" i="1503"/>
  <c r="E78" i="1503"/>
  <c r="Y77" i="1503"/>
  <c r="S77" i="1503"/>
  <c r="Q77" i="1503"/>
  <c r="R77" i="1503" s="1"/>
  <c r="N77" i="1503"/>
  <c r="M77" i="1503"/>
  <c r="E77" i="1503"/>
  <c r="AB76" i="1503"/>
  <c r="AA76" i="1503"/>
  <c r="W76" i="1503"/>
  <c r="S76" i="1503"/>
  <c r="Q76" i="1503"/>
  <c r="R76" i="1503" s="1"/>
  <c r="H76" i="1503"/>
  <c r="E76" i="1503"/>
  <c r="BI75" i="1503"/>
  <c r="BH75" i="1503"/>
  <c r="AC75" i="1503"/>
  <c r="AB75" i="1503"/>
  <c r="AJ75" i="1503" s="1"/>
  <c r="AA75" i="1503"/>
  <c r="Y75" i="1503"/>
  <c r="W75" i="1503"/>
  <c r="T75" i="1503"/>
  <c r="S75" i="1503"/>
  <c r="Q75" i="1503"/>
  <c r="N75" i="1503"/>
  <c r="M75" i="1503"/>
  <c r="H75" i="1503"/>
  <c r="E75" i="1503"/>
  <c r="AC74" i="1503"/>
  <c r="AB74" i="1503"/>
  <c r="AA74" i="1503"/>
  <c r="Y74" i="1503"/>
  <c r="W74" i="1503"/>
  <c r="S74" i="1503"/>
  <c r="Q74" i="1503"/>
  <c r="R74" i="1503" s="1"/>
  <c r="N74" i="1503"/>
  <c r="M74" i="1503"/>
  <c r="H74" i="1503"/>
  <c r="E74" i="1503"/>
  <c r="AC73" i="1503"/>
  <c r="AB73" i="1503"/>
  <c r="AA73" i="1503"/>
  <c r="AJ73" i="1503" s="1"/>
  <c r="Y73" i="1503"/>
  <c r="W73" i="1503"/>
  <c r="S73" i="1503"/>
  <c r="Q73" i="1503"/>
  <c r="R73" i="1503" s="1"/>
  <c r="N73" i="1503"/>
  <c r="M73" i="1503"/>
  <c r="H73" i="1503"/>
  <c r="E73" i="1503"/>
  <c r="AC72" i="1503"/>
  <c r="AB72" i="1503"/>
  <c r="AA72" i="1503"/>
  <c r="Y72" i="1503"/>
  <c r="W72" i="1503"/>
  <c r="S72" i="1503"/>
  <c r="Q72" i="1503"/>
  <c r="R72" i="1503" s="1"/>
  <c r="N72" i="1503"/>
  <c r="M72" i="1503"/>
  <c r="H72" i="1503"/>
  <c r="E72" i="1503"/>
  <c r="AC71" i="1503"/>
  <c r="AB71" i="1503"/>
  <c r="AJ71" i="1503" s="1"/>
  <c r="AA71" i="1503"/>
  <c r="Y71" i="1503"/>
  <c r="W71" i="1503"/>
  <c r="S71" i="1503"/>
  <c r="Q71" i="1503"/>
  <c r="N71" i="1503"/>
  <c r="M71" i="1503"/>
  <c r="H71" i="1503"/>
  <c r="E71" i="1503"/>
  <c r="AC70" i="1503"/>
  <c r="AB70" i="1503"/>
  <c r="AA70" i="1503"/>
  <c r="Y70" i="1503"/>
  <c r="W70" i="1503"/>
  <c r="S70" i="1503"/>
  <c r="Q70" i="1503"/>
  <c r="N70" i="1503"/>
  <c r="M70" i="1503"/>
  <c r="H70" i="1503"/>
  <c r="E70" i="1503"/>
  <c r="AC69" i="1503"/>
  <c r="AB69" i="1503"/>
  <c r="AA69" i="1503"/>
  <c r="AJ69" i="1503" s="1"/>
  <c r="Y69" i="1503"/>
  <c r="W69" i="1503"/>
  <c r="S69" i="1503"/>
  <c r="R69" i="1503" s="1"/>
  <c r="Q69" i="1503"/>
  <c r="N69" i="1503"/>
  <c r="M69" i="1503"/>
  <c r="H69" i="1503"/>
  <c r="E69" i="1503"/>
  <c r="AC68" i="1503"/>
  <c r="AB68" i="1503"/>
  <c r="AA68" i="1503"/>
  <c r="Y68" i="1503"/>
  <c r="W68" i="1503"/>
  <c r="S68" i="1503"/>
  <c r="Q68" i="1503"/>
  <c r="N68" i="1503"/>
  <c r="M68" i="1503"/>
  <c r="H68" i="1503"/>
  <c r="E68" i="1503"/>
  <c r="AB67" i="1503"/>
  <c r="AA67" i="1503"/>
  <c r="Y67" i="1503"/>
  <c r="W67" i="1503"/>
  <c r="S67" i="1503"/>
  <c r="Q67" i="1503"/>
  <c r="N67" i="1503"/>
  <c r="M67" i="1503"/>
  <c r="H67" i="1503"/>
  <c r="E67" i="1503"/>
  <c r="AB66" i="1503"/>
  <c r="AA66" i="1503"/>
  <c r="Y66" i="1503"/>
  <c r="W66" i="1503"/>
  <c r="S66" i="1503"/>
  <c r="Q66" i="1503"/>
  <c r="R66" i="1503" s="1"/>
  <c r="N66" i="1503"/>
  <c r="M66" i="1503"/>
  <c r="H66" i="1503"/>
  <c r="E66" i="1503"/>
  <c r="AB65" i="1503"/>
  <c r="AA65" i="1503"/>
  <c r="Y65" i="1503"/>
  <c r="W65" i="1503"/>
  <c r="S65" i="1503"/>
  <c r="Q65" i="1503"/>
  <c r="N65" i="1503"/>
  <c r="M65" i="1503"/>
  <c r="H65" i="1503"/>
  <c r="E65" i="1503"/>
  <c r="AB64" i="1503"/>
  <c r="AJ64" i="1503" s="1"/>
  <c r="AA64" i="1503"/>
  <c r="Y64" i="1503"/>
  <c r="W64" i="1503"/>
  <c r="S64" i="1503"/>
  <c r="Q64" i="1503"/>
  <c r="R64" i="1503" s="1"/>
  <c r="N64" i="1503"/>
  <c r="M64" i="1503"/>
  <c r="H64" i="1503"/>
  <c r="E64" i="1503"/>
  <c r="AB63" i="1503"/>
  <c r="AA63" i="1503"/>
  <c r="W63" i="1503"/>
  <c r="S63" i="1503"/>
  <c r="Q63" i="1503"/>
  <c r="R63" i="1503" s="1"/>
  <c r="N63" i="1503"/>
  <c r="M63" i="1503"/>
  <c r="H63" i="1503"/>
  <c r="E63" i="1503"/>
  <c r="Y62" i="1503"/>
  <c r="S62" i="1503"/>
  <c r="Q62" i="1503"/>
  <c r="R62" i="1503" s="1"/>
  <c r="N62" i="1503"/>
  <c r="M62" i="1503"/>
  <c r="E62" i="1503"/>
  <c r="BI61" i="1503"/>
  <c r="BH61" i="1503"/>
  <c r="AC61" i="1503"/>
  <c r="AB61" i="1503"/>
  <c r="AA61" i="1503"/>
  <c r="Y61" i="1503"/>
  <c r="W61" i="1503"/>
  <c r="T61" i="1503"/>
  <c r="S61" i="1503"/>
  <c r="Q61" i="1503"/>
  <c r="N61" i="1503"/>
  <c r="M61" i="1503"/>
  <c r="H61" i="1503"/>
  <c r="E61" i="1503"/>
  <c r="AC60" i="1503"/>
  <c r="AB60" i="1503"/>
  <c r="AA60" i="1503"/>
  <c r="Y60" i="1503"/>
  <c r="W60" i="1503"/>
  <c r="S60" i="1503"/>
  <c r="Q60" i="1503"/>
  <c r="R60" i="1503" s="1"/>
  <c r="N60" i="1503"/>
  <c r="M60" i="1503"/>
  <c r="H60" i="1503"/>
  <c r="E60" i="1503"/>
  <c r="AC59" i="1503"/>
  <c r="AB59" i="1503"/>
  <c r="AJ59" i="1503" s="1"/>
  <c r="AA59" i="1503"/>
  <c r="Y59" i="1503"/>
  <c r="W59" i="1503"/>
  <c r="S59" i="1503"/>
  <c r="R59" i="1503"/>
  <c r="Q59" i="1503"/>
  <c r="M59" i="1503"/>
  <c r="H59" i="1503"/>
  <c r="E59" i="1503"/>
  <c r="AC58" i="1503"/>
  <c r="AB58" i="1503"/>
  <c r="AA58" i="1503"/>
  <c r="Y58" i="1503"/>
  <c r="W58" i="1503"/>
  <c r="S58" i="1503"/>
  <c r="Q58" i="1503"/>
  <c r="R58" i="1503" s="1"/>
  <c r="N58" i="1503"/>
  <c r="M58" i="1503"/>
  <c r="H58" i="1503"/>
  <c r="E58" i="1503"/>
  <c r="AC57" i="1503"/>
  <c r="AB57" i="1503"/>
  <c r="AJ57" i="1503" s="1"/>
  <c r="AA57" i="1503"/>
  <c r="Y57" i="1503"/>
  <c r="W57" i="1503"/>
  <c r="S57" i="1503"/>
  <c r="Q57" i="1503"/>
  <c r="N57" i="1503"/>
  <c r="M57" i="1503"/>
  <c r="H57" i="1503"/>
  <c r="E57" i="1503"/>
  <c r="AC56" i="1503"/>
  <c r="AB56" i="1503"/>
  <c r="AA56" i="1503"/>
  <c r="Y56" i="1503"/>
  <c r="W56" i="1503"/>
  <c r="S56" i="1503"/>
  <c r="Q56" i="1503"/>
  <c r="R56" i="1503" s="1"/>
  <c r="N56" i="1503"/>
  <c r="M56" i="1503"/>
  <c r="H56" i="1503"/>
  <c r="E56" i="1503"/>
  <c r="AC55" i="1503"/>
  <c r="AB55" i="1503"/>
  <c r="AJ55" i="1503" s="1"/>
  <c r="AA55" i="1503"/>
  <c r="Y55" i="1503"/>
  <c r="W55" i="1503"/>
  <c r="S55" i="1503"/>
  <c r="Q55" i="1503"/>
  <c r="N55" i="1503"/>
  <c r="M55" i="1503"/>
  <c r="H55" i="1503"/>
  <c r="E55" i="1503"/>
  <c r="AC54" i="1503"/>
  <c r="AB54" i="1503"/>
  <c r="AJ54" i="1503" s="1"/>
  <c r="AA54" i="1503"/>
  <c r="Y54" i="1503"/>
  <c r="W54" i="1503"/>
  <c r="S54" i="1503"/>
  <c r="Q54" i="1503"/>
  <c r="R54" i="1503" s="1"/>
  <c r="N54" i="1503"/>
  <c r="M54" i="1503"/>
  <c r="H54" i="1503"/>
  <c r="E54" i="1503"/>
  <c r="AC53" i="1503"/>
  <c r="AB53" i="1503"/>
  <c r="AA53" i="1503"/>
  <c r="Y53" i="1503"/>
  <c r="W53" i="1503"/>
  <c r="S53" i="1503"/>
  <c r="Q53" i="1503"/>
  <c r="R53" i="1503" s="1"/>
  <c r="N53" i="1503"/>
  <c r="M53" i="1503"/>
  <c r="H53" i="1503"/>
  <c r="E53" i="1503"/>
  <c r="AC52" i="1503"/>
  <c r="AB52" i="1503"/>
  <c r="AJ52" i="1503" s="1"/>
  <c r="AA52" i="1503"/>
  <c r="Y52" i="1503"/>
  <c r="W52" i="1503"/>
  <c r="S52" i="1503"/>
  <c r="Q52" i="1503"/>
  <c r="N52" i="1503"/>
  <c r="M52" i="1503"/>
  <c r="H52" i="1503"/>
  <c r="E52" i="1503"/>
  <c r="AB51" i="1503"/>
  <c r="AA51" i="1503"/>
  <c r="Y51" i="1503"/>
  <c r="W51" i="1503"/>
  <c r="S51" i="1503"/>
  <c r="Q51" i="1503"/>
  <c r="N51" i="1503"/>
  <c r="M51" i="1503"/>
  <c r="H51" i="1503"/>
  <c r="E51" i="1503"/>
  <c r="AB50" i="1503"/>
  <c r="AA50" i="1503"/>
  <c r="Y50" i="1503"/>
  <c r="W50" i="1503"/>
  <c r="S50" i="1503"/>
  <c r="Q50" i="1503"/>
  <c r="N50" i="1503"/>
  <c r="M50" i="1503"/>
  <c r="H50" i="1503"/>
  <c r="E50" i="1503"/>
  <c r="AB49" i="1503"/>
  <c r="AA49" i="1503"/>
  <c r="Y49" i="1503"/>
  <c r="W49" i="1503"/>
  <c r="S49" i="1503"/>
  <c r="Q49" i="1503"/>
  <c r="N49" i="1503"/>
  <c r="M49" i="1503"/>
  <c r="H49" i="1503"/>
  <c r="E49" i="1503"/>
  <c r="AB48" i="1503"/>
  <c r="AA48" i="1503"/>
  <c r="Y48" i="1503"/>
  <c r="W48" i="1503"/>
  <c r="S48" i="1503"/>
  <c r="Q48" i="1503"/>
  <c r="M48" i="1503"/>
  <c r="H48" i="1503"/>
  <c r="E48" i="1503"/>
  <c r="Y47" i="1503"/>
  <c r="S47" i="1503"/>
  <c r="Q47" i="1503"/>
  <c r="N47" i="1503"/>
  <c r="M47" i="1503"/>
  <c r="E47" i="1503"/>
  <c r="BI46" i="1503"/>
  <c r="BH46" i="1503"/>
  <c r="AC46" i="1503"/>
  <c r="AB46" i="1503"/>
  <c r="AJ46" i="1503" s="1"/>
  <c r="AA46" i="1503"/>
  <c r="Y46" i="1503"/>
  <c r="W46" i="1503"/>
  <c r="T46" i="1503"/>
  <c r="S46" i="1503"/>
  <c r="Q46" i="1503"/>
  <c r="R46" i="1503" s="1"/>
  <c r="N46" i="1503"/>
  <c r="M46" i="1503"/>
  <c r="H46" i="1503"/>
  <c r="E46" i="1503"/>
  <c r="AC45" i="1503"/>
  <c r="AB45" i="1503"/>
  <c r="AA45" i="1503"/>
  <c r="Y45" i="1503"/>
  <c r="W45" i="1503"/>
  <c r="S45" i="1503"/>
  <c r="Q45" i="1503"/>
  <c r="N45" i="1503"/>
  <c r="M45" i="1503"/>
  <c r="H45" i="1503"/>
  <c r="E45" i="1503"/>
  <c r="AC44" i="1503"/>
  <c r="AB44" i="1503"/>
  <c r="AA44" i="1503"/>
  <c r="Y44" i="1503"/>
  <c r="W44" i="1503"/>
  <c r="S44" i="1503"/>
  <c r="Q44" i="1503"/>
  <c r="N44" i="1503"/>
  <c r="M44" i="1503"/>
  <c r="H44" i="1503"/>
  <c r="E44" i="1503"/>
  <c r="AC43" i="1503"/>
  <c r="AB43" i="1503"/>
  <c r="AA43" i="1503"/>
  <c r="Y43" i="1503"/>
  <c r="W43" i="1503"/>
  <c r="S43" i="1503"/>
  <c r="Q43" i="1503"/>
  <c r="N43" i="1503"/>
  <c r="M43" i="1503"/>
  <c r="H43" i="1503"/>
  <c r="E43" i="1503"/>
  <c r="AC42" i="1503"/>
  <c r="AB42" i="1503"/>
  <c r="AJ42" i="1503" s="1"/>
  <c r="AA42" i="1503"/>
  <c r="Y42" i="1503"/>
  <c r="W42" i="1503"/>
  <c r="S42" i="1503"/>
  <c r="Q42" i="1503"/>
  <c r="R42" i="1503" s="1"/>
  <c r="N42" i="1503"/>
  <c r="M42" i="1503"/>
  <c r="H42" i="1503"/>
  <c r="E42" i="1503"/>
  <c r="AC41" i="1503"/>
  <c r="AB41" i="1503"/>
  <c r="AA41" i="1503"/>
  <c r="Y41" i="1503"/>
  <c r="W41" i="1503"/>
  <c r="S41" i="1503"/>
  <c r="Q41" i="1503"/>
  <c r="N41" i="1503"/>
  <c r="M41" i="1503"/>
  <c r="H41" i="1503"/>
  <c r="E41" i="1503"/>
  <c r="AC40" i="1503"/>
  <c r="AB40" i="1503"/>
  <c r="AA40" i="1503"/>
  <c r="Y40" i="1503"/>
  <c r="W40" i="1503"/>
  <c r="S40" i="1503"/>
  <c r="Q40" i="1503"/>
  <c r="R40" i="1503" s="1"/>
  <c r="N40" i="1503"/>
  <c r="M40" i="1503"/>
  <c r="H40" i="1503"/>
  <c r="E40" i="1503"/>
  <c r="AC39" i="1503"/>
  <c r="AB39" i="1503"/>
  <c r="AA39" i="1503"/>
  <c r="Y39" i="1503"/>
  <c r="W39" i="1503"/>
  <c r="S39" i="1503"/>
  <c r="Q39" i="1503"/>
  <c r="N39" i="1503"/>
  <c r="M39" i="1503"/>
  <c r="H39" i="1503"/>
  <c r="E39" i="1503"/>
  <c r="AC38" i="1503"/>
  <c r="AB38" i="1503"/>
  <c r="AA38" i="1503"/>
  <c r="Y38" i="1503"/>
  <c r="W38" i="1503"/>
  <c r="S38" i="1503"/>
  <c r="Q38" i="1503"/>
  <c r="N38" i="1503"/>
  <c r="M38" i="1503"/>
  <c r="H38" i="1503"/>
  <c r="E38" i="1503"/>
  <c r="AB37" i="1503"/>
  <c r="AJ37" i="1503" s="1"/>
  <c r="AA37" i="1503"/>
  <c r="Y37" i="1503"/>
  <c r="W37" i="1503"/>
  <c r="S37" i="1503"/>
  <c r="Q37" i="1503"/>
  <c r="N37" i="1503"/>
  <c r="M37" i="1503"/>
  <c r="H37" i="1503"/>
  <c r="E37" i="1503"/>
  <c r="AB36" i="1503"/>
  <c r="AA36" i="1503"/>
  <c r="AJ36" i="1503" s="1"/>
  <c r="Y36" i="1503"/>
  <c r="W36" i="1503"/>
  <c r="S36" i="1503"/>
  <c r="Q36" i="1503"/>
  <c r="R36" i="1503" s="1"/>
  <c r="N36" i="1503"/>
  <c r="M36" i="1503"/>
  <c r="H36" i="1503"/>
  <c r="E36" i="1503"/>
  <c r="AB35" i="1503"/>
  <c r="AA35" i="1503"/>
  <c r="Y35" i="1503"/>
  <c r="W35" i="1503"/>
  <c r="S35" i="1503"/>
  <c r="Q35" i="1503"/>
  <c r="N35" i="1503"/>
  <c r="M35" i="1503"/>
  <c r="H35" i="1503"/>
  <c r="E35" i="1503"/>
  <c r="AB34" i="1503"/>
  <c r="AA34" i="1503"/>
  <c r="Y34" i="1503"/>
  <c r="W34" i="1503"/>
  <c r="S34" i="1503"/>
  <c r="R34" i="1503"/>
  <c r="Q34" i="1503"/>
  <c r="M34" i="1503"/>
  <c r="H34" i="1503"/>
  <c r="E34" i="1503"/>
  <c r="AB33" i="1503"/>
  <c r="AA33" i="1503"/>
  <c r="Y33" i="1503"/>
  <c r="W33" i="1503"/>
  <c r="S33" i="1503"/>
  <c r="Q33" i="1503"/>
  <c r="R33" i="1503" s="1"/>
  <c r="M33" i="1503"/>
  <c r="H33" i="1503"/>
  <c r="E33" i="1503"/>
  <c r="Y32" i="1503"/>
  <c r="S32" i="1503"/>
  <c r="Q32" i="1503"/>
  <c r="N32" i="1503"/>
  <c r="M32" i="1503"/>
  <c r="E32" i="1503"/>
  <c r="BI31" i="1503"/>
  <c r="BH31" i="1503"/>
  <c r="AC31" i="1503"/>
  <c r="AB31" i="1503"/>
  <c r="AA31" i="1503"/>
  <c r="Y31" i="1503"/>
  <c r="W31" i="1503"/>
  <c r="T31" i="1503"/>
  <c r="S31" i="1503"/>
  <c r="Q31" i="1503"/>
  <c r="R31" i="1503" s="1"/>
  <c r="N31" i="1503"/>
  <c r="M31" i="1503"/>
  <c r="H31" i="1503"/>
  <c r="E31" i="1503"/>
  <c r="AC30" i="1503"/>
  <c r="AB30" i="1503"/>
  <c r="AA30" i="1503"/>
  <c r="Y30" i="1503"/>
  <c r="W30" i="1503"/>
  <c r="S30" i="1503"/>
  <c r="Q30" i="1503"/>
  <c r="R30" i="1503" s="1"/>
  <c r="N30" i="1503"/>
  <c r="M30" i="1503"/>
  <c r="H30" i="1503"/>
  <c r="E30" i="1503"/>
  <c r="AC29" i="1503"/>
  <c r="AB29" i="1503"/>
  <c r="AJ29" i="1503" s="1"/>
  <c r="AA29" i="1503"/>
  <c r="Y29" i="1503"/>
  <c r="W29" i="1503"/>
  <c r="S29" i="1503"/>
  <c r="Q29" i="1503"/>
  <c r="N29" i="1503"/>
  <c r="M29" i="1503"/>
  <c r="H29" i="1503"/>
  <c r="E29" i="1503"/>
  <c r="AC28" i="1503"/>
  <c r="AB28" i="1503"/>
  <c r="AA28" i="1503"/>
  <c r="Y28" i="1503"/>
  <c r="W28" i="1503"/>
  <c r="S28" i="1503"/>
  <c r="Q28" i="1503"/>
  <c r="N28" i="1503"/>
  <c r="M28" i="1503"/>
  <c r="H28" i="1503"/>
  <c r="E28" i="1503"/>
  <c r="AC27" i="1503"/>
  <c r="AB27" i="1503"/>
  <c r="AA27" i="1503"/>
  <c r="Y27" i="1503"/>
  <c r="W27" i="1503"/>
  <c r="S27" i="1503"/>
  <c r="Q27" i="1503"/>
  <c r="N27" i="1503"/>
  <c r="M27" i="1503"/>
  <c r="H27" i="1503"/>
  <c r="E27" i="1503"/>
  <c r="AC26" i="1503"/>
  <c r="AB26" i="1503"/>
  <c r="AA26" i="1503"/>
  <c r="Y26" i="1503"/>
  <c r="W26" i="1503"/>
  <c r="S26" i="1503"/>
  <c r="Q26" i="1503"/>
  <c r="N26" i="1503"/>
  <c r="M26" i="1503"/>
  <c r="H26" i="1503"/>
  <c r="E26" i="1503"/>
  <c r="AC25" i="1503"/>
  <c r="AB25" i="1503"/>
  <c r="AA25" i="1503"/>
  <c r="Y25" i="1503"/>
  <c r="W25" i="1503"/>
  <c r="S25" i="1503"/>
  <c r="Q25" i="1503"/>
  <c r="N25" i="1503"/>
  <c r="M25" i="1503"/>
  <c r="H25" i="1503"/>
  <c r="E25" i="1503"/>
  <c r="AC24" i="1503"/>
  <c r="AB24" i="1503"/>
  <c r="AA24" i="1503"/>
  <c r="Y24" i="1503"/>
  <c r="W24" i="1503"/>
  <c r="S24" i="1503"/>
  <c r="Q24" i="1503"/>
  <c r="R24" i="1503" s="1"/>
  <c r="N24" i="1503"/>
  <c r="M24" i="1503"/>
  <c r="H24" i="1503"/>
  <c r="E24" i="1503"/>
  <c r="AC23" i="1503"/>
  <c r="AB23" i="1503"/>
  <c r="AA23" i="1503"/>
  <c r="Y23" i="1503"/>
  <c r="W23" i="1503"/>
  <c r="S23" i="1503"/>
  <c r="Q23" i="1503"/>
  <c r="N23" i="1503"/>
  <c r="M23" i="1503"/>
  <c r="H23" i="1503"/>
  <c r="E23" i="1503"/>
  <c r="AC22" i="1503"/>
  <c r="AB22" i="1503"/>
  <c r="AA22" i="1503"/>
  <c r="Y22" i="1503"/>
  <c r="W22" i="1503"/>
  <c r="S22" i="1503"/>
  <c r="Q22" i="1503"/>
  <c r="R22" i="1503" s="1"/>
  <c r="N22" i="1503"/>
  <c r="M22" i="1503"/>
  <c r="H22" i="1503"/>
  <c r="E22" i="1503"/>
  <c r="AC21" i="1503"/>
  <c r="AB21" i="1503"/>
  <c r="AA21" i="1503"/>
  <c r="Y21" i="1503"/>
  <c r="W21" i="1503"/>
  <c r="S21" i="1503"/>
  <c r="Q21" i="1503"/>
  <c r="N21" i="1503"/>
  <c r="M21" i="1503"/>
  <c r="H21" i="1503"/>
  <c r="E21" i="1503"/>
  <c r="AB20" i="1503"/>
  <c r="AA20" i="1503"/>
  <c r="Y20" i="1503"/>
  <c r="W20" i="1503"/>
  <c r="S20" i="1503"/>
  <c r="Q20" i="1503"/>
  <c r="R20" i="1503" s="1"/>
  <c r="N20" i="1503"/>
  <c r="M20" i="1503"/>
  <c r="H20" i="1503"/>
  <c r="E20" i="1503"/>
  <c r="AB19" i="1503"/>
  <c r="AA19" i="1503"/>
  <c r="W19" i="1503"/>
  <c r="S19" i="1503"/>
  <c r="Q19" i="1503"/>
  <c r="M19" i="1503"/>
  <c r="H19" i="1503"/>
  <c r="E19" i="1503"/>
  <c r="AB18" i="1503"/>
  <c r="AA18" i="1503"/>
  <c r="Y18" i="1503"/>
  <c r="W18" i="1503"/>
  <c r="S18" i="1503"/>
  <c r="Q18" i="1503"/>
  <c r="M18" i="1503"/>
  <c r="H18" i="1503"/>
  <c r="E18" i="1503"/>
  <c r="Y17" i="1503"/>
  <c r="S17" i="1503"/>
  <c r="Q17" i="1503"/>
  <c r="N17" i="1503"/>
  <c r="M17" i="1503"/>
  <c r="E17" i="1503"/>
  <c r="BI16" i="1503"/>
  <c r="BH16" i="1503"/>
  <c r="AC16" i="1503"/>
  <c r="AB16" i="1503"/>
  <c r="AA16" i="1503"/>
  <c r="Y16" i="1503"/>
  <c r="W16" i="1503"/>
  <c r="T16" i="1503"/>
  <c r="S16" i="1503"/>
  <c r="R16" i="1503"/>
  <c r="Q16" i="1503"/>
  <c r="N16" i="1503"/>
  <c r="M16" i="1503"/>
  <c r="H16" i="1503"/>
  <c r="E16" i="1503"/>
  <c r="AC15" i="1503"/>
  <c r="AB15" i="1503"/>
  <c r="AA15" i="1503"/>
  <c r="Y15" i="1503"/>
  <c r="W15" i="1503"/>
  <c r="S15" i="1503"/>
  <c r="Q15" i="1503"/>
  <c r="N15" i="1503"/>
  <c r="M15" i="1503"/>
  <c r="H15" i="1503"/>
  <c r="E15" i="1503"/>
  <c r="AC14" i="1503"/>
  <c r="AB14" i="1503"/>
  <c r="AJ14" i="1503" s="1"/>
  <c r="AA14" i="1503"/>
  <c r="Y14" i="1503"/>
  <c r="W14" i="1503"/>
  <c r="S14" i="1503"/>
  <c r="Q14" i="1503"/>
  <c r="R14" i="1503" s="1"/>
  <c r="M14" i="1503"/>
  <c r="H14" i="1503"/>
  <c r="E14" i="1503"/>
  <c r="AC13" i="1503"/>
  <c r="AB13" i="1503"/>
  <c r="AA13" i="1503"/>
  <c r="Y13" i="1503"/>
  <c r="W13" i="1503"/>
  <c r="S13" i="1503"/>
  <c r="Q13" i="1503"/>
  <c r="M13" i="1503"/>
  <c r="H13" i="1503"/>
  <c r="E13" i="1503"/>
  <c r="AC12" i="1503"/>
  <c r="AB12" i="1503"/>
  <c r="AJ12" i="1503" s="1"/>
  <c r="AA12" i="1503"/>
  <c r="Y12" i="1503"/>
  <c r="W12" i="1503"/>
  <c r="S12" i="1503"/>
  <c r="Q12" i="1503"/>
  <c r="N12" i="1503"/>
  <c r="M12" i="1503"/>
  <c r="H12" i="1503"/>
  <c r="E12" i="1503"/>
  <c r="AC11" i="1503"/>
  <c r="AB11" i="1503"/>
  <c r="AA11" i="1503"/>
  <c r="Y11" i="1503"/>
  <c r="W11" i="1503"/>
  <c r="S11" i="1503"/>
  <c r="Q11" i="1503"/>
  <c r="N11" i="1503"/>
  <c r="M11" i="1503"/>
  <c r="H11" i="1503"/>
  <c r="E11" i="1503"/>
  <c r="AC10" i="1503"/>
  <c r="AB10" i="1503"/>
  <c r="AA10" i="1503"/>
  <c r="Y10" i="1503"/>
  <c r="W10" i="1503"/>
  <c r="S10" i="1503"/>
  <c r="Q10" i="1503"/>
  <c r="N10" i="1503"/>
  <c r="M10" i="1503"/>
  <c r="H10" i="1503"/>
  <c r="E10" i="1503"/>
  <c r="AC9" i="1503"/>
  <c r="AB9" i="1503"/>
  <c r="AA9" i="1503"/>
  <c r="Y9" i="1503"/>
  <c r="W9" i="1503"/>
  <c r="S9" i="1503"/>
  <c r="Q9" i="1503"/>
  <c r="R9" i="1503" s="1"/>
  <c r="N9" i="1503"/>
  <c r="M9" i="1503"/>
  <c r="H9" i="1503"/>
  <c r="E9" i="1503"/>
  <c r="AC8" i="1503"/>
  <c r="AB8" i="1503"/>
  <c r="AJ8" i="1503" s="1"/>
  <c r="AA8" i="1503"/>
  <c r="Y8" i="1503"/>
  <c r="W8" i="1503"/>
  <c r="S8" i="1503"/>
  <c r="Q8" i="1503"/>
  <c r="N8" i="1503"/>
  <c r="M8" i="1503"/>
  <c r="H8" i="1503"/>
  <c r="E8" i="1503"/>
  <c r="AC7" i="1503"/>
  <c r="AB7" i="1503"/>
  <c r="AA7" i="1503"/>
  <c r="Y7" i="1503"/>
  <c r="W7" i="1503"/>
  <c r="S7" i="1503"/>
  <c r="R7" i="1503"/>
  <c r="Q7" i="1503"/>
  <c r="N7" i="1503"/>
  <c r="M7" i="1503"/>
  <c r="H7" i="1503"/>
  <c r="E7" i="1503"/>
  <c r="AB6" i="1503"/>
  <c r="AA6" i="1503"/>
  <c r="Y6" i="1503"/>
  <c r="W6" i="1503"/>
  <c r="S6" i="1503"/>
  <c r="Q6" i="1503"/>
  <c r="N6" i="1503"/>
  <c r="M6" i="1503"/>
  <c r="H6" i="1503"/>
  <c r="E6" i="1503"/>
  <c r="AB5" i="1503"/>
  <c r="AJ5" i="1503" s="1"/>
  <c r="AA5" i="1503"/>
  <c r="Y5" i="1503"/>
  <c r="W5" i="1503"/>
  <c r="S5" i="1503"/>
  <c r="R5" i="1503"/>
  <c r="Q5" i="1503"/>
  <c r="N5" i="1503"/>
  <c r="M5" i="1503"/>
  <c r="H5" i="1503"/>
  <c r="E5" i="1503"/>
  <c r="AB4" i="1503"/>
  <c r="AA4" i="1503"/>
  <c r="AJ4" i="1503" s="1"/>
  <c r="Y4" i="1503"/>
  <c r="W4" i="1503"/>
  <c r="S4" i="1503"/>
  <c r="Q4" i="1503"/>
  <c r="N4" i="1503"/>
  <c r="M4" i="1503"/>
  <c r="H4" i="1503"/>
  <c r="E4" i="1503"/>
  <c r="AB3" i="1503"/>
  <c r="AA3" i="1503"/>
  <c r="Y3" i="1503"/>
  <c r="W3" i="1503"/>
  <c r="S3" i="1503"/>
  <c r="Q3" i="1503"/>
  <c r="R3" i="1503" s="1"/>
  <c r="M3" i="1503"/>
  <c r="H3" i="1503"/>
  <c r="E3" i="1503"/>
  <c r="Y2" i="1503"/>
  <c r="S2" i="1503"/>
  <c r="Q2" i="1503"/>
  <c r="N2" i="1503"/>
  <c r="M2" i="1503"/>
  <c r="E2" i="1503"/>
  <c r="AT17" i="7" l="1"/>
  <c r="AJ10" i="1503"/>
  <c r="R21" i="1503"/>
  <c r="AJ25" i="1503"/>
  <c r="AJ41" i="1503"/>
  <c r="AJ49" i="1503"/>
  <c r="R65" i="1503"/>
  <c r="R80" i="1503"/>
  <c r="R90" i="1503"/>
  <c r="R91" i="1503"/>
  <c r="AJ99" i="1503"/>
  <c r="R120" i="1503"/>
  <c r="R125" i="1503"/>
  <c r="R141" i="1503"/>
  <c r="R151" i="1503"/>
  <c r="R152" i="1503"/>
  <c r="R165" i="1503"/>
  <c r="R167" i="1503"/>
  <c r="R181" i="1503"/>
  <c r="R182" i="1503"/>
  <c r="AJ198" i="1503"/>
  <c r="B15" i="1502"/>
  <c r="K15" i="1504"/>
  <c r="A16" i="1499"/>
  <c r="AH16" i="1499"/>
  <c r="CG16" i="1499"/>
  <c r="AQ16" i="7"/>
  <c r="BY16" i="7" s="1"/>
  <c r="R131" i="1503"/>
  <c r="R180" i="1503"/>
  <c r="AJ189" i="1503"/>
  <c r="R197" i="1503"/>
  <c r="AJ236" i="1503"/>
  <c r="AJ256" i="1503"/>
  <c r="AJ267" i="1503"/>
  <c r="R17" i="1503"/>
  <c r="AJ58" i="1503"/>
  <c r="AJ126" i="1503"/>
  <c r="AJ136" i="1503"/>
  <c r="R140" i="1503"/>
  <c r="R148" i="1503"/>
  <c r="R155" i="1503"/>
  <c r="R162" i="1503"/>
  <c r="AJ172" i="1503"/>
  <c r="R177" i="1503"/>
  <c r="R186" i="1503"/>
  <c r="R194" i="1503"/>
  <c r="R218" i="1503"/>
  <c r="AJ220" i="1503"/>
  <c r="AJ228" i="1503"/>
  <c r="AJ235" i="1503"/>
  <c r="AJ245" i="1503"/>
  <c r="AJ21" i="1503"/>
  <c r="AJ22" i="1503"/>
  <c r="R29" i="1503"/>
  <c r="R45" i="1503"/>
  <c r="R47" i="1503"/>
  <c r="R51" i="1503"/>
  <c r="AJ56" i="1503"/>
  <c r="AJ125" i="1503"/>
  <c r="R129" i="1503"/>
  <c r="AJ234" i="1503"/>
  <c r="AJ253" i="1503"/>
  <c r="R19" i="1503"/>
  <c r="R28" i="1503"/>
  <c r="R35" i="1503"/>
  <c r="AJ80" i="1503"/>
  <c r="R84" i="1503"/>
  <c r="R101" i="1503"/>
  <c r="AJ110" i="1503"/>
  <c r="R154" i="1503"/>
  <c r="R160" i="1503"/>
  <c r="AJ164" i="1503"/>
  <c r="AJ171" i="1503"/>
  <c r="R175" i="1503"/>
  <c r="AJ180" i="1503"/>
  <c r="AJ181" i="1503"/>
  <c r="R192" i="1503"/>
  <c r="R208" i="1503"/>
  <c r="R226" i="1503"/>
  <c r="AJ252" i="1503"/>
  <c r="R11" i="1503"/>
  <c r="AJ16" i="1503"/>
  <c r="R27" i="1503"/>
  <c r="R43" i="1503"/>
  <c r="R50" i="1503"/>
  <c r="R68" i="1503"/>
  <c r="R83" i="1503"/>
  <c r="AJ170" i="1503"/>
  <c r="R225" i="1503"/>
  <c r="AJ124" i="1503"/>
  <c r="AJ130" i="1503"/>
  <c r="R174" i="1503"/>
  <c r="R183" i="1503"/>
  <c r="R190" i="1503"/>
  <c r="R191" i="1503"/>
  <c r="AJ201" i="1503"/>
  <c r="AJ211" i="1503"/>
  <c r="R2" i="1503"/>
  <c r="R8" i="1503"/>
  <c r="R18" i="1503"/>
  <c r="R25" i="1503"/>
  <c r="R41" i="1503"/>
  <c r="AJ51" i="1503"/>
  <c r="R61" i="1503"/>
  <c r="R67" i="1503"/>
  <c r="AJ72" i="1503"/>
  <c r="AJ86" i="1503"/>
  <c r="R92" i="1503"/>
  <c r="R98" i="1503"/>
  <c r="AJ103" i="1503"/>
  <c r="AJ117" i="1503"/>
  <c r="R122" i="1503"/>
  <c r="AJ129" i="1503"/>
  <c r="R143" i="1503"/>
  <c r="R198" i="1503"/>
  <c r="AJ231" i="1503"/>
  <c r="AJ264" i="1503"/>
  <c r="R223" i="1503"/>
  <c r="AJ230" i="1503"/>
  <c r="AJ250" i="1503"/>
  <c r="AJ263" i="1503"/>
  <c r="AJ271" i="1503"/>
  <c r="A16" i="1502"/>
  <c r="J16" i="1504"/>
  <c r="R6" i="1503"/>
  <c r="AJ35" i="1503"/>
  <c r="AJ44" i="1503"/>
  <c r="AJ70" i="1503"/>
  <c r="AJ84" i="1503"/>
  <c r="AJ115" i="1503"/>
  <c r="AJ160" i="1503"/>
  <c r="R172" i="1503"/>
  <c r="AJ192" i="1503"/>
  <c r="AJ217" i="1503"/>
  <c r="AJ226" i="1503"/>
  <c r="AJ261" i="1503"/>
  <c r="AJ270" i="1503"/>
  <c r="A15" i="1502"/>
  <c r="R15" i="1502" s="1"/>
  <c r="F15" i="1506" s="1"/>
  <c r="J15" i="1504"/>
  <c r="R38" i="1503"/>
  <c r="R57" i="1503"/>
  <c r="AJ68" i="1503"/>
  <c r="AJ83" i="1503"/>
  <c r="AJ159" i="1503"/>
  <c r="R166" i="1503"/>
  <c r="AJ183" i="1503"/>
  <c r="AJ191" i="1503"/>
  <c r="R220" i="1503"/>
  <c r="AJ225" i="1503"/>
  <c r="AJ237" i="1503"/>
  <c r="B16" i="1502"/>
  <c r="K16" i="1504"/>
  <c r="AH17" i="1499"/>
  <c r="A17" i="1499"/>
  <c r="CG17" i="1499"/>
  <c r="AQ17" i="7"/>
  <c r="BY17" i="7" s="1"/>
  <c r="AJ233" i="1503"/>
  <c r="AJ82" i="1503"/>
  <c r="AJ105" i="1503"/>
  <c r="R184" i="1503"/>
  <c r="AJ185" i="1503"/>
  <c r="AJ195" i="1503"/>
  <c r="R200" i="1503"/>
  <c r="AJ207" i="1503"/>
  <c r="AJ28" i="1503"/>
  <c r="AJ101" i="1503"/>
  <c r="R115" i="1503"/>
  <c r="AJ116" i="1503"/>
  <c r="AJ120" i="1503"/>
  <c r="AJ128" i="1503"/>
  <c r="AJ131" i="1503"/>
  <c r="AJ166" i="1503"/>
  <c r="AJ247" i="1503"/>
  <c r="AJ251" i="1503"/>
  <c r="AJ266" i="1503"/>
  <c r="R39" i="1503"/>
  <c r="R127" i="1503"/>
  <c r="R149" i="1503"/>
  <c r="AJ150" i="1503"/>
  <c r="AJ156" i="1503"/>
  <c r="AJ178" i="1503"/>
  <c r="AJ244" i="1503"/>
  <c r="AJ254" i="1503"/>
  <c r="AJ9" i="1503"/>
  <c r="AJ24" i="1503"/>
  <c r="AJ40" i="1503"/>
  <c r="R49" i="1503"/>
  <c r="AJ50" i="1503"/>
  <c r="AJ61" i="1503"/>
  <c r="AJ85" i="1503"/>
  <c r="AJ104" i="1503"/>
  <c r="AJ134" i="1503"/>
  <c r="AJ140" i="1503"/>
  <c r="AJ162" i="1503"/>
  <c r="AJ203" i="1503"/>
  <c r="R209" i="1503"/>
  <c r="AJ210" i="1503"/>
  <c r="AJ223" i="1503"/>
  <c r="AJ229" i="1503"/>
  <c r="AJ232" i="1503"/>
  <c r="AJ239" i="1503"/>
  <c r="AJ269" i="1503"/>
  <c r="R100" i="1503"/>
  <c r="AJ15" i="1503"/>
  <c r="R23" i="1503"/>
  <c r="R4" i="1503"/>
  <c r="R26" i="1503"/>
  <c r="AJ27" i="1503"/>
  <c r="AJ31" i="1503"/>
  <c r="R52" i="1503"/>
  <c r="AJ53" i="1503"/>
  <c r="AJ66" i="1503"/>
  <c r="R75" i="1503"/>
  <c r="AJ76" i="1503"/>
  <c r="R111" i="1503"/>
  <c r="AJ119" i="1503"/>
  <c r="R133" i="1503"/>
  <c r="R136" i="1503"/>
  <c r="R139" i="1503"/>
  <c r="R164" i="1503"/>
  <c r="AJ165" i="1503"/>
  <c r="R170" i="1503"/>
  <c r="AJ187" i="1503"/>
  <c r="AJ200" i="1503"/>
  <c r="R202" i="1503"/>
  <c r="AJ216" i="1503"/>
  <c r="T226" i="1503"/>
  <c r="AJ259" i="1503"/>
  <c r="AJ265" i="1503"/>
  <c r="AJ246" i="1503"/>
  <c r="AJ127" i="1503"/>
  <c r="AJ177" i="1503"/>
  <c r="AJ190" i="1503"/>
  <c r="AJ219" i="1503"/>
  <c r="R10" i="1503"/>
  <c r="AJ11" i="1503"/>
  <c r="AJ23" i="1503"/>
  <c r="AJ30" i="1503"/>
  <c r="R55" i="1503"/>
  <c r="R102" i="1503"/>
  <c r="R117" i="1503"/>
  <c r="R121" i="1503"/>
  <c r="R126" i="1503"/>
  <c r="AJ142" i="1503"/>
  <c r="AJ145" i="1503"/>
  <c r="AJ155" i="1503"/>
  <c r="AJ158" i="1503"/>
  <c r="AJ161" i="1503"/>
  <c r="R221" i="1503"/>
  <c r="AJ238" i="1503"/>
  <c r="R13" i="1503"/>
  <c r="AJ26" i="1503"/>
  <c r="R48" i="1503"/>
  <c r="AJ65" i="1503"/>
  <c r="AJ91" i="1503"/>
  <c r="AJ111" i="1503"/>
  <c r="AJ118" i="1503"/>
  <c r="R135" i="1503"/>
  <c r="AJ139" i="1503"/>
  <c r="T196" i="1503"/>
  <c r="R204" i="1503"/>
  <c r="R211" i="1503"/>
  <c r="AJ243" i="1503"/>
  <c r="AJ39" i="1503"/>
  <c r="R87" i="1503"/>
  <c r="AJ7" i="1503"/>
  <c r="AJ96" i="1503"/>
  <c r="AJ106" i="1503"/>
  <c r="R110" i="1503"/>
  <c r="AJ114" i="1503"/>
  <c r="T151" i="1503"/>
  <c r="R163" i="1503"/>
  <c r="AJ186" i="1503"/>
  <c r="AJ199" i="1503"/>
  <c r="AJ218" i="1503"/>
  <c r="AJ43" i="1503"/>
  <c r="AJ60" i="1503"/>
  <c r="R71" i="1503"/>
  <c r="AJ88" i="1503"/>
  <c r="AJ100" i="1503"/>
  <c r="R32" i="1503"/>
  <c r="R37" i="1503"/>
  <c r="AJ38" i="1503"/>
  <c r="R70" i="1503"/>
  <c r="AJ121" i="1503"/>
  <c r="AJ148" i="1503"/>
  <c r="T211" i="1503"/>
  <c r="R116" i="1503"/>
  <c r="AJ144" i="1503"/>
  <c r="AJ157" i="1503"/>
  <c r="R159" i="1503"/>
  <c r="AJ208" i="1503"/>
  <c r="AJ221" i="1503"/>
  <c r="AJ260" i="1503"/>
  <c r="R44" i="1503"/>
  <c r="AJ45" i="1503"/>
  <c r="AJ74" i="1503"/>
  <c r="AJ6" i="1503"/>
  <c r="R12" i="1503"/>
  <c r="AJ13" i="1503"/>
  <c r="R15" i="1503"/>
  <c r="AJ67" i="1503"/>
  <c r="R85" i="1503"/>
  <c r="AJ95" i="1503"/>
  <c r="R104" i="1503"/>
  <c r="R107" i="1503"/>
  <c r="R112" i="1503"/>
  <c r="AJ113" i="1503"/>
  <c r="R134" i="1503"/>
  <c r="AJ141" i="1503"/>
  <c r="AJ151" i="1503"/>
  <c r="AJ154" i="1503"/>
  <c r="AJ163" i="1503"/>
  <c r="AJ169" i="1503"/>
  <c r="AJ179" i="1503"/>
  <c r="R203" i="1503"/>
  <c r="R210" i="1503"/>
  <c r="AJ214" i="1503"/>
  <c r="AJ248" i="1503"/>
  <c r="AJ255" i="1503"/>
  <c r="G16" i="1502"/>
  <c r="H16" i="1502" s="1"/>
  <c r="I16" i="1502" s="1"/>
  <c r="K16" i="1502"/>
  <c r="K15" i="1502"/>
  <c r="G15" i="1502"/>
  <c r="H15" i="1502" s="1"/>
  <c r="I15" i="1502" s="1"/>
  <c r="AC240" i="1503"/>
  <c r="J19" i="2"/>
  <c r="I19" i="2" s="1"/>
  <c r="AT16" i="7" s="1"/>
  <c r="J18" i="2"/>
  <c r="I18" i="2" s="1"/>
  <c r="J17" i="2"/>
  <c r="I17" i="2" s="1"/>
  <c r="J16" i="2"/>
  <c r="I16" i="2" s="1"/>
  <c r="J15" i="2"/>
  <c r="I15" i="2" s="1"/>
  <c r="J14" i="2"/>
  <c r="I14" i="2" s="1"/>
  <c r="J13" i="2"/>
  <c r="I13" i="2" s="1"/>
  <c r="J12" i="2"/>
  <c r="I12" i="2" s="1"/>
  <c r="J11" i="2"/>
  <c r="I11" i="2" s="1"/>
  <c r="J10" i="2"/>
  <c r="I10" i="2" s="1"/>
  <c r="J9" i="2"/>
  <c r="I9" i="2" s="1"/>
  <c r="J8" i="2"/>
  <c r="I8" i="2"/>
  <c r="A8" i="2"/>
  <c r="J7" i="2"/>
  <c r="I7" i="2" s="1"/>
  <c r="S15" i="1502" l="1"/>
  <c r="G15" i="1506" s="1"/>
  <c r="A9" i="2"/>
  <c r="A3" i="1506"/>
  <c r="P3" i="1504"/>
  <c r="P4" i="1504"/>
  <c r="L4" i="1506" s="1"/>
  <c r="P5" i="1504"/>
  <c r="P6" i="1504"/>
  <c r="P7" i="1504"/>
  <c r="L7" i="1506" s="1"/>
  <c r="P8" i="1504"/>
  <c r="P9" i="1504"/>
  <c r="P10" i="1504"/>
  <c r="P11" i="1504"/>
  <c r="P12" i="1504"/>
  <c r="P13" i="1504"/>
  <c r="P14" i="1504"/>
  <c r="L14" i="1506" s="1"/>
  <c r="O3" i="1504"/>
  <c r="O4" i="1504"/>
  <c r="O5" i="1504"/>
  <c r="K5" i="1506" s="1"/>
  <c r="O6" i="1504"/>
  <c r="O7" i="1504"/>
  <c r="O8" i="1504"/>
  <c r="O9" i="1504"/>
  <c r="K9" i="1506" s="1"/>
  <c r="O10" i="1504"/>
  <c r="O11" i="1504"/>
  <c r="O12" i="1504"/>
  <c r="O13" i="1504"/>
  <c r="O14" i="1504"/>
  <c r="K14" i="1506" s="1"/>
  <c r="P2" i="1504"/>
  <c r="L2" i="1506" s="1"/>
  <c r="O2" i="1504"/>
  <c r="K6" i="1506" l="1"/>
  <c r="L3" i="1506"/>
  <c r="K7" i="1506"/>
  <c r="A10" i="2"/>
  <c r="A4" i="1506"/>
  <c r="L8" i="1506"/>
  <c r="K4" i="1506"/>
  <c r="K13" i="1506"/>
  <c r="L11" i="1506"/>
  <c r="K3" i="1506"/>
  <c r="K12" i="1506"/>
  <c r="L6" i="1506"/>
  <c r="L12" i="1506"/>
  <c r="L9" i="1506"/>
  <c r="L5" i="1506"/>
  <c r="L13" i="1506"/>
  <c r="K11" i="1506"/>
  <c r="K8" i="1506"/>
  <c r="K2" i="1506"/>
  <c r="L10" i="1506"/>
  <c r="K10" i="1506"/>
  <c r="AL27" i="1495"/>
  <c r="AM27" i="1495"/>
  <c r="AN27" i="1495"/>
  <c r="AO27" i="1495"/>
  <c r="AP27" i="1495"/>
  <c r="AQ27" i="1495"/>
  <c r="AR27" i="1495"/>
  <c r="AS27" i="1495"/>
  <c r="AT27" i="1495"/>
  <c r="AU27" i="1495"/>
  <c r="AV27" i="1495"/>
  <c r="AW27" i="1495"/>
  <c r="AX27" i="1495"/>
  <c r="AY27" i="1495"/>
  <c r="AZ27" i="1495"/>
  <c r="BA27" i="1495"/>
  <c r="BB27" i="1495"/>
  <c r="BC27" i="1495"/>
  <c r="BD27" i="1495"/>
  <c r="BE27" i="1495"/>
  <c r="BF27" i="1495"/>
  <c r="BG27" i="1495"/>
  <c r="BH27" i="1495"/>
  <c r="AL28" i="1495"/>
  <c r="AM28" i="1495"/>
  <c r="AN28" i="1495"/>
  <c r="AO28" i="1495"/>
  <c r="AP28" i="1495"/>
  <c r="AQ28" i="1495"/>
  <c r="AR28" i="1495"/>
  <c r="AS28" i="1495"/>
  <c r="AT28" i="1495"/>
  <c r="AU28" i="1495"/>
  <c r="AV28" i="1495"/>
  <c r="AW28" i="1495"/>
  <c r="AX28" i="1495"/>
  <c r="AY28" i="1495"/>
  <c r="AZ28" i="1495"/>
  <c r="BA28" i="1495"/>
  <c r="BB28" i="1495"/>
  <c r="BC28" i="1495"/>
  <c r="BD28" i="1495"/>
  <c r="BE28" i="1495"/>
  <c r="BF28" i="1495"/>
  <c r="BG28" i="1495"/>
  <c r="BH28" i="1495"/>
  <c r="AL29" i="1495"/>
  <c r="AM29" i="1495"/>
  <c r="AN29" i="1495"/>
  <c r="AO29" i="1495"/>
  <c r="AP29" i="1495"/>
  <c r="AQ29" i="1495"/>
  <c r="AR29" i="1495"/>
  <c r="AS29" i="1495"/>
  <c r="AT29" i="1495"/>
  <c r="AU29" i="1495"/>
  <c r="AV29" i="1495"/>
  <c r="AW29" i="1495"/>
  <c r="AX29" i="1495"/>
  <c r="AY29" i="1495"/>
  <c r="AZ29" i="1495"/>
  <c r="BA29" i="1495"/>
  <c r="BB29" i="1495"/>
  <c r="BC29" i="1495"/>
  <c r="BD29" i="1495"/>
  <c r="BE29" i="1495"/>
  <c r="BF29" i="1495"/>
  <c r="BG29" i="1495"/>
  <c r="BH29" i="1495"/>
  <c r="AL30" i="1495"/>
  <c r="AM30" i="1495"/>
  <c r="AN30" i="1495"/>
  <c r="AO30" i="1495"/>
  <c r="AP30" i="1495"/>
  <c r="AQ30" i="1495"/>
  <c r="AR30" i="1495"/>
  <c r="AS30" i="1495"/>
  <c r="AT30" i="1495"/>
  <c r="AU30" i="1495"/>
  <c r="AV30" i="1495"/>
  <c r="AW30" i="1495"/>
  <c r="AX30" i="1495"/>
  <c r="AY30" i="1495"/>
  <c r="AZ30" i="1495"/>
  <c r="BA30" i="1495"/>
  <c r="BB30" i="1495"/>
  <c r="BC30" i="1495"/>
  <c r="BD30" i="1495"/>
  <c r="BE30" i="1495"/>
  <c r="BF30" i="1495"/>
  <c r="BG30" i="1495"/>
  <c r="BH30" i="1495"/>
  <c r="AL31" i="1495"/>
  <c r="AM31" i="1495"/>
  <c r="AN31" i="1495"/>
  <c r="AO31" i="1495"/>
  <c r="AP31" i="1495"/>
  <c r="AQ31" i="1495"/>
  <c r="AR31" i="1495"/>
  <c r="AS31" i="1495"/>
  <c r="AT31" i="1495"/>
  <c r="AU31" i="1495"/>
  <c r="AV31" i="1495"/>
  <c r="AW31" i="1495"/>
  <c r="AX31" i="1495"/>
  <c r="AY31" i="1495"/>
  <c r="AZ31" i="1495"/>
  <c r="BA31" i="1495"/>
  <c r="BB31" i="1495"/>
  <c r="BC31" i="1495"/>
  <c r="BD31" i="1495"/>
  <c r="BE31" i="1495"/>
  <c r="BF31" i="1495"/>
  <c r="BG31" i="1495"/>
  <c r="BH31" i="1495"/>
  <c r="AL32" i="1495"/>
  <c r="AM32" i="1495"/>
  <c r="AN32" i="1495"/>
  <c r="AO32" i="1495"/>
  <c r="AP32" i="1495"/>
  <c r="AQ32" i="1495"/>
  <c r="AR32" i="1495"/>
  <c r="AS32" i="1495"/>
  <c r="AT32" i="1495"/>
  <c r="AU32" i="1495"/>
  <c r="AV32" i="1495"/>
  <c r="AW32" i="1495"/>
  <c r="AX32" i="1495"/>
  <c r="AY32" i="1495"/>
  <c r="AZ32" i="1495"/>
  <c r="BA32" i="1495"/>
  <c r="BB32" i="1495"/>
  <c r="BC32" i="1495"/>
  <c r="BD32" i="1495"/>
  <c r="BE32" i="1495"/>
  <c r="BF32" i="1495"/>
  <c r="BG32" i="1495"/>
  <c r="BH32" i="1495"/>
  <c r="AL33" i="1495"/>
  <c r="AM33" i="1495"/>
  <c r="AN33" i="1495"/>
  <c r="AO33" i="1495"/>
  <c r="AP33" i="1495"/>
  <c r="AQ33" i="1495"/>
  <c r="AR33" i="1495"/>
  <c r="AS33" i="1495"/>
  <c r="AT33" i="1495"/>
  <c r="AU33" i="1495"/>
  <c r="AV33" i="1495"/>
  <c r="AW33" i="1495"/>
  <c r="AX33" i="1495"/>
  <c r="AY33" i="1495"/>
  <c r="AZ33" i="1495"/>
  <c r="BA33" i="1495"/>
  <c r="BB33" i="1495"/>
  <c r="BC33" i="1495"/>
  <c r="BD33" i="1495"/>
  <c r="BE33" i="1495"/>
  <c r="BF33" i="1495"/>
  <c r="BG33" i="1495"/>
  <c r="BH33" i="1495"/>
  <c r="AL34" i="1495"/>
  <c r="AM34" i="1495"/>
  <c r="AN34" i="1495"/>
  <c r="AO34" i="1495"/>
  <c r="AP34" i="1495"/>
  <c r="AQ34" i="1495"/>
  <c r="AR34" i="1495"/>
  <c r="AS34" i="1495"/>
  <c r="AT34" i="1495"/>
  <c r="AU34" i="1495"/>
  <c r="AV34" i="1495"/>
  <c r="AW34" i="1495"/>
  <c r="AX34" i="1495"/>
  <c r="AY34" i="1495"/>
  <c r="AZ34" i="1495"/>
  <c r="BA34" i="1495"/>
  <c r="BB34" i="1495"/>
  <c r="BC34" i="1495"/>
  <c r="BD34" i="1495"/>
  <c r="BE34" i="1495"/>
  <c r="BF34" i="1495"/>
  <c r="BG34" i="1495"/>
  <c r="BH34" i="1495"/>
  <c r="AL35" i="1495"/>
  <c r="AM35" i="1495"/>
  <c r="AN35" i="1495"/>
  <c r="AO35" i="1495"/>
  <c r="AP35" i="1495"/>
  <c r="AQ35" i="1495"/>
  <c r="AR35" i="1495"/>
  <c r="AS35" i="1495"/>
  <c r="AT35" i="1495"/>
  <c r="AU35" i="1495"/>
  <c r="AV35" i="1495"/>
  <c r="AW35" i="1495"/>
  <c r="AX35" i="1495"/>
  <c r="AY35" i="1495"/>
  <c r="AZ35" i="1495"/>
  <c r="BA35" i="1495"/>
  <c r="BB35" i="1495"/>
  <c r="BC35" i="1495"/>
  <c r="BD35" i="1495"/>
  <c r="BE35" i="1495"/>
  <c r="BF35" i="1495"/>
  <c r="BG35" i="1495"/>
  <c r="BH35" i="1495"/>
  <c r="AL36" i="1495"/>
  <c r="AM36" i="1495"/>
  <c r="AN36" i="1495"/>
  <c r="AO36" i="1495"/>
  <c r="AP36" i="1495"/>
  <c r="AQ36" i="1495"/>
  <c r="AR36" i="1495"/>
  <c r="AS36" i="1495"/>
  <c r="AT36" i="1495"/>
  <c r="AU36" i="1495"/>
  <c r="AV36" i="1495"/>
  <c r="AW36" i="1495"/>
  <c r="AX36" i="1495"/>
  <c r="AY36" i="1495"/>
  <c r="AZ36" i="1495"/>
  <c r="BA36" i="1495"/>
  <c r="BB36" i="1495"/>
  <c r="BC36" i="1495"/>
  <c r="BD36" i="1495"/>
  <c r="BE36" i="1495"/>
  <c r="BF36" i="1495"/>
  <c r="BG36" i="1495"/>
  <c r="BH36" i="1495"/>
  <c r="AL37" i="1495"/>
  <c r="AM37" i="1495"/>
  <c r="AN37" i="1495"/>
  <c r="AO37" i="1495"/>
  <c r="AP37" i="1495"/>
  <c r="AQ37" i="1495"/>
  <c r="AR37" i="1495"/>
  <c r="AS37" i="1495"/>
  <c r="AT37" i="1495"/>
  <c r="AU37" i="1495"/>
  <c r="AV37" i="1495"/>
  <c r="AW37" i="1495"/>
  <c r="AX37" i="1495"/>
  <c r="AY37" i="1495"/>
  <c r="AZ37" i="1495"/>
  <c r="BA37" i="1495"/>
  <c r="BB37" i="1495"/>
  <c r="BC37" i="1495"/>
  <c r="BD37" i="1495"/>
  <c r="BE37" i="1495"/>
  <c r="BF37" i="1495"/>
  <c r="BG37" i="1495"/>
  <c r="BH37" i="1495"/>
  <c r="AL38" i="1495"/>
  <c r="AM38" i="1495"/>
  <c r="AN38" i="1495"/>
  <c r="AO38" i="1495"/>
  <c r="AP38" i="1495"/>
  <c r="AQ38" i="1495"/>
  <c r="AR38" i="1495"/>
  <c r="AS38" i="1495"/>
  <c r="AT38" i="1495"/>
  <c r="AU38" i="1495"/>
  <c r="AV38" i="1495"/>
  <c r="AW38" i="1495"/>
  <c r="AX38" i="1495"/>
  <c r="AY38" i="1495"/>
  <c r="AZ38" i="1495"/>
  <c r="BA38" i="1495"/>
  <c r="BB38" i="1495"/>
  <c r="BC38" i="1495"/>
  <c r="BD38" i="1495"/>
  <c r="BE38" i="1495"/>
  <c r="BF38" i="1495"/>
  <c r="BG38" i="1495"/>
  <c r="BH38" i="1495"/>
  <c r="AM26" i="1495"/>
  <c r="AN26" i="1495"/>
  <c r="AO26" i="1495"/>
  <c r="AP26" i="1495"/>
  <c r="AQ26" i="1495"/>
  <c r="AR26" i="1495"/>
  <c r="AS26" i="1495"/>
  <c r="AT26" i="1495"/>
  <c r="AU26" i="1495"/>
  <c r="AV26" i="1495"/>
  <c r="AW26" i="1495"/>
  <c r="AX26" i="1495"/>
  <c r="AY26" i="1495"/>
  <c r="AZ26" i="1495"/>
  <c r="BA26" i="1495"/>
  <c r="BB26" i="1495"/>
  <c r="BC26" i="1495"/>
  <c r="BD26" i="1495"/>
  <c r="BE26" i="1495"/>
  <c r="BF26" i="1495"/>
  <c r="BG26" i="1495"/>
  <c r="BH26" i="1495"/>
  <c r="AI9" i="1499"/>
  <c r="AI10" i="1499"/>
  <c r="AI11" i="1499"/>
  <c r="AI12" i="1499"/>
  <c r="AI13" i="1499"/>
  <c r="AI14" i="1499"/>
  <c r="AI15" i="1499"/>
  <c r="AI4" i="1499"/>
  <c r="AI5" i="1499"/>
  <c r="AI6" i="1499"/>
  <c r="AI7" i="1499"/>
  <c r="AI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CG5" i="1499"/>
  <c r="CG6" i="1499"/>
  <c r="AK8" i="1495"/>
  <c r="CG9" i="1499"/>
  <c r="AH10" i="1499"/>
  <c r="AH11" i="1499"/>
  <c r="AK12" i="1495"/>
  <c r="CG13" i="1499"/>
  <c r="AK14" i="1495"/>
  <c r="CG15" i="1499"/>
  <c r="AK4" i="1495"/>
  <c r="C14" i="1502"/>
  <c r="F14" i="1502"/>
  <c r="H73" i="1493"/>
  <c r="F73" i="1493"/>
  <c r="H72" i="1493"/>
  <c r="F72" i="1493"/>
  <c r="H71" i="1493"/>
  <c r="F71" i="1493"/>
  <c r="H70" i="1493"/>
  <c r="F70" i="1493"/>
  <c r="H67" i="1493"/>
  <c r="F67" i="1493"/>
  <c r="D66" i="1493"/>
  <c r="H66" i="1493" s="1"/>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A11" i="2" l="1"/>
  <c r="A5" i="1506"/>
  <c r="AH12" i="1499"/>
  <c r="AH8" i="1499"/>
  <c r="E14" i="1502"/>
  <c r="D14" i="1502" s="1"/>
  <c r="AH4" i="1499"/>
  <c r="AH13" i="1499"/>
  <c r="AK15" i="1495"/>
  <c r="CG12" i="1499"/>
  <c r="AH15" i="1499"/>
  <c r="AK13" i="1495"/>
  <c r="AK11" i="1495"/>
  <c r="CG8" i="1499"/>
  <c r="AH9" i="1499"/>
  <c r="AK10" i="1495"/>
  <c r="CG11" i="1499"/>
  <c r="AH5" i="1499"/>
  <c r="AK9" i="1495"/>
  <c r="CG14" i="1499"/>
  <c r="AH6" i="1499"/>
  <c r="AK7" i="1495"/>
  <c r="CG4" i="1499"/>
  <c r="AK6" i="1495"/>
  <c r="CG7" i="1499"/>
  <c r="AK5" i="1495"/>
  <c r="CG10" i="1499"/>
  <c r="AH7" i="1499"/>
  <c r="AH14" i="1499"/>
  <c r="B14" i="1502"/>
  <c r="F66" i="1493"/>
  <c r="A12" i="2" l="1"/>
  <c r="A6" i="1506"/>
  <c r="G14" i="1502"/>
  <c r="H14" i="1502" s="1"/>
  <c r="I14" i="1502" s="1"/>
  <c r="S14" i="1502"/>
  <c r="G14" i="1506" s="1"/>
  <c r="K14" i="1502"/>
  <c r="A13" i="2" l="1"/>
  <c r="A7" i="1506"/>
  <c r="F12" i="1502"/>
  <c r="F13" i="1502"/>
  <c r="C12" i="1502"/>
  <c r="E12" i="1502" s="1"/>
  <c r="D12" i="1502" s="1"/>
  <c r="C13" i="1502"/>
  <c r="E13" i="1502" s="1"/>
  <c r="D13" i="1502" s="1"/>
  <c r="A14" i="2" l="1"/>
  <c r="A8" i="1506"/>
  <c r="AL2" i="1504" a="1"/>
  <c r="AL2" i="1504" s="1"/>
  <c r="AM2" i="1504" a="1"/>
  <c r="AM2" i="1504" s="1"/>
  <c r="AN2" i="1504" a="1"/>
  <c r="AN2" i="1504" s="1"/>
  <c r="AO2" i="1504" a="1"/>
  <c r="AO2" i="1504" s="1"/>
  <c r="AP2" i="1504" a="1"/>
  <c r="AP2" i="1504" s="1"/>
  <c r="AQ2" i="1504" a="1"/>
  <c r="AQ2" i="1504" s="1"/>
  <c r="AR2" i="1504" a="1"/>
  <c r="AR2" i="1504" s="1"/>
  <c r="AS2" i="1504" a="1"/>
  <c r="AS2" i="1504" s="1"/>
  <c r="AT2" i="1504" a="1"/>
  <c r="AT2" i="1504" s="1"/>
  <c r="AU2" i="1504" a="1"/>
  <c r="AU2" i="1504" s="1"/>
  <c r="AV2" i="1504"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AL3" i="1504" a="1"/>
  <c r="AL3" i="1504" s="1"/>
  <c r="AM3" i="1504" a="1"/>
  <c r="AM3" i="1504" s="1"/>
  <c r="AN3" i="1504" a="1"/>
  <c r="AN3" i="1504" s="1"/>
  <c r="AO3" i="1504" a="1"/>
  <c r="AO3" i="1504" s="1"/>
  <c r="AP3" i="1504" a="1"/>
  <c r="AP3" i="1504" s="1"/>
  <c r="AQ3" i="1504" a="1"/>
  <c r="AQ3" i="1504" s="1"/>
  <c r="AR3" i="1504" a="1"/>
  <c r="AR3" i="1504" s="1"/>
  <c r="AS3" i="1504" a="1"/>
  <c r="AS3" i="1504" s="1"/>
  <c r="AT3" i="1504" a="1"/>
  <c r="AT3" i="1504" s="1"/>
  <c r="AU3" i="1504" a="1"/>
  <c r="AU3"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AL4" i="1504" a="1"/>
  <c r="AL4" i="1504" s="1"/>
  <c r="AM4" i="1504" a="1"/>
  <c r="AM4" i="1504" s="1"/>
  <c r="AN4" i="1504" a="1"/>
  <c r="AN4" i="1504" s="1"/>
  <c r="AO4" i="1504" a="1"/>
  <c r="AO4" i="1504" s="1"/>
  <c r="AP4" i="1504" a="1"/>
  <c r="AP4" i="1504" s="1"/>
  <c r="AQ4" i="1504" a="1"/>
  <c r="AQ4" i="1504" s="1"/>
  <c r="AR4" i="1504" a="1"/>
  <c r="AR4" i="1504" s="1"/>
  <c r="AS4" i="1504" a="1"/>
  <c r="AS4" i="1504" s="1"/>
  <c r="AT4" i="1504" a="1"/>
  <c r="AT4" i="1504" s="1"/>
  <c r="AU4" i="1504" a="1"/>
  <c r="AU4"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AL5" i="1504" a="1"/>
  <c r="AL5" i="1504" s="1"/>
  <c r="AM5" i="1504" a="1"/>
  <c r="AM5" i="1504" s="1"/>
  <c r="AN5" i="1504" a="1"/>
  <c r="AN5" i="1504" s="1"/>
  <c r="AO5" i="1504" a="1"/>
  <c r="AO5" i="1504" s="1"/>
  <c r="AP5" i="1504" a="1"/>
  <c r="AP5" i="1504" s="1"/>
  <c r="AQ5" i="1504" a="1"/>
  <c r="AQ5" i="1504" s="1"/>
  <c r="AR5" i="1504" a="1"/>
  <c r="AR5" i="1504" s="1"/>
  <c r="AS5" i="1504" a="1"/>
  <c r="AS5" i="1504" s="1"/>
  <c r="AT5" i="1504" a="1"/>
  <c r="AT5" i="1504" s="1"/>
  <c r="AU5" i="1504" a="1"/>
  <c r="AU5"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AL6" i="1504" a="1"/>
  <c r="AL6" i="1504" s="1"/>
  <c r="AM6" i="1504" a="1"/>
  <c r="AM6" i="1504" s="1"/>
  <c r="AN6" i="1504" a="1"/>
  <c r="AN6" i="1504" s="1"/>
  <c r="AO6" i="1504" a="1"/>
  <c r="AO6" i="1504" s="1"/>
  <c r="AP6" i="1504" a="1"/>
  <c r="AP6" i="1504" s="1"/>
  <c r="AQ6" i="1504" a="1"/>
  <c r="AQ6" i="1504" s="1"/>
  <c r="AR6" i="1504" a="1"/>
  <c r="AR6" i="1504" s="1"/>
  <c r="AS6" i="1504" a="1"/>
  <c r="AS6" i="1504" s="1"/>
  <c r="AT6" i="1504" a="1"/>
  <c r="AT6" i="1504" s="1"/>
  <c r="AU6" i="1504" a="1"/>
  <c r="AU6"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AL7" i="1504" a="1"/>
  <c r="AL7" i="1504" s="1"/>
  <c r="AM7" i="1504" a="1"/>
  <c r="AM7" i="1504" s="1"/>
  <c r="AN7" i="1504" a="1"/>
  <c r="AN7" i="1504" s="1"/>
  <c r="AO7" i="1504" a="1"/>
  <c r="AO7" i="1504" s="1"/>
  <c r="AP7" i="1504" a="1"/>
  <c r="AP7" i="1504" s="1"/>
  <c r="AQ7" i="1504" a="1"/>
  <c r="AQ7" i="1504" s="1"/>
  <c r="AR7" i="1504" a="1"/>
  <c r="AR7" i="1504" s="1"/>
  <c r="AS7" i="1504" a="1"/>
  <c r="AS7" i="1504" s="1"/>
  <c r="AT7" i="1504" a="1"/>
  <c r="AT7" i="1504" s="1"/>
  <c r="AU7" i="1504" a="1"/>
  <c r="AU7"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AL8" i="1504" a="1"/>
  <c r="AL8" i="1504" s="1"/>
  <c r="AM8" i="1504" a="1"/>
  <c r="AM8" i="1504" s="1"/>
  <c r="AN8" i="1504" a="1"/>
  <c r="AN8" i="1504" s="1"/>
  <c r="AO8" i="1504" a="1"/>
  <c r="AO8" i="1504" s="1"/>
  <c r="AP8" i="1504" a="1"/>
  <c r="AP8" i="1504" s="1"/>
  <c r="AQ8" i="1504" a="1"/>
  <c r="AQ8" i="1504" s="1"/>
  <c r="AR8" i="1504" a="1"/>
  <c r="AR8" i="1504" s="1"/>
  <c r="AS8" i="1504" a="1"/>
  <c r="AS8" i="1504" s="1"/>
  <c r="AT8" i="1504" a="1"/>
  <c r="AT8" i="1504" s="1"/>
  <c r="AU8" i="1504" a="1"/>
  <c r="AU8"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AL9" i="1504" a="1"/>
  <c r="AL9" i="1504" s="1"/>
  <c r="AM9" i="1504" a="1"/>
  <c r="AM9" i="1504" s="1"/>
  <c r="AN9" i="1504" a="1"/>
  <c r="AN9" i="1504" s="1"/>
  <c r="AO9" i="1504" a="1"/>
  <c r="AO9" i="1504" s="1"/>
  <c r="AP9" i="1504" a="1"/>
  <c r="AP9" i="1504" s="1"/>
  <c r="AQ9" i="1504" a="1"/>
  <c r="AQ9" i="1504" s="1"/>
  <c r="AR9" i="1504" a="1"/>
  <c r="AR9" i="1504" s="1"/>
  <c r="AS9" i="1504" a="1"/>
  <c r="AS9" i="1504" s="1"/>
  <c r="AT9" i="1504" a="1"/>
  <c r="AT9" i="1504" s="1"/>
  <c r="AU9" i="1504" a="1"/>
  <c r="AU9"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AL10" i="1504" a="1"/>
  <c r="AL10" i="1504" s="1"/>
  <c r="AM10" i="1504" a="1"/>
  <c r="AM10" i="1504" s="1"/>
  <c r="AN10" i="1504" a="1"/>
  <c r="AN10" i="1504" s="1"/>
  <c r="AO10" i="1504" a="1"/>
  <c r="AO10" i="1504" s="1"/>
  <c r="AP10" i="1504" a="1"/>
  <c r="AP10" i="1504" s="1"/>
  <c r="AQ10" i="1504" a="1"/>
  <c r="AQ10" i="1504" s="1"/>
  <c r="AR10" i="1504" a="1"/>
  <c r="AR10" i="1504" s="1"/>
  <c r="AS10" i="1504" a="1"/>
  <c r="AS10" i="1504" s="1"/>
  <c r="AT10" i="1504" a="1"/>
  <c r="AT10" i="1504" s="1"/>
  <c r="AU10" i="1504" a="1"/>
  <c r="AU10"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AL11" i="1504" a="1"/>
  <c r="AL11" i="1504" s="1"/>
  <c r="AM11" i="1504" a="1"/>
  <c r="AM11" i="1504" s="1"/>
  <c r="AN11" i="1504" a="1"/>
  <c r="AN11" i="1504" s="1"/>
  <c r="AO11" i="1504" a="1"/>
  <c r="AO11" i="1504" s="1"/>
  <c r="AP11" i="1504" a="1"/>
  <c r="AP11" i="1504" s="1"/>
  <c r="AQ11" i="1504" a="1"/>
  <c r="AQ11" i="1504" s="1"/>
  <c r="AR11" i="1504" a="1"/>
  <c r="AR11" i="1504" s="1"/>
  <c r="AS11" i="1504" a="1"/>
  <c r="AS11" i="1504" s="1"/>
  <c r="AT11" i="1504" a="1"/>
  <c r="AT11" i="1504" s="1"/>
  <c r="AU11" i="1504" a="1"/>
  <c r="AU11"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AL12" i="1504" a="1"/>
  <c r="AL12" i="1504" s="1"/>
  <c r="AM12" i="1504" a="1"/>
  <c r="AM12" i="1504" s="1"/>
  <c r="AN12" i="1504" a="1"/>
  <c r="AN12" i="1504" s="1"/>
  <c r="AO12" i="1504" a="1"/>
  <c r="AO12" i="1504" s="1"/>
  <c r="AP12" i="1504" a="1"/>
  <c r="AP12" i="1504" s="1"/>
  <c r="AQ12" i="1504" a="1"/>
  <c r="AQ12" i="1504" s="1"/>
  <c r="AR12" i="1504" a="1"/>
  <c r="AR12" i="1504" s="1"/>
  <c r="AS12" i="1504" a="1"/>
  <c r="AS12" i="1504" s="1"/>
  <c r="AT12" i="1504" a="1"/>
  <c r="AT12" i="1504" s="1"/>
  <c r="AU12" i="1504" a="1"/>
  <c r="AU12"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AL13" i="1504" a="1"/>
  <c r="AL13" i="1504" s="1"/>
  <c r="AM13" i="1504" a="1"/>
  <c r="AM13" i="1504" s="1"/>
  <c r="AN13" i="1504" a="1"/>
  <c r="AN13" i="1504" s="1"/>
  <c r="AO13" i="1504" a="1"/>
  <c r="AO13" i="1504" s="1"/>
  <c r="AP13" i="1504" a="1"/>
  <c r="AP13" i="1504" s="1"/>
  <c r="AQ13" i="1504" a="1"/>
  <c r="AQ13" i="1504" s="1"/>
  <c r="AR13" i="1504" a="1"/>
  <c r="AR13" i="1504" s="1"/>
  <c r="AS13" i="1504" a="1"/>
  <c r="AS13" i="1504" s="1"/>
  <c r="AT13" i="1504" a="1"/>
  <c r="AT13" i="1504" s="1"/>
  <c r="AU13" i="1504" a="1"/>
  <c r="AU13"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AL14" i="1504" a="1"/>
  <c r="AL14" i="1504" s="1"/>
  <c r="AM14" i="1504" a="1"/>
  <c r="AM14" i="1504" s="1"/>
  <c r="AN14" i="1504" a="1"/>
  <c r="AN14" i="1504" s="1"/>
  <c r="AO14" i="1504" a="1"/>
  <c r="AO14" i="1504" s="1"/>
  <c r="AP14" i="1504" a="1"/>
  <c r="AP14" i="1504" s="1"/>
  <c r="AQ14" i="1504" a="1"/>
  <c r="AQ14" i="1504" s="1"/>
  <c r="AR14" i="1504" a="1"/>
  <c r="AR14" i="1504" s="1"/>
  <c r="AS14" i="1504" a="1"/>
  <c r="AS14" i="1504" s="1"/>
  <c r="AT14" i="1504" a="1"/>
  <c r="AT14" i="1504" s="1"/>
  <c r="AU14" i="1504" a="1"/>
  <c r="AU14"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AK3" i="1504" a="1"/>
  <c r="AK3" i="1504" s="1"/>
  <c r="AK4" i="1504" a="1"/>
  <c r="AK4" i="1504" s="1"/>
  <c r="AK5" i="1504" a="1"/>
  <c r="AK5" i="1504" s="1"/>
  <c r="AK6" i="1504" a="1"/>
  <c r="AK6" i="1504" s="1"/>
  <c r="AK7" i="1504" a="1"/>
  <c r="AK7" i="1504" s="1"/>
  <c r="AK8" i="1504" a="1"/>
  <c r="AK8" i="1504" s="1"/>
  <c r="AK9" i="1504" a="1"/>
  <c r="AK9" i="1504" s="1"/>
  <c r="AK10" i="1504" a="1"/>
  <c r="AK10" i="1504" s="1"/>
  <c r="AK11" i="1504" a="1"/>
  <c r="AK11" i="1504" s="1"/>
  <c r="AK12" i="1504" a="1"/>
  <c r="AK12" i="1504" s="1"/>
  <c r="AK13" i="1504" a="1"/>
  <c r="AK13" i="1504" s="1"/>
  <c r="AK14" i="1504" a="1"/>
  <c r="AK14" i="1504" s="1"/>
  <c r="AK2" i="1504" a="1"/>
  <c r="AK2" i="1504" s="1"/>
  <c r="A15" i="2" l="1"/>
  <c r="A9" i="1506"/>
  <c r="AH3" i="1504"/>
  <c r="AH4" i="1504"/>
  <c r="AH5" i="1504"/>
  <c r="AH6" i="1504"/>
  <c r="AH7" i="1504"/>
  <c r="AH8" i="1504"/>
  <c r="AH9" i="1504"/>
  <c r="AH10" i="1504"/>
  <c r="AH11" i="1504"/>
  <c r="AH12" i="1504"/>
  <c r="AH13" i="1504"/>
  <c r="AH14" i="1504"/>
  <c r="AH2" i="1504"/>
  <c r="AA2" i="1504"/>
  <c r="X2" i="1504"/>
  <c r="W2" i="1504"/>
  <c r="AC2" i="1504" s="1"/>
  <c r="V2" i="1504"/>
  <c r="AB2" i="1504" s="1"/>
  <c r="X1" i="1504"/>
  <c r="T1" i="1504"/>
  <c r="W1" i="1504"/>
  <c r="V1" i="1504"/>
  <c r="Y2" i="1504"/>
  <c r="U2" i="1504"/>
  <c r="U1" i="1504"/>
  <c r="S1" i="1504"/>
  <c r="L2" i="1504"/>
  <c r="N2" i="1504"/>
  <c r="M2" i="1504"/>
  <c r="L3" i="1504"/>
  <c r="N3" i="1504"/>
  <c r="M3" i="1504"/>
  <c r="L4" i="1504"/>
  <c r="H4" i="1506" s="1"/>
  <c r="N4" i="1504"/>
  <c r="M4" i="1504"/>
  <c r="L5" i="1504"/>
  <c r="N5" i="1504"/>
  <c r="M5" i="1504"/>
  <c r="L6" i="1504"/>
  <c r="N6" i="1504"/>
  <c r="M6" i="1504"/>
  <c r="L7" i="1504"/>
  <c r="N7" i="1504"/>
  <c r="M7" i="1504"/>
  <c r="L8" i="1504"/>
  <c r="N8" i="1504"/>
  <c r="M8" i="1504"/>
  <c r="I8" i="1506" s="1"/>
  <c r="L9" i="1504"/>
  <c r="N9" i="1504"/>
  <c r="M9" i="1504"/>
  <c r="L10" i="1504"/>
  <c r="N10" i="1504"/>
  <c r="M10" i="1504"/>
  <c r="L11" i="1504"/>
  <c r="N11" i="1504"/>
  <c r="M11" i="1504"/>
  <c r="L12" i="1504"/>
  <c r="N12" i="1504"/>
  <c r="M12" i="1504"/>
  <c r="L13" i="1504"/>
  <c r="N13" i="1504"/>
  <c r="M13" i="1504"/>
  <c r="L14" i="1504"/>
  <c r="H14" i="1506" s="1"/>
  <c r="N14" i="1504"/>
  <c r="J14" i="1506" s="1"/>
  <c r="M14" i="1504"/>
  <c r="I14" i="1506" s="1"/>
  <c r="J9" i="1506" l="1"/>
  <c r="J3" i="1506"/>
  <c r="I3" i="1506"/>
  <c r="H9" i="1506"/>
  <c r="A16" i="2"/>
  <c r="A10" i="1506"/>
  <c r="H13" i="1506"/>
  <c r="I13" i="1506"/>
  <c r="J7" i="1506"/>
  <c r="H3" i="1506"/>
  <c r="I7" i="1506"/>
  <c r="H7" i="1506"/>
  <c r="I11" i="1506"/>
  <c r="J8" i="1506"/>
  <c r="I2" i="1506"/>
  <c r="H12" i="1506"/>
  <c r="H6" i="1506"/>
  <c r="J13" i="1506"/>
  <c r="I12" i="1506"/>
  <c r="J12" i="1506"/>
  <c r="I6" i="1506"/>
  <c r="I10" i="1506"/>
  <c r="J2" i="1506"/>
  <c r="J11" i="1506"/>
  <c r="I5" i="1506"/>
  <c r="J5" i="1506"/>
  <c r="J10" i="1506"/>
  <c r="I4" i="1506"/>
  <c r="H8" i="1506"/>
  <c r="H2" i="1506"/>
  <c r="J6" i="1506"/>
  <c r="H11" i="1506"/>
  <c r="H5" i="1506"/>
  <c r="H10" i="1506"/>
  <c r="I9" i="1506"/>
  <c r="J4" i="1506"/>
  <c r="K2" i="1504"/>
  <c r="K1" i="1504"/>
  <c r="J1"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H12" i="1504"/>
  <c r="I12" i="1504"/>
  <c r="H13" i="1504"/>
  <c r="I13" i="1504"/>
  <c r="H14" i="1504"/>
  <c r="I14" i="1504"/>
  <c r="H1" i="1504"/>
  <c r="I1" i="1504"/>
  <c r="A1" i="1504"/>
  <c r="A17" i="2" l="1"/>
  <c r="A11" i="1506"/>
  <c r="AN3" i="1499"/>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AM3" i="1499"/>
  <c r="AL3" i="1499"/>
  <c r="AK3" i="1499"/>
  <c r="AJ3" i="1499"/>
  <c r="C3" i="1499"/>
  <c r="AI3" i="1499"/>
  <c r="B3"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C7" i="1502"/>
  <c r="F7" i="1502"/>
  <c r="C8" i="1502"/>
  <c r="F8" i="1502"/>
  <c r="C9" i="1502"/>
  <c r="F9" i="1502"/>
  <c r="C10" i="1502"/>
  <c r="F10" i="1502"/>
  <c r="C11" i="1502"/>
  <c r="F11" i="1502"/>
  <c r="A18" i="2" l="1"/>
  <c r="A12" i="1506"/>
  <c r="A12" i="1504"/>
  <c r="E10" i="1502"/>
  <c r="D10" i="1502" s="1"/>
  <c r="E9" i="1502"/>
  <c r="D9" i="1502" s="1"/>
  <c r="E8" i="1502"/>
  <c r="D8" i="1502" s="1"/>
  <c r="E4" i="1502"/>
  <c r="D4" i="1502" s="1"/>
  <c r="E7" i="1502"/>
  <c r="D7" i="1502" s="1"/>
  <c r="E6" i="1502"/>
  <c r="D6" i="1502" s="1"/>
  <c r="E3" i="1502"/>
  <c r="D3" i="1502" s="1"/>
  <c r="E5" i="1502"/>
  <c r="D5" i="1502" s="1"/>
  <c r="E11" i="1502"/>
  <c r="D11" i="1502" s="1"/>
  <c r="B7" i="1499"/>
  <c r="B8" i="1499"/>
  <c r="B9" i="1499"/>
  <c r="B10" i="1499"/>
  <c r="B11" i="1499"/>
  <c r="B12" i="1499"/>
  <c r="B13" i="1499"/>
  <c r="B14" i="1499"/>
  <c r="B15" i="1499"/>
  <c r="A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P13" i="7"/>
  <c r="AP14" i="7"/>
  <c r="AP15" i="7"/>
  <c r="AP7" i="7"/>
  <c r="AP8" i="7"/>
  <c r="AP9" i="7"/>
  <c r="AP10" i="7"/>
  <c r="AP11" i="7"/>
  <c r="AP12" i="7"/>
  <c r="B12" i="1502"/>
  <c r="B13" i="1502"/>
  <c r="S13" i="1502" s="1"/>
  <c r="G13" i="1506" s="1"/>
  <c r="S12" i="1502" l="1"/>
  <c r="G12" i="1506" s="1"/>
  <c r="A19" i="2"/>
  <c r="A13" i="1506"/>
  <c r="A13" i="1504"/>
  <c r="G12" i="1502"/>
  <c r="H12" i="1502" s="1"/>
  <c r="I12" i="1502" s="1"/>
  <c r="K12" i="1502"/>
  <c r="G13" i="1502"/>
  <c r="H13" i="1502" s="1"/>
  <c r="I13" i="1502" s="1"/>
  <c r="K13" i="1502"/>
  <c r="B6" i="1502"/>
  <c r="K6" i="1504"/>
  <c r="K4" i="1504"/>
  <c r="B3" i="1502"/>
  <c r="K3" i="1504"/>
  <c r="A15" i="1499"/>
  <c r="K14" i="1504"/>
  <c r="AK37" i="1495"/>
  <c r="K13" i="1504"/>
  <c r="AK36" i="1495"/>
  <c r="K12" i="1504"/>
  <c r="A12" i="1499"/>
  <c r="K11" i="1504"/>
  <c r="A11" i="1499"/>
  <c r="K10" i="1504"/>
  <c r="K5" i="1504"/>
  <c r="B9" i="1502"/>
  <c r="K9" i="1504"/>
  <c r="A9" i="1499"/>
  <c r="K8" i="1504"/>
  <c r="B7" i="1502"/>
  <c r="K7" i="1504"/>
  <c r="A8" i="1499"/>
  <c r="B10" i="1502"/>
  <c r="S10" i="1502" s="1"/>
  <c r="G10" i="1506" s="1"/>
  <c r="A14" i="1499"/>
  <c r="A7" i="1499"/>
  <c r="A10" i="1499"/>
  <c r="B5" i="1502"/>
  <c r="S5" i="1502" s="1"/>
  <c r="G5" i="1506" s="1"/>
  <c r="A13" i="1499"/>
  <c r="B4" i="1502"/>
  <c r="B8" i="1502"/>
  <c r="S8" i="1502" s="1"/>
  <c r="G8" i="1506" s="1"/>
  <c r="AK38" i="1495"/>
  <c r="B11" i="1502"/>
  <c r="S11" i="1502" s="1"/>
  <c r="G11" i="1506" s="1"/>
  <c r="G6" i="1502" l="1"/>
  <c r="H6" i="1502" s="1"/>
  <c r="I6" i="1502" s="1"/>
  <c r="S6" i="1502"/>
  <c r="G6" i="1506" s="1"/>
  <c r="G3" i="1502"/>
  <c r="H3" i="1502" s="1"/>
  <c r="I3" i="1502" s="1"/>
  <c r="S3" i="1502"/>
  <c r="G3" i="1506" s="1"/>
  <c r="A14" i="1506"/>
  <c r="A20" i="2"/>
  <c r="A14" i="1504"/>
  <c r="G7" i="1502"/>
  <c r="H7" i="1502" s="1"/>
  <c r="I7" i="1502" s="1"/>
  <c r="S7" i="1502"/>
  <c r="G7" i="1506" s="1"/>
  <c r="S4" i="1502"/>
  <c r="G4" i="1506" s="1"/>
  <c r="G9" i="1502"/>
  <c r="H9" i="1502" s="1"/>
  <c r="I9" i="1502" s="1"/>
  <c r="S9" i="1502"/>
  <c r="G9" i="1506" s="1"/>
  <c r="K6" i="1502"/>
  <c r="K7" i="1502"/>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H13" i="7"/>
  <c r="H14" i="7"/>
  <c r="H15" i="7"/>
  <c r="H7" i="7"/>
  <c r="H8" i="7"/>
  <c r="H9" i="7"/>
  <c r="H10" i="7"/>
  <c r="H11" i="7"/>
  <c r="H12" i="7"/>
  <c r="G13" i="7"/>
  <c r="G14" i="7"/>
  <c r="G15" i="7"/>
  <c r="F13" i="7"/>
  <c r="F14" i="7"/>
  <c r="F15" i="7"/>
  <c r="A14" i="1502"/>
  <c r="R14" i="1502" s="1"/>
  <c r="F14" i="1506" s="1"/>
  <c r="A13" i="7"/>
  <c r="A14" i="7"/>
  <c r="A15" i="7"/>
  <c r="G4" i="7"/>
  <c r="G5" i="7"/>
  <c r="G6" i="7"/>
  <c r="G7" i="7"/>
  <c r="G8" i="7"/>
  <c r="G9" i="7"/>
  <c r="G10" i="7"/>
  <c r="G11" i="7"/>
  <c r="G12" i="7"/>
  <c r="F4" i="7"/>
  <c r="F5" i="7"/>
  <c r="F6" i="7"/>
  <c r="F7" i="7"/>
  <c r="F8" i="7"/>
  <c r="F9" i="7"/>
  <c r="F10" i="7"/>
  <c r="F11" i="7"/>
  <c r="F12" i="7"/>
  <c r="A4" i="7"/>
  <c r="A5" i="7"/>
  <c r="A6" i="7"/>
  <c r="A7" i="7"/>
  <c r="A8" i="7"/>
  <c r="A9" i="7"/>
  <c r="A10" i="7"/>
  <c r="A11" i="7"/>
  <c r="A12" i="7"/>
  <c r="A15" i="1506" l="1"/>
  <c r="A15" i="1504"/>
  <c r="A16" i="7"/>
  <c r="A21" i="2"/>
  <c r="G24" i="1502"/>
  <c r="J14" i="1504"/>
  <c r="J13" i="1504"/>
  <c r="A13" i="1502"/>
  <c r="R13" i="1502" s="1"/>
  <c r="F13" i="1506" s="1"/>
  <c r="J12" i="1504"/>
  <c r="A12" i="1502"/>
  <c r="R12" i="1502" s="1"/>
  <c r="F12" i="1506" s="1"/>
  <c r="A4" i="1502"/>
  <c r="R4" i="1502" s="1"/>
  <c r="F4" i="1506" s="1"/>
  <c r="J4" i="1504"/>
  <c r="A6" i="1502"/>
  <c r="J6" i="1504"/>
  <c r="A5" i="1502"/>
  <c r="R5" i="1502" s="1"/>
  <c r="F5" i="1506" s="1"/>
  <c r="J5" i="1504"/>
  <c r="A11" i="1502"/>
  <c r="J11" i="1504"/>
  <c r="A10" i="1502"/>
  <c r="R10" i="1502" s="1"/>
  <c r="F10" i="1506" s="1"/>
  <c r="J10" i="1504"/>
  <c r="A3" i="1502"/>
  <c r="J3" i="1504"/>
  <c r="A9" i="1502"/>
  <c r="R9" i="1502" s="1"/>
  <c r="F9" i="1506" s="1"/>
  <c r="J9" i="1504"/>
  <c r="A8" i="1502"/>
  <c r="J8" i="1504"/>
  <c r="A7" i="1502"/>
  <c r="R7" i="1502" s="1"/>
  <c r="F7" i="1506" s="1"/>
  <c r="J7" i="1504"/>
  <c r="AL26" i="1495"/>
  <c r="AM3" i="1495"/>
  <c r="AN3" i="1495"/>
  <c r="AO3" i="1495"/>
  <c r="AP3" i="1495"/>
  <c r="AQ3" i="1495"/>
  <c r="AR3" i="1495"/>
  <c r="AS3" i="1495"/>
  <c r="AT3" i="1495"/>
  <c r="AU3" i="1495"/>
  <c r="AV3" i="1495"/>
  <c r="AW3" i="1495"/>
  <c r="AX3" i="1495"/>
  <c r="AY3" i="1495"/>
  <c r="AZ3" i="1495"/>
  <c r="BA3" i="1495"/>
  <c r="BB3" i="1495"/>
  <c r="BC3" i="1495"/>
  <c r="BD3" i="1495"/>
  <c r="BE3" i="1495"/>
  <c r="BF3" i="1495"/>
  <c r="BG3" i="1495"/>
  <c r="BH3" i="1495"/>
  <c r="AL3" i="1495"/>
  <c r="A16" i="1504" l="1"/>
  <c r="A17" i="7"/>
  <c r="R3" i="1502"/>
  <c r="F3" i="1506" s="1"/>
  <c r="R11" i="1502"/>
  <c r="F11" i="1506" s="1"/>
  <c r="R8" i="1502"/>
  <c r="F8" i="1506" s="1"/>
  <c r="R6" i="1502"/>
  <c r="F6" i="1506" s="1"/>
  <c r="L2" i="1502"/>
  <c r="AK26" i="1495" l="1"/>
  <c r="AK3" i="1495"/>
  <c r="CC9" i="1499"/>
  <c r="CG47" i="1499"/>
  <c r="CG48" i="1499"/>
  <c r="CG49" i="1499"/>
  <c r="CG37" i="1499"/>
  <c r="CG3" i="1499"/>
  <c r="F2" i="1502" l="1"/>
  <c r="C2" i="1502"/>
  <c r="M24" i="1502" s="1"/>
  <c r="B2" i="1502"/>
  <c r="K2" i="1502" l="1"/>
  <c r="S2" i="1502"/>
  <c r="G2" i="1506" s="1"/>
  <c r="T5" i="1502"/>
  <c r="T2" i="1502"/>
  <c r="T8" i="1502"/>
  <c r="T4" i="1502"/>
  <c r="T6" i="1502"/>
  <c r="P2" i="1502"/>
  <c r="M2" i="1506" s="1"/>
  <c r="N2" i="1506" s="1"/>
  <c r="T7" i="1502"/>
  <c r="T10" i="1502"/>
  <c r="T11" i="1502"/>
  <c r="T13" i="1502"/>
  <c r="T3" i="1502"/>
  <c r="T9" i="1502"/>
  <c r="T16" i="1502"/>
  <c r="T12" i="1502"/>
  <c r="T14" i="1502"/>
  <c r="T15" i="1502"/>
  <c r="M15" i="1502"/>
  <c r="N15" i="1502" s="1"/>
  <c r="O15" i="1502" s="1"/>
  <c r="P15" i="1502"/>
  <c r="P16" i="1502"/>
  <c r="M16" i="1502"/>
  <c r="N16" i="1502" s="1"/>
  <c r="O16" i="1502" s="1"/>
  <c r="P14" i="1502"/>
  <c r="M14" i="1502"/>
  <c r="N14" i="1502" s="1"/>
  <c r="O14" i="1502" s="1"/>
  <c r="P3" i="1502"/>
  <c r="M3" i="1506" s="1"/>
  <c r="N3" i="1506" s="1"/>
  <c r="M4" i="1502"/>
  <c r="N4" i="1502" s="1"/>
  <c r="O4" i="1502" s="1"/>
  <c r="P10" i="1502"/>
  <c r="M10" i="1506" s="1"/>
  <c r="N10" i="1506" s="1"/>
  <c r="P4" i="1502"/>
  <c r="M4" i="1506" s="1"/>
  <c r="N4" i="1506" s="1"/>
  <c r="M5" i="1502"/>
  <c r="N5" i="1502" s="1"/>
  <c r="O5" i="1502" s="1"/>
  <c r="P5" i="1502"/>
  <c r="M5" i="1506" s="1"/>
  <c r="N5" i="1506" s="1"/>
  <c r="M6" i="1502"/>
  <c r="N6" i="1502" s="1"/>
  <c r="O6" i="1502" s="1"/>
  <c r="P12" i="1502"/>
  <c r="M12" i="1506" s="1"/>
  <c r="N12" i="1506" s="1"/>
  <c r="P6" i="1502"/>
  <c r="M6" i="1506" s="1"/>
  <c r="N6" i="1506" s="1"/>
  <c r="M7" i="1502"/>
  <c r="N7" i="1502" s="1"/>
  <c r="O7" i="1502" s="1"/>
  <c r="M11" i="1502"/>
  <c r="N11" i="1502" s="1"/>
  <c r="O11" i="1502" s="1"/>
  <c r="M12" i="1502"/>
  <c r="N12" i="1502" s="1"/>
  <c r="O12" i="1502" s="1"/>
  <c r="P7" i="1502"/>
  <c r="M7" i="1506" s="1"/>
  <c r="N7" i="1506" s="1"/>
  <c r="M8" i="1502"/>
  <c r="N8" i="1502" s="1"/>
  <c r="O8" i="1502" s="1"/>
  <c r="P11" i="1502"/>
  <c r="M11" i="1506" s="1"/>
  <c r="N11" i="1506" s="1"/>
  <c r="M13" i="1502"/>
  <c r="N13" i="1502" s="1"/>
  <c r="O13" i="1502" s="1"/>
  <c r="M3" i="1502"/>
  <c r="P8" i="1502"/>
  <c r="M8" i="1506" s="1"/>
  <c r="N8" i="1506" s="1"/>
  <c r="M9" i="1502"/>
  <c r="N9" i="1502" s="1"/>
  <c r="O9" i="1502" s="1"/>
  <c r="M10" i="1502"/>
  <c r="N10" i="1502" s="1"/>
  <c r="O10" i="1502" s="1"/>
  <c r="P13" i="1502"/>
  <c r="M13" i="1506" s="1"/>
  <c r="N13" i="1506" s="1"/>
  <c r="M2" i="1502"/>
  <c r="A3" i="1495" s="1"/>
  <c r="P9" i="1502"/>
  <c r="M9" i="1506" s="1"/>
  <c r="N9" i="1506" s="1"/>
  <c r="G2" i="1502"/>
  <c r="H2" i="1502" s="1"/>
  <c r="I2" i="1502" s="1"/>
  <c r="E2" i="1502"/>
  <c r="Q14" i="1502" l="1"/>
  <c r="M14" i="1506"/>
  <c r="N14" i="1506" s="1"/>
  <c r="Q15" i="1502"/>
  <c r="M15" i="1506"/>
  <c r="N15" i="1506" s="1"/>
  <c r="Q15" i="1504"/>
  <c r="R15" i="1504" s="1"/>
  <c r="C16" i="1495"/>
  <c r="Q16" i="1502"/>
  <c r="Q16" i="1504"/>
  <c r="R16" i="1504" s="1"/>
  <c r="C17" i="1495"/>
  <c r="N3" i="1502"/>
  <c r="O3" i="1502" s="1"/>
  <c r="C15" i="1495"/>
  <c r="Q14" i="1504"/>
  <c r="R14" i="1504" s="1"/>
  <c r="C10" i="1495"/>
  <c r="Q9" i="1504"/>
  <c r="R9" i="1504" s="1"/>
  <c r="Q13" i="1504"/>
  <c r="R13" i="1504" s="1"/>
  <c r="C14" i="1495"/>
  <c r="N2" i="1502"/>
  <c r="O2" i="1502" s="1"/>
  <c r="Q8" i="1504"/>
  <c r="R8" i="1504" s="1"/>
  <c r="C9" i="1495"/>
  <c r="C5" i="1495"/>
  <c r="Q4" i="1504"/>
  <c r="R4" i="1504" s="1"/>
  <c r="C11" i="1495"/>
  <c r="Q10" i="1504"/>
  <c r="R10" i="1504" s="1"/>
  <c r="Q6" i="1504"/>
  <c r="R6" i="1504" s="1"/>
  <c r="C7" i="1495"/>
  <c r="C13" i="1495"/>
  <c r="Q12" i="1504"/>
  <c r="R12" i="1504" s="1"/>
  <c r="Q11" i="1504"/>
  <c r="R11" i="1504" s="1"/>
  <c r="C12" i="1495"/>
  <c r="C6" i="1495"/>
  <c r="Q5" i="1504"/>
  <c r="R5" i="1504" s="1"/>
  <c r="Q2" i="1504"/>
  <c r="R2" i="1504" s="1"/>
  <c r="C8" i="1495"/>
  <c r="Q7" i="1504"/>
  <c r="R7" i="1504" s="1"/>
  <c r="Q3" i="1504"/>
  <c r="R3" i="1504" s="1"/>
  <c r="C4" i="1495"/>
  <c r="D2" i="1502"/>
  <c r="AP4" i="7"/>
  <c r="AP5" i="7"/>
  <c r="AP6" i="7"/>
  <c r="L24" i="1502" l="1"/>
  <c r="CG43" i="1499"/>
  <c r="AK32" i="1495"/>
  <c r="CG42" i="1499"/>
  <c r="AK31" i="1495"/>
  <c r="CG41" i="1499"/>
  <c r="AK30" i="1495"/>
  <c r="CG40" i="1499"/>
  <c r="AK29" i="1495"/>
  <c r="CG44" i="1499"/>
  <c r="AK33" i="1495"/>
  <c r="CG39" i="1499"/>
  <c r="AK28" i="1495"/>
  <c r="AK27" i="1495"/>
  <c r="CG38" i="1499"/>
  <c r="CG46" i="1499"/>
  <c r="AK35" i="1495"/>
  <c r="CG45" i="1499"/>
  <c r="AK34" i="1495"/>
  <c r="H4" i="7" l="1"/>
  <c r="H5" i="7"/>
  <c r="H6" i="7"/>
  <c r="G3" i="7"/>
  <c r="U4" i="7" s="1"/>
  <c r="U5" i="7" s="1"/>
  <c r="U6" i="7" s="1"/>
  <c r="U7" i="7" s="1"/>
  <c r="U8" i="7" s="1"/>
  <c r="U9" i="7" s="1"/>
  <c r="U10" i="7" s="1"/>
  <c r="U11" i="7" s="1"/>
  <c r="U12" i="7" s="1"/>
  <c r="U13" i="7" s="1"/>
  <c r="U14" i="7" s="1"/>
  <c r="U15" i="7" s="1"/>
  <c r="U16" i="7" s="1"/>
  <c r="H3" i="7"/>
  <c r="F3" i="7"/>
  <c r="Y4" i="7" l="1"/>
  <c r="Z4" i="7"/>
  <c r="Z5" i="7" s="1"/>
  <c r="Z6" i="7" s="1"/>
  <c r="Z7" i="7" s="1"/>
  <c r="Z8" i="7" s="1"/>
  <c r="Z9" i="7" s="1"/>
  <c r="Z10" i="7" s="1"/>
  <c r="Z11" i="7" s="1"/>
  <c r="Z12" i="7" s="1"/>
  <c r="Z13" i="7" s="1"/>
  <c r="Z14" i="7" s="1"/>
  <c r="Z15" i="7" s="1"/>
  <c r="Z16" i="7" s="1"/>
  <c r="U17" i="7"/>
  <c r="AS16" i="1499"/>
  <c r="L16" i="1499"/>
  <c r="BB16" i="7"/>
  <c r="BZ16" i="7" s="1"/>
  <c r="B2" i="1500"/>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EQ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EQ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EQ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EQ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EQ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EQ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EQ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EQ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EQ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EQ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EQ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EQ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EQ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EQ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EQ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P37" i="1500"/>
  <c r="EO37" i="1500"/>
  <c r="EN37" i="1500"/>
  <c r="EM37" i="1500"/>
  <c r="EL37" i="1500"/>
  <c r="EP36" i="1500"/>
  <c r="EO36" i="1500"/>
  <c r="EN36" i="1500"/>
  <c r="EM36" i="1500"/>
  <c r="EL36" i="1500"/>
  <c r="EP35" i="1500"/>
  <c r="EO35" i="1500"/>
  <c r="EN35" i="1500"/>
  <c r="EM35" i="1500"/>
  <c r="EL35" i="1500"/>
  <c r="EP3" i="1500"/>
  <c r="EO3" i="1500"/>
  <c r="EN3" i="1500"/>
  <c r="EM3" i="1500"/>
  <c r="EL3" i="1500"/>
  <c r="EK20" i="1500"/>
  <c r="EK21" i="1500"/>
  <c r="EK22" i="1500"/>
  <c r="EK23" i="1500"/>
  <c r="EK24" i="1500"/>
  <c r="EK25" i="1500"/>
  <c r="EK26" i="1500"/>
  <c r="EK27" i="1500"/>
  <c r="EK28" i="1500"/>
  <c r="EK29" i="1500"/>
  <c r="EK30" i="1500"/>
  <c r="EK31" i="1500"/>
  <c r="EK32" i="1500"/>
  <c r="EK33" i="1500"/>
  <c r="EK34" i="1500"/>
  <c r="EK35" i="1500"/>
  <c r="EK36" i="1500"/>
  <c r="EK37"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FO2" i="1500"/>
  <c r="FJ2" i="1500"/>
  <c r="FG2" i="1500"/>
  <c r="EW2" i="1500"/>
  <c r="EO2" i="1500"/>
  <c r="FP2" i="1500"/>
  <c r="ER2" i="1500"/>
  <c r="FQ2" i="1500"/>
  <c r="FR2" i="1500"/>
  <c r="FE2" i="1500"/>
  <c r="FB2" i="1500"/>
  <c r="EX2" i="1500"/>
  <c r="ES2" i="1500"/>
  <c r="FL2" i="1500"/>
  <c r="FD2" i="1500"/>
  <c r="FF2" i="1500"/>
  <c r="FS2" i="1500"/>
  <c r="EQ2" i="1500"/>
  <c r="EM2" i="1500"/>
  <c r="FN2" i="1500"/>
  <c r="EV2" i="1500"/>
  <c r="EN2" i="1500"/>
  <c r="EU2" i="1500"/>
  <c r="FI2" i="1500"/>
  <c r="ET2" i="1500"/>
  <c r="EP2" i="1500"/>
  <c r="FA2" i="1500"/>
  <c r="FC2" i="1500"/>
  <c r="FM2" i="1500"/>
  <c r="EY2" i="1500"/>
  <c r="FH2" i="1500"/>
  <c r="EZ2" i="1500"/>
  <c r="FK2" i="1500"/>
  <c r="EK2" i="1500"/>
  <c r="L17" i="1499" l="1"/>
  <c r="AS17" i="1499"/>
  <c r="BB17" i="7"/>
  <c r="BZ17" i="7" s="1"/>
  <c r="Z17" i="7"/>
  <c r="Q16" i="1499"/>
  <c r="AX16" i="1499"/>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Q17" i="1499" l="1"/>
  <c r="AX17" i="1499"/>
  <c r="AC4" i="7"/>
  <c r="P4" i="7"/>
  <c r="Q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AB4" i="7" l="1"/>
  <c r="BI4" i="7" s="1"/>
  <c r="N4" i="7"/>
  <c r="AL4" i="1499" s="1"/>
  <c r="O4" i="7"/>
  <c r="AM4" i="1499" s="1"/>
  <c r="AK4" i="7"/>
  <c r="BR4" i="7" s="1"/>
  <c r="AI4" i="7"/>
  <c r="BG4" i="1499" s="1"/>
  <c r="AE4" i="7"/>
  <c r="BL4" i="7" s="1"/>
  <c r="AH4" i="7"/>
  <c r="V4" i="7"/>
  <c r="AT4" i="1499" s="1"/>
  <c r="AD4" i="7"/>
  <c r="AA4" i="7"/>
  <c r="AY4" i="1499" s="1"/>
  <c r="Q2" i="1502"/>
  <c r="AJ4" i="7"/>
  <c r="AJ5" i="7" s="1"/>
  <c r="X4" i="7"/>
  <c r="AV4" i="1499" s="1"/>
  <c r="W4" i="7"/>
  <c r="BD4" i="7" s="1"/>
  <c r="BF4" i="7"/>
  <c r="AG4" i="7"/>
  <c r="BN4" i="7" s="1"/>
  <c r="AF4" i="7"/>
  <c r="BM4" i="7" s="1"/>
  <c r="AR4" i="1499"/>
  <c r="R4" i="7"/>
  <c r="S4" i="7"/>
  <c r="AY4" i="7"/>
  <c r="AP4" i="1499"/>
  <c r="BJ4" i="7"/>
  <c r="BA4" i="1499"/>
  <c r="AX4" i="7"/>
  <c r="AO4" i="1499"/>
  <c r="AW4" i="7"/>
  <c r="AN4" i="1499"/>
  <c r="AZ4" i="1499"/>
  <c r="AS4" i="1499"/>
  <c r="BB4" i="7"/>
  <c r="AL4" i="7"/>
  <c r="BJ4" i="1499" s="1"/>
  <c r="BT4" i="1499" a="1"/>
  <c r="BP4" i="1499" a="1"/>
  <c r="AU4" i="7"/>
  <c r="L4" i="7"/>
  <c r="M4" i="7"/>
  <c r="AK4" i="1499" s="1"/>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BE4" i="1499" l="1"/>
  <c r="BI4" i="1499"/>
  <c r="BP4" i="7"/>
  <c r="BC4" i="1499"/>
  <c r="BD4" i="1499"/>
  <c r="AW4" i="1499"/>
  <c r="AO4" i="7"/>
  <c r="BM4" i="1499" s="1"/>
  <c r="AM4" i="7"/>
  <c r="AN4" i="7" s="1"/>
  <c r="BL4" i="1499" s="1"/>
  <c r="AQ4" i="1499"/>
  <c r="AZ4" i="7"/>
  <c r="BH4" i="1499"/>
  <c r="AH5" i="7"/>
  <c r="AD5" i="7"/>
  <c r="BH4" i="7"/>
  <c r="AE5" i="7"/>
  <c r="AU4" i="1499"/>
  <c r="BQ4" i="7"/>
  <c r="AI5" i="7"/>
  <c r="BO4" i="7"/>
  <c r="AK5" i="7"/>
  <c r="BE4" i="7"/>
  <c r="BC4" i="7"/>
  <c r="BB4" i="1499"/>
  <c r="AF5" i="7"/>
  <c r="AA5" i="7"/>
  <c r="BF4" i="1499"/>
  <c r="BK4" i="7"/>
  <c r="AV4" i="7"/>
  <c r="AG5" i="7"/>
  <c r="AB5" i="7"/>
  <c r="AX4" i="1499"/>
  <c r="AC5" i="7"/>
  <c r="AR4" i="7"/>
  <c r="AJ4" i="1499"/>
  <c r="X5" i="7"/>
  <c r="W5" i="7"/>
  <c r="P5" i="7"/>
  <c r="AL5" i="7"/>
  <c r="BJ5" i="1499" s="1"/>
  <c r="S5" i="7"/>
  <c r="V5" i="7"/>
  <c r="R5" i="7"/>
  <c r="Q5" i="7"/>
  <c r="O5" i="7"/>
  <c r="Y5" i="7"/>
  <c r="BS4" i="7"/>
  <c r="Q3" i="1502"/>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BK4" i="1499" l="1"/>
  <c r="Q4" i="1502"/>
  <c r="BV4" i="7"/>
  <c r="BW4" i="7" s="1"/>
  <c r="AF6" i="7"/>
  <c r="AK6" i="7"/>
  <c r="AC6" i="7"/>
  <c r="AJ6" i="7"/>
  <c r="AI6" i="7"/>
  <c r="AB6" i="7"/>
  <c r="BT4" i="7"/>
  <c r="BU4" i="7" s="1"/>
  <c r="AG6" i="7"/>
  <c r="AE6" i="7"/>
  <c r="AD6" i="7"/>
  <c r="AH6" i="7"/>
  <c r="AA6" i="7"/>
  <c r="AM5" i="7"/>
  <c r="AN5" i="7" s="1"/>
  <c r="BL5" i="1499" s="1"/>
  <c r="AW5" i="1499"/>
  <c r="Y6" i="7"/>
  <c r="BF5" i="7"/>
  <c r="AZ5" i="7"/>
  <c r="S6" i="7"/>
  <c r="AQ5" i="1499"/>
  <c r="AR5" i="1499"/>
  <c r="AZ5" i="1499"/>
  <c r="BI5" i="7"/>
  <c r="O6" i="7"/>
  <c r="AV5" i="7"/>
  <c r="AM5" i="1499"/>
  <c r="BF5" i="1499"/>
  <c r="BO5" i="7"/>
  <c r="AY5" i="1499"/>
  <c r="BH5" i="7"/>
  <c r="BP5" i="7"/>
  <c r="BG5" i="1499"/>
  <c r="Q6" i="7"/>
  <c r="AO5" i="1499"/>
  <c r="AX5" i="7"/>
  <c r="BE5" i="1499"/>
  <c r="BN5" i="7"/>
  <c r="AX5" i="1499"/>
  <c r="R6" i="7"/>
  <c r="AP5" i="1499"/>
  <c r="AY5" i="7"/>
  <c r="BH5" i="1499"/>
  <c r="BQ5" i="7"/>
  <c r="P6" i="7"/>
  <c r="AN5" i="1499"/>
  <c r="AW5" i="7"/>
  <c r="AU5" i="1499"/>
  <c r="BD5" i="7"/>
  <c r="W6" i="7"/>
  <c r="BI5" i="1499"/>
  <c r="BR5" i="7"/>
  <c r="BD5" i="1499"/>
  <c r="BM5" i="7"/>
  <c r="BB5" i="1499"/>
  <c r="BK5" i="7"/>
  <c r="AV5" i="1499"/>
  <c r="BE5" i="7"/>
  <c r="X6" i="7"/>
  <c r="BA5" i="1499"/>
  <c r="BJ5" i="7"/>
  <c r="AS5" i="1499"/>
  <c r="BB5" i="7"/>
  <c r="AT5" i="1499"/>
  <c r="BC5" i="7"/>
  <c r="V6" i="7"/>
  <c r="BC5" i="1499"/>
  <c r="BL5" i="7"/>
  <c r="AO5" i="7"/>
  <c r="BM5" i="1499" s="1"/>
  <c r="AL6" i="7"/>
  <c r="BJ6" i="1499" s="1"/>
  <c r="BS5" i="7"/>
  <c r="AT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3" i="1499"/>
  <c r="CD13" i="1499"/>
  <c r="CE12" i="1499"/>
  <c r="CD12" i="1499"/>
  <c r="CE11" i="1499"/>
  <c r="CD11" i="1499"/>
  <c r="CE10" i="1499"/>
  <c r="CD10" i="1499"/>
  <c r="CE9" i="1499"/>
  <c r="CD9" i="1499"/>
  <c r="CE8" i="1499"/>
  <c r="CE7" i="1499"/>
  <c r="CD7" i="1499"/>
  <c r="CE6" i="1499"/>
  <c r="CE5" i="1499"/>
  <c r="CD5" i="1499"/>
  <c r="CE4" i="1499"/>
  <c r="CA5" i="7" l="1"/>
  <c r="BK5" i="1499"/>
  <c r="AS6" i="1499"/>
  <c r="BB6" i="7"/>
  <c r="BN6" i="7"/>
  <c r="BE6" i="1499"/>
  <c r="AR6" i="1499"/>
  <c r="BJ6" i="7"/>
  <c r="BA6" i="1499"/>
  <c r="AV6" i="7"/>
  <c r="AM6" i="1499"/>
  <c r="AO6" i="7"/>
  <c r="BM6" i="1499" s="1"/>
  <c r="AV6" i="1499"/>
  <c r="BE6" i="7"/>
  <c r="AZ6" i="1499"/>
  <c r="BI6" i="7"/>
  <c r="AN6" i="1499"/>
  <c r="AW6" i="7"/>
  <c r="BH6" i="1499"/>
  <c r="BQ6" i="7"/>
  <c r="AQ6" i="1499"/>
  <c r="AZ6" i="7"/>
  <c r="AU6" i="1499"/>
  <c r="BD6" i="7"/>
  <c r="BG6" i="1499"/>
  <c r="BP6" i="7"/>
  <c r="AY6" i="1499"/>
  <c r="BH6" i="7"/>
  <c r="BC6" i="1499"/>
  <c r="BL6" i="7"/>
  <c r="AX6" i="7"/>
  <c r="AO6" i="1499"/>
  <c r="AT6" i="1499"/>
  <c r="BC6" i="7"/>
  <c r="AY6" i="7"/>
  <c r="AP6" i="1499"/>
  <c r="AW6" i="1499"/>
  <c r="BF6" i="7"/>
  <c r="BV5" i="7"/>
  <c r="BW5" i="7" s="1"/>
  <c r="BT5" i="7"/>
  <c r="BU5" i="7" s="1"/>
  <c r="BD6" i="1499"/>
  <c r="BM6" i="7"/>
  <c r="BB6" i="1499"/>
  <c r="BK6" i="7"/>
  <c r="BO6" i="7"/>
  <c r="BF6" i="1499"/>
  <c r="BI6" i="1499"/>
  <c r="BR6" i="7"/>
  <c r="AX6" i="1499"/>
  <c r="AM6" i="7"/>
  <c r="BS6" i="7"/>
  <c r="BM8" i="1501"/>
  <c r="BM8" i="1500"/>
  <c r="AO3" i="7"/>
  <c r="BM3" i="1499" s="1"/>
  <c r="AM3" i="7"/>
  <c r="BK3" i="1499" s="1"/>
  <c r="J2" i="1504"/>
  <c r="CA6" i="7" l="1"/>
  <c r="BT6" i="7"/>
  <c r="BU6" i="7" s="1"/>
  <c r="BV6" i="7"/>
  <c r="BW6" i="7" s="1"/>
  <c r="AN6" i="7"/>
  <c r="BL6" i="1499" s="1"/>
  <c r="BK6" i="1499"/>
  <c r="BN3" i="1501"/>
  <c r="A2" i="1502"/>
  <c r="R2" i="1502" s="1"/>
  <c r="F2" i="1506" s="1"/>
  <c r="AD3" i="1499"/>
  <c r="CV3" i="1500"/>
  <c r="CX3" i="1500"/>
  <c r="AF3" i="1499"/>
  <c r="BM9" i="1500"/>
  <c r="BM9" i="1501"/>
  <c r="AN3" i="7"/>
  <c r="BL3" i="1499" s="1"/>
  <c r="AE3" i="1499" l="1"/>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BM14" i="1500"/>
  <c r="BR4" i="1500"/>
  <c r="BT5" i="1500"/>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BT6" i="1500"/>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Q4" i="7"/>
  <c r="CZ4" i="1500" s="1"/>
  <c r="DY4" i="1500"/>
  <c r="DL4" i="1500"/>
  <c r="DD4" i="1500"/>
  <c r="BX4" i="7"/>
  <c r="EG4" i="1500" s="1"/>
  <c r="DI4" i="1500"/>
  <c r="DF4" i="1500"/>
  <c r="CA4" i="7"/>
  <c r="EJ4" i="1500" s="1"/>
  <c r="BZ4" i="7"/>
  <c r="EI4" i="1500" s="1"/>
  <c r="DO4" i="1500"/>
  <c r="DC4" i="1500"/>
  <c r="DS4" i="1500"/>
  <c r="EA4" i="1500"/>
  <c r="DV4" i="1500"/>
  <c r="DA4" i="1500"/>
  <c r="BT7" i="1500"/>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Y4" i="7"/>
  <c r="EH4" i="1500" s="1"/>
  <c r="AS4" i="7"/>
  <c r="BT8" i="1500"/>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DI5" i="1500"/>
  <c r="DG5" i="1500"/>
  <c r="DE5" i="1500"/>
  <c r="DH5" i="1500"/>
  <c r="DF5" i="1500"/>
  <c r="BM19" i="1500"/>
  <c r="BM18" i="1500"/>
  <c r="O5" i="1499"/>
  <c r="AB5" i="1499"/>
  <c r="ED4" i="1500"/>
  <c r="EC4" i="1500"/>
  <c r="EF4" i="1500"/>
  <c r="EE4" i="1500"/>
  <c r="AF4" i="1499"/>
  <c r="CX4" i="1500"/>
  <c r="AD4" i="1499"/>
  <c r="CV4" i="1500"/>
  <c r="M5" i="7"/>
  <c r="AK5" i="1499" s="1"/>
  <c r="AQ5" i="7"/>
  <c r="CZ5" i="1500" s="1"/>
  <c r="DW5" i="1500"/>
  <c r="DT5" i="1500"/>
  <c r="DM5" i="1500"/>
  <c r="DK5" i="1500"/>
  <c r="DY5" i="1500"/>
  <c r="L5" i="7"/>
  <c r="AJ5" i="1499" s="1"/>
  <c r="EA5" i="1500"/>
  <c r="AT5" i="7"/>
  <c r="DC5" i="1500" s="1"/>
  <c r="DX5" i="1500"/>
  <c r="DN5" i="1500"/>
  <c r="EB5" i="1500"/>
  <c r="N5" i="7"/>
  <c r="AL5" i="1499" s="1"/>
  <c r="DP5" i="1500"/>
  <c r="DV5" i="1500"/>
  <c r="DO5" i="1500"/>
  <c r="DZ5" i="1500"/>
  <c r="DR5" i="1500"/>
  <c r="DS5" i="1500"/>
  <c r="DU5" i="1500"/>
  <c r="DL5" i="1500"/>
  <c r="DQ5" i="1500"/>
  <c r="BT9" i="1500"/>
  <c r="AR5" i="7" l="1"/>
  <c r="DA5" i="1500" s="1"/>
  <c r="AL7" i="7"/>
  <c r="BJ7" i="1499" s="1"/>
  <c r="AU5" i="7"/>
  <c r="DD5" i="1500" s="1"/>
  <c r="AQ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L6" i="7"/>
  <c r="AJ6"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X5" i="7"/>
  <c r="EG5" i="1500" s="1"/>
  <c r="BZ5" i="7"/>
  <c r="EI5" i="1500" s="1"/>
  <c r="BY5" i="7"/>
  <c r="EH5" i="1500" s="1"/>
  <c r="EE5" i="1500"/>
  <c r="BT10" i="1500"/>
  <c r="AB7" i="7" l="1"/>
  <c r="AA7" i="7"/>
  <c r="AC7" i="7"/>
  <c r="AG7" i="7"/>
  <c r="AI7" i="7"/>
  <c r="BG7" i="1499" s="1"/>
  <c r="AE7" i="7"/>
  <c r="AJ7" i="7"/>
  <c r="BQ7" i="7" s="1"/>
  <c r="AD7" i="7"/>
  <c r="AF7" i="7"/>
  <c r="BD7" i="1499" s="1"/>
  <c r="AK7" i="7"/>
  <c r="AT7" i="7"/>
  <c r="AH7" i="7"/>
  <c r="BF7" i="1499" s="1"/>
  <c r="Y7" i="7"/>
  <c r="AW7" i="1499" s="1"/>
  <c r="O7" i="7"/>
  <c r="AV7" i="7" s="1"/>
  <c r="Q7" i="7"/>
  <c r="AO7" i="1499" s="1"/>
  <c r="AS7" i="1499"/>
  <c r="BB7" i="7"/>
  <c r="S7" i="7"/>
  <c r="R7" i="7"/>
  <c r="V7" i="7"/>
  <c r="W7" i="7"/>
  <c r="P7" i="7"/>
  <c r="X7" i="7"/>
  <c r="AS5" i="7"/>
  <c r="DB5" i="1500" s="1"/>
  <c r="BS7" i="7"/>
  <c r="Q5" i="1502"/>
  <c r="AR6" i="7"/>
  <c r="DA6" i="1500" s="1"/>
  <c r="L7" i="7"/>
  <c r="AQ6" i="7"/>
  <c r="CZ6" i="1500" s="1"/>
  <c r="AT6" i="7"/>
  <c r="DC6" i="1500" s="1"/>
  <c r="N6" i="7"/>
  <c r="AL6" i="1499" s="1"/>
  <c r="M6" i="7"/>
  <c r="AK6" i="1499" s="1"/>
  <c r="BP6" i="1500"/>
  <c r="X5" i="1501"/>
  <c r="AM5" i="1501"/>
  <c r="W5" i="1501"/>
  <c r="AE5" i="1501"/>
  <c r="AD5" i="1501"/>
  <c r="AC5" i="1501"/>
  <c r="AB5" i="1501"/>
  <c r="AQ5" i="1501"/>
  <c r="C6" i="1499"/>
  <c r="BU6" i="1500"/>
  <c r="AD5" i="1499"/>
  <c r="CV5" i="1500"/>
  <c r="ED5" i="1500"/>
  <c r="EC5" i="1500"/>
  <c r="AF5" i="1499"/>
  <c r="CX5" i="1500"/>
  <c r="EF5" i="1500"/>
  <c r="BT11" i="1500"/>
  <c r="BP7" i="7" l="1"/>
  <c r="AM7" i="1499"/>
  <c r="BM7" i="7"/>
  <c r="BF7" i="7"/>
  <c r="AX7" i="7"/>
  <c r="AF8" i="7"/>
  <c r="BH7" i="1499"/>
  <c r="BO7" i="7"/>
  <c r="AM7" i="7"/>
  <c r="BK7" i="1499" s="1"/>
  <c r="AP7" i="1499"/>
  <c r="AY7" i="7"/>
  <c r="BB7" i="1499"/>
  <c r="BK7" i="7"/>
  <c r="CA7" i="7" s="1"/>
  <c r="AY7" i="1499"/>
  <c r="BH7" i="7"/>
  <c r="BE7" i="1499"/>
  <c r="BN7" i="7"/>
  <c r="AQ7" i="1499"/>
  <c r="AZ7" i="7"/>
  <c r="C7" i="1499"/>
  <c r="AJ7" i="1499"/>
  <c r="AV7" i="1499"/>
  <c r="BE7" i="7"/>
  <c r="AO7" i="7"/>
  <c r="BM7" i="1499" s="1"/>
  <c r="AR7" i="1499"/>
  <c r="AX7" i="1499"/>
  <c r="BD7" i="7"/>
  <c r="AU7" i="1499"/>
  <c r="BA7" i="1499"/>
  <c r="BJ7" i="7"/>
  <c r="AT7" i="1499"/>
  <c r="BC7" i="7"/>
  <c r="AN7" i="1499"/>
  <c r="AW7" i="7"/>
  <c r="BI7" i="1499"/>
  <c r="BR7" i="7"/>
  <c r="AZ7" i="1499"/>
  <c r="BI7" i="7"/>
  <c r="BC7" i="1499"/>
  <c r="BL7" i="7"/>
  <c r="L4" i="1502"/>
  <c r="N7" i="1499"/>
  <c r="F7" i="1499"/>
  <c r="K7" i="1499"/>
  <c r="DW6" i="1500"/>
  <c r="X7" i="1499"/>
  <c r="DF6" i="1500"/>
  <c r="G7" i="1499"/>
  <c r="DE6" i="1500"/>
  <c r="DZ6" i="1500"/>
  <c r="AA7" i="1499"/>
  <c r="DK6" i="1500"/>
  <c r="L7" i="1499"/>
  <c r="AB6" i="1499"/>
  <c r="AB7" i="1499"/>
  <c r="CM6" i="1500"/>
  <c r="U7" i="1499"/>
  <c r="BV6" i="1500"/>
  <c r="M7" i="7"/>
  <c r="AK7" i="1499" s="1"/>
  <c r="DQ6" i="1500"/>
  <c r="R7" i="1499"/>
  <c r="V6" i="1499"/>
  <c r="V7" i="1499"/>
  <c r="DS6" i="1500"/>
  <c r="T7" i="1499"/>
  <c r="DP6" i="1500"/>
  <c r="Q7" i="1499"/>
  <c r="DI6" i="1500"/>
  <c r="J7" i="1499"/>
  <c r="P6" i="1499"/>
  <c r="P7" i="1499"/>
  <c r="DL6" i="1500"/>
  <c r="M7" i="1499"/>
  <c r="AU6" i="7"/>
  <c r="DD6" i="1500" s="1"/>
  <c r="N7" i="7"/>
  <c r="W6" i="1499"/>
  <c r="W7" i="1499"/>
  <c r="AR7" i="7"/>
  <c r="AS7" i="7" s="1"/>
  <c r="DH6" i="1500"/>
  <c r="I7" i="1499"/>
  <c r="DG6" i="1500"/>
  <c r="H7" i="1499"/>
  <c r="CK6" i="1500"/>
  <c r="S7" i="1499"/>
  <c r="O6" i="1499"/>
  <c r="O7" i="1499"/>
  <c r="Z6" i="1499"/>
  <c r="Z7" i="1499"/>
  <c r="DX6" i="1500"/>
  <c r="Y7" i="1499"/>
  <c r="AC6" i="1499"/>
  <c r="AC7" i="1499"/>
  <c r="DJ6" i="1500"/>
  <c r="AD8" i="7"/>
  <c r="AN5" i="1501"/>
  <c r="K6" i="1499"/>
  <c r="CC6" i="1500"/>
  <c r="BY6" i="7"/>
  <c r="EH6" i="1500" s="1"/>
  <c r="CQ6" i="1500"/>
  <c r="CP6" i="1500"/>
  <c r="X6" i="1499"/>
  <c r="DN6" i="1500"/>
  <c r="CS6" i="1500"/>
  <c r="U6" i="1499"/>
  <c r="AA6" i="1499"/>
  <c r="M6" i="1499"/>
  <c r="CE6" i="1500"/>
  <c r="CH6" i="1500"/>
  <c r="AS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DC7" i="1500"/>
  <c r="AN7" i="7" l="1"/>
  <c r="BL7" i="1499" s="1"/>
  <c r="AA8" i="7"/>
  <c r="AJ8" i="7"/>
  <c r="AC8" i="7"/>
  <c r="AG8" i="7"/>
  <c r="AH8" i="7"/>
  <c r="AI8" i="7"/>
  <c r="AE8" i="7"/>
  <c r="AK8" i="7"/>
  <c r="BI8" i="1499" s="1"/>
  <c r="AB8" i="7"/>
  <c r="BT7" i="7"/>
  <c r="BU7" i="7" s="1"/>
  <c r="S8" i="7"/>
  <c r="AQ8" i="1499" s="1"/>
  <c r="Q8" i="1499"/>
  <c r="W8" i="1499"/>
  <c r="Q8" i="7"/>
  <c r="H8" i="1499" s="1"/>
  <c r="O8" i="7"/>
  <c r="E7" i="1499"/>
  <c r="AL7" i="1499"/>
  <c r="P8" i="7"/>
  <c r="BV7" i="7"/>
  <c r="BW7" i="7" s="1"/>
  <c r="Y8" i="7"/>
  <c r="P8" i="1499" s="1"/>
  <c r="X8" i="7"/>
  <c r="O8" i="1499" s="1"/>
  <c r="R8" i="7"/>
  <c r="I8" i="1499" s="1"/>
  <c r="AX8" i="1499"/>
  <c r="V8" i="7"/>
  <c r="W8" i="7"/>
  <c r="N8" i="1499" s="1"/>
  <c r="Q6" i="1502"/>
  <c r="L5" i="1502"/>
  <c r="L6" i="1502"/>
  <c r="DA7" i="1500"/>
  <c r="M8" i="7"/>
  <c r="D7" i="1499"/>
  <c r="AL8" i="7"/>
  <c r="BJ8" i="1499" s="1"/>
  <c r="BZ6" i="7"/>
  <c r="EI6" i="1500" s="1"/>
  <c r="DR7" i="1500"/>
  <c r="DI7" i="1500"/>
  <c r="DG7" i="1500"/>
  <c r="DL7" i="1500"/>
  <c r="DO7" i="1500"/>
  <c r="BT12" i="1500"/>
  <c r="BY7" i="7"/>
  <c r="EH7" i="1500" s="1"/>
  <c r="DH7" i="1500"/>
  <c r="DS7" i="1500"/>
  <c r="AF7" i="1499"/>
  <c r="AQ8" i="7"/>
  <c r="AT8" i="7"/>
  <c r="BX6" i="7"/>
  <c r="EG6" i="1500" s="1"/>
  <c r="L8" i="7"/>
  <c r="DU7" i="1500"/>
  <c r="DF7" i="1500"/>
  <c r="DY7" i="1500"/>
  <c r="EB7" i="1500"/>
  <c r="DV7" i="1500"/>
  <c r="DQ7" i="1500"/>
  <c r="DW7" i="1500"/>
  <c r="N8" i="7"/>
  <c r="AU7" i="7"/>
  <c r="DD7" i="1500" s="1"/>
  <c r="DB6" i="1500"/>
  <c r="EE6" i="1500"/>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AB8" i="1499" l="1"/>
  <c r="AZ8" i="7"/>
  <c r="DI8" i="1500" s="1"/>
  <c r="BR8" i="7"/>
  <c r="EA8" i="1500" s="1"/>
  <c r="AR8" i="1499"/>
  <c r="BA8" i="1499"/>
  <c r="BJ8" i="7"/>
  <c r="DS8" i="1500" s="1"/>
  <c r="AN8" i="1499"/>
  <c r="AW8" i="7"/>
  <c r="DF8" i="1500" s="1"/>
  <c r="BC8" i="7"/>
  <c r="DL8" i="1500" s="1"/>
  <c r="AT8" i="1499"/>
  <c r="D8" i="1499"/>
  <c r="AK8" i="1499"/>
  <c r="AZ8" i="1499"/>
  <c r="BI8" i="7"/>
  <c r="DR8" i="1500" s="1"/>
  <c r="BH8" i="1499"/>
  <c r="BQ8" i="7"/>
  <c r="DZ8" i="1500" s="1"/>
  <c r="AV8" i="1499"/>
  <c r="BE8" i="7"/>
  <c r="DN8" i="1500" s="1"/>
  <c r="BE8" i="1499"/>
  <c r="BN8" i="7"/>
  <c r="DW8" i="1500" s="1"/>
  <c r="M8" i="1499"/>
  <c r="BF8" i="7"/>
  <c r="DO8" i="1500" s="1"/>
  <c r="AW8" i="1499"/>
  <c r="AY8" i="1499"/>
  <c r="BH8" i="7"/>
  <c r="DQ8" i="1500" s="1"/>
  <c r="E8" i="1499"/>
  <c r="AL8" i="1499"/>
  <c r="X8" i="1499"/>
  <c r="BC8" i="1499"/>
  <c r="BL8" i="7"/>
  <c r="DU8" i="1500" s="1"/>
  <c r="AM8" i="1499"/>
  <c r="AM8" i="7"/>
  <c r="AO8" i="7"/>
  <c r="BM8" i="1499" s="1"/>
  <c r="AV8" i="7"/>
  <c r="BB8" i="1499"/>
  <c r="BK8" i="7"/>
  <c r="DT8" i="1500" s="1"/>
  <c r="G8" i="1499"/>
  <c r="S8" i="1499"/>
  <c r="R8" i="1499"/>
  <c r="BF8" i="1499"/>
  <c r="BO8" i="7"/>
  <c r="DX8" i="1500" s="1"/>
  <c r="AS8" i="1499"/>
  <c r="BB8" i="7"/>
  <c r="DK8" i="1500" s="1"/>
  <c r="U8" i="1499"/>
  <c r="V8" i="1499"/>
  <c r="AO8" i="1499"/>
  <c r="AX8" i="7"/>
  <c r="DG8" i="1500" s="1"/>
  <c r="AP8" i="1499"/>
  <c r="AY8" i="7"/>
  <c r="DH8" i="1500" s="1"/>
  <c r="AA9" i="7"/>
  <c r="T8" i="1499"/>
  <c r="BD8" i="1499"/>
  <c r="BM8" i="7"/>
  <c r="DV8" i="1500" s="1"/>
  <c r="AU8" i="1499"/>
  <c r="BD8" i="7"/>
  <c r="DM8" i="1500" s="1"/>
  <c r="C8" i="1499"/>
  <c r="AJ8" i="1499"/>
  <c r="BG8" i="1499"/>
  <c r="BP8" i="7"/>
  <c r="DY8" i="1500" s="1"/>
  <c r="L8" i="1499"/>
  <c r="Z8" i="1499"/>
  <c r="AA8" i="1499"/>
  <c r="J8" i="1499"/>
  <c r="Y8" i="1499"/>
  <c r="F8" i="1499"/>
  <c r="K8" i="1499"/>
  <c r="DP8" i="1500"/>
  <c r="BS8" i="7"/>
  <c r="EB8" i="1500" s="1"/>
  <c r="AC8" i="1499"/>
  <c r="AE7" i="1499"/>
  <c r="AD7" i="1499"/>
  <c r="BT20" i="1500"/>
  <c r="DN7" i="1500"/>
  <c r="BZ7" i="7"/>
  <c r="EI7" i="1500" s="1"/>
  <c r="EJ7" i="1500"/>
  <c r="AR8" i="7"/>
  <c r="AS8" i="7" s="1"/>
  <c r="DT7" i="1500"/>
  <c r="AQ9" i="7"/>
  <c r="AU8" i="7"/>
  <c r="DD8" i="1500" s="1"/>
  <c r="DJ7" i="1500"/>
  <c r="DE7" i="1500"/>
  <c r="DK7" i="1500"/>
  <c r="BX7" i="7"/>
  <c r="EG7" i="1500" s="1"/>
  <c r="DP7" i="1500"/>
  <c r="DB7" i="1500"/>
  <c r="EF6" i="1500"/>
  <c r="ED6" i="1500"/>
  <c r="BP8" i="1500"/>
  <c r="B15" i="1500"/>
  <c r="CX7" i="1500"/>
  <c r="CV7" i="1500"/>
  <c r="CZ8" i="1500"/>
  <c r="BT14" i="1500"/>
  <c r="DC8" i="1500"/>
  <c r="AG9" i="7" l="1"/>
  <c r="AH9" i="7"/>
  <c r="AJ9" i="7"/>
  <c r="BH9" i="1499" s="1"/>
  <c r="AF9" i="7"/>
  <c r="AI9" i="7"/>
  <c r="AE9" i="7"/>
  <c r="BL9" i="7" s="1"/>
  <c r="AK9" i="7"/>
  <c r="AB9" i="7"/>
  <c r="AC9" i="7"/>
  <c r="BJ9" i="7" s="1"/>
  <c r="AD9" i="7"/>
  <c r="AL9" i="7"/>
  <c r="BJ9" i="1499" s="1"/>
  <c r="Y9" i="7"/>
  <c r="AW9" i="1499" s="1"/>
  <c r="Q9" i="7"/>
  <c r="H9" i="1499" s="1"/>
  <c r="P9" i="7"/>
  <c r="G9" i="1499" s="1"/>
  <c r="AT9" i="7"/>
  <c r="O9" i="7"/>
  <c r="AV9" i="7" s="1"/>
  <c r="L9" i="1499"/>
  <c r="R9" i="1499"/>
  <c r="L9" i="7"/>
  <c r="AJ9" i="1499" s="1"/>
  <c r="Q7" i="1502"/>
  <c r="X9" i="7"/>
  <c r="O9" i="1499" s="1"/>
  <c r="R9" i="7"/>
  <c r="I9" i="1499" s="1"/>
  <c r="M9" i="7"/>
  <c r="AK9" i="1499" s="1"/>
  <c r="V9" i="7"/>
  <c r="W9" i="7"/>
  <c r="N9" i="1499" s="1"/>
  <c r="Y9" i="1499"/>
  <c r="N9" i="7"/>
  <c r="AL9" i="1499" s="1"/>
  <c r="BT8" i="7"/>
  <c r="BU8" i="7" s="1"/>
  <c r="BV8" i="7"/>
  <c r="BW8" i="7" s="1"/>
  <c r="BE9" i="1499"/>
  <c r="BN9" i="7"/>
  <c r="S9" i="7"/>
  <c r="BK8" i="1499"/>
  <c r="AN8" i="7"/>
  <c r="BL8" i="1499" s="1"/>
  <c r="BF9" i="1499"/>
  <c r="BO9" i="7"/>
  <c r="AF8" i="1499"/>
  <c r="DE8" i="1500"/>
  <c r="L7" i="1502"/>
  <c r="CA8" i="7"/>
  <c r="EJ8" i="1500" s="1"/>
  <c r="X9" i="1499"/>
  <c r="BZ8" i="7"/>
  <c r="EI8" i="1500" s="1"/>
  <c r="AD8" i="1499"/>
  <c r="BY8" i="7"/>
  <c r="EH8" i="1500" s="1"/>
  <c r="BT21" i="1500"/>
  <c r="EE7" i="1500"/>
  <c r="AQ10" i="7"/>
  <c r="DA8" i="1500"/>
  <c r="EC7" i="1500"/>
  <c r="BX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BQ9" i="7" l="1"/>
  <c r="Q8" i="1502"/>
  <c r="AO9" i="1499"/>
  <c r="AW9" i="7"/>
  <c r="BD9" i="7"/>
  <c r="AX9" i="7"/>
  <c r="DG9" i="1500" s="1"/>
  <c r="AU9" i="1499"/>
  <c r="AD10" i="7"/>
  <c r="U10" i="1499" s="1"/>
  <c r="AC10" i="7"/>
  <c r="BA10" i="1499" s="1"/>
  <c r="AC9" i="1499"/>
  <c r="Q10" i="1499"/>
  <c r="AB10" i="7"/>
  <c r="BI10" i="7" s="1"/>
  <c r="BC9" i="7"/>
  <c r="DL9" i="1500" s="1"/>
  <c r="AE10" i="7"/>
  <c r="BL10" i="7" s="1"/>
  <c r="M9" i="1499"/>
  <c r="BS9" i="7"/>
  <c r="EB9" i="1500" s="1"/>
  <c r="AI10" i="7"/>
  <c r="BF9" i="7"/>
  <c r="DO9" i="1500" s="1"/>
  <c r="Y10" i="7"/>
  <c r="P10" i="1499" s="1"/>
  <c r="AF10" i="7"/>
  <c r="P9" i="1499"/>
  <c r="D9" i="1499"/>
  <c r="P10" i="7"/>
  <c r="AW10" i="7" s="1"/>
  <c r="AJ10" i="7"/>
  <c r="BH10" i="1499" s="1"/>
  <c r="Q10" i="7"/>
  <c r="H10" i="1499" s="1"/>
  <c r="AK10" i="7"/>
  <c r="AT10" i="7"/>
  <c r="S9" i="1499"/>
  <c r="AH10" i="7"/>
  <c r="AT9" i="1499"/>
  <c r="W10" i="7"/>
  <c r="AU10" i="1499" s="1"/>
  <c r="BI9" i="7"/>
  <c r="DR9" i="1500" s="1"/>
  <c r="AG10" i="7"/>
  <c r="U9" i="1499"/>
  <c r="AL10" i="7"/>
  <c r="AC10" i="1499" s="1"/>
  <c r="M10" i="7"/>
  <c r="AZ9" i="1499"/>
  <c r="Z9" i="1499"/>
  <c r="AA9" i="1499"/>
  <c r="T9" i="1499"/>
  <c r="BH9" i="7"/>
  <c r="DQ9" i="1500" s="1"/>
  <c r="AY9" i="1499"/>
  <c r="AU9" i="7"/>
  <c r="DD9" i="1500" s="1"/>
  <c r="AN9" i="1499"/>
  <c r="C9" i="1499"/>
  <c r="E9" i="1499"/>
  <c r="BB9" i="7"/>
  <c r="DK9" i="1500" s="1"/>
  <c r="AV9" i="1499"/>
  <c r="AS9" i="1499"/>
  <c r="L10" i="1499"/>
  <c r="AO9" i="7"/>
  <c r="BM9" i="1499" s="1"/>
  <c r="BE9" i="7"/>
  <c r="DN9" i="1500" s="1"/>
  <c r="BA9" i="1499"/>
  <c r="AM9" i="7"/>
  <c r="BK9" i="1499" s="1"/>
  <c r="O10" i="7"/>
  <c r="AV10" i="7" s="1"/>
  <c r="X10" i="7"/>
  <c r="AP9" i="1499"/>
  <c r="BK9" i="7"/>
  <c r="AY9" i="7"/>
  <c r="DH9" i="1500" s="1"/>
  <c r="L10" i="7"/>
  <c r="C10" i="1499" s="1"/>
  <c r="BM9" i="7"/>
  <c r="DV9" i="1500" s="1"/>
  <c r="BB9" i="1499"/>
  <c r="R10" i="7"/>
  <c r="W9" i="1499"/>
  <c r="BD9" i="1499"/>
  <c r="BP9" i="7"/>
  <c r="DY9" i="1500" s="1"/>
  <c r="N10" i="7"/>
  <c r="AU10" i="7" s="1"/>
  <c r="AR9" i="7"/>
  <c r="AS9" i="7" s="1"/>
  <c r="L8" i="1502" s="1"/>
  <c r="BG9" i="1499"/>
  <c r="AM9" i="1499"/>
  <c r="BC9" i="1499"/>
  <c r="V9" i="1499"/>
  <c r="F9" i="1499"/>
  <c r="S10" i="7"/>
  <c r="AQ9" i="1499"/>
  <c r="AZ9" i="7"/>
  <c r="DI9" i="1500" s="1"/>
  <c r="J9" i="1499"/>
  <c r="K10" i="1499"/>
  <c r="AR9" i="1499"/>
  <c r="BY9" i="7"/>
  <c r="BI9" i="1499"/>
  <c r="BR9" i="7"/>
  <c r="EA9" i="1500" s="1"/>
  <c r="DP9" i="1500"/>
  <c r="AX9" i="1499"/>
  <c r="Q9" i="1499"/>
  <c r="AE8" i="1499"/>
  <c r="AB9" i="1499"/>
  <c r="K9" i="1499"/>
  <c r="AQ11" i="7"/>
  <c r="EE8" i="1500"/>
  <c r="EC8" i="1500"/>
  <c r="BT22" i="1500"/>
  <c r="DB8" i="1500"/>
  <c r="DF9" i="1500"/>
  <c r="DE9" i="1500"/>
  <c r="B17" i="1500"/>
  <c r="BP9" i="1500"/>
  <c r="CV8" i="1500"/>
  <c r="CX8" i="1500"/>
  <c r="BT15" i="1500"/>
  <c r="CZ9" i="1500"/>
  <c r="ED8" i="1500"/>
  <c r="EF8" i="1500"/>
  <c r="DX9" i="1500"/>
  <c r="DW9" i="1500"/>
  <c r="DM9" i="1500"/>
  <c r="DZ9" i="1500"/>
  <c r="DU9" i="1500"/>
  <c r="DS9" i="1500"/>
  <c r="DC9" i="1500"/>
  <c r="G10" i="1499" l="1"/>
  <c r="BJ10" i="1499"/>
  <c r="Q10" i="1502"/>
  <c r="V10" i="7"/>
  <c r="AM10" i="7" s="1"/>
  <c r="AD10" i="1499" s="1"/>
  <c r="V10" i="1499"/>
  <c r="AA10" i="7"/>
  <c r="R10" i="1499" s="1"/>
  <c r="AX10" i="7"/>
  <c r="BS10" i="7"/>
  <c r="AO10" i="1499"/>
  <c r="BJ10" i="7"/>
  <c r="AA10" i="1499"/>
  <c r="AY10" i="1499"/>
  <c r="AZ10" i="1499"/>
  <c r="BD10" i="7"/>
  <c r="BQ10" i="7"/>
  <c r="N10" i="1499"/>
  <c r="W10" i="1499"/>
  <c r="AN10" i="1499"/>
  <c r="D10" i="1499"/>
  <c r="X11" i="7"/>
  <c r="O11" i="1499" s="1"/>
  <c r="AH11" i="7"/>
  <c r="BO11" i="7" s="1"/>
  <c r="BM10" i="7"/>
  <c r="AA11" i="7"/>
  <c r="AA12" i="7" s="1"/>
  <c r="BF10" i="7"/>
  <c r="W11" i="7"/>
  <c r="W12" i="7" s="1"/>
  <c r="AB11" i="7"/>
  <c r="AB12" i="7" s="1"/>
  <c r="S10" i="1499"/>
  <c r="X10" i="1499"/>
  <c r="AR10" i="7"/>
  <c r="AS10" i="7" s="1"/>
  <c r="L9" i="1502" s="1"/>
  <c r="BE10" i="1499"/>
  <c r="Z10" i="1499"/>
  <c r="BN10" i="7"/>
  <c r="AC11" i="7"/>
  <c r="T10" i="1499"/>
  <c r="AK10" i="1499"/>
  <c r="BD10" i="1499"/>
  <c r="AW10" i="1499"/>
  <c r="AT11" i="7"/>
  <c r="BC10" i="1499"/>
  <c r="AJ10" i="1499"/>
  <c r="AM10" i="1499"/>
  <c r="AD9" i="1499"/>
  <c r="O11" i="7"/>
  <c r="O12" i="7" s="1"/>
  <c r="BX9" i="7"/>
  <c r="EG9" i="1500" s="1"/>
  <c r="AF9" i="1499"/>
  <c r="I10" i="1499"/>
  <c r="CA9" i="7"/>
  <c r="EJ9" i="1500" s="1"/>
  <c r="BG10" i="1499"/>
  <c r="AN9" i="7"/>
  <c r="BL9" i="1499" s="1"/>
  <c r="BE10" i="7"/>
  <c r="AV10" i="1499"/>
  <c r="O10" i="1499"/>
  <c r="DT9" i="1500"/>
  <c r="BO10" i="7"/>
  <c r="BB10" i="7"/>
  <c r="BF10" i="1499"/>
  <c r="F10" i="1499"/>
  <c r="AS10" i="1499"/>
  <c r="Y10" i="1499"/>
  <c r="L11" i="1499"/>
  <c r="BP10" i="7"/>
  <c r="BB10" i="1499"/>
  <c r="AY10" i="7"/>
  <c r="BK10" i="7"/>
  <c r="AP10" i="1499"/>
  <c r="E10" i="1499"/>
  <c r="BZ9" i="7"/>
  <c r="EI9" i="1500" s="1"/>
  <c r="DA9" i="1500"/>
  <c r="AL10" i="1499"/>
  <c r="BI10" i="1499"/>
  <c r="BR10" i="7"/>
  <c r="AB10" i="1499"/>
  <c r="BV9" i="7"/>
  <c r="BW9" i="7" s="1"/>
  <c r="BT9" i="7"/>
  <c r="BU9" i="7" s="1"/>
  <c r="K11" i="1499"/>
  <c r="AR10" i="1499"/>
  <c r="BY10" i="7"/>
  <c r="AO10" i="7"/>
  <c r="AX10" i="1499"/>
  <c r="S11" i="7"/>
  <c r="AQ10" i="1499"/>
  <c r="AZ10" i="7"/>
  <c r="J10" i="1499"/>
  <c r="BT24" i="1500"/>
  <c r="BT23" i="1500"/>
  <c r="AQ12" i="7"/>
  <c r="AT12"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H9" i="1500"/>
  <c r="BH10" i="7" l="1"/>
  <c r="AK11" i="7"/>
  <c r="AK12" i="7" s="1"/>
  <c r="AE11" i="7"/>
  <c r="AE12" i="7" s="1"/>
  <c r="P11" i="7"/>
  <c r="G11" i="1499" s="1"/>
  <c r="AD11" i="7"/>
  <c r="AD12" i="7" s="1"/>
  <c r="AD13" i="7" s="1"/>
  <c r="R11" i="7"/>
  <c r="AY11" i="7" s="1"/>
  <c r="AI11" i="7"/>
  <c r="AI12" i="7" s="1"/>
  <c r="AI13" i="7" s="1"/>
  <c r="N11" i="7"/>
  <c r="AL11" i="1499" s="1"/>
  <c r="AJ11" i="7"/>
  <c r="AJ12" i="7" s="1"/>
  <c r="BH12" i="1499" s="1"/>
  <c r="V11" i="7"/>
  <c r="M11" i="1499" s="1"/>
  <c r="Y11" i="7"/>
  <c r="BF11" i="7" s="1"/>
  <c r="AL11" i="7"/>
  <c r="AC11" i="1499" s="1"/>
  <c r="M10" i="1499"/>
  <c r="BC10" i="7"/>
  <c r="DL10" i="1500" s="1"/>
  <c r="AT10" i="1499"/>
  <c r="Q11" i="7"/>
  <c r="H11" i="1499" s="1"/>
  <c r="AG11" i="7"/>
  <c r="AG12" i="7" s="1"/>
  <c r="AG13" i="7" s="1"/>
  <c r="AF11" i="7"/>
  <c r="AF12" i="7" s="1"/>
  <c r="W12" i="1499" s="1"/>
  <c r="Q9" i="1502"/>
  <c r="AE13" i="7"/>
  <c r="V13" i="1499" s="1"/>
  <c r="L11" i="7"/>
  <c r="AJ11" i="1499" s="1"/>
  <c r="M11" i="7"/>
  <c r="AK13" i="7"/>
  <c r="V11" i="1499"/>
  <c r="AB11" i="1499"/>
  <c r="BF11" i="1499"/>
  <c r="AB13" i="7"/>
  <c r="X12" i="7"/>
  <c r="O12" i="1499" s="1"/>
  <c r="BM11" i="7"/>
  <c r="BE11" i="7"/>
  <c r="AA13" i="7"/>
  <c r="R13" i="1499" s="1"/>
  <c r="AV11" i="1499"/>
  <c r="BC11" i="1499"/>
  <c r="AC12" i="7"/>
  <c r="AC13" i="7" s="1"/>
  <c r="T13" i="1499" s="1"/>
  <c r="T11" i="1499"/>
  <c r="AH12" i="7"/>
  <c r="AH13" i="7" s="1"/>
  <c r="Y13" i="1499" s="1"/>
  <c r="Y11" i="1499"/>
  <c r="BA11" i="1499"/>
  <c r="N11" i="1499"/>
  <c r="BI11" i="7"/>
  <c r="AM11" i="1499"/>
  <c r="AZ11" i="1499"/>
  <c r="BJ11" i="7"/>
  <c r="S11" i="1499"/>
  <c r="AU11" i="1499"/>
  <c r="BH11" i="7"/>
  <c r="BD11" i="7"/>
  <c r="AY11" i="1499"/>
  <c r="R11" i="1499"/>
  <c r="F11" i="1499"/>
  <c r="AF13" i="7"/>
  <c r="AV11" i="7"/>
  <c r="AE9" i="1499"/>
  <c r="E11" i="1499"/>
  <c r="BL11" i="7"/>
  <c r="CA10" i="7"/>
  <c r="BB11" i="7"/>
  <c r="AS11" i="1499"/>
  <c r="EC9" i="1500"/>
  <c r="EE9" i="1500"/>
  <c r="J11" i="1499"/>
  <c r="BX10" i="7"/>
  <c r="BC12" i="1499"/>
  <c r="BL12" i="7"/>
  <c r="AY12" i="1499"/>
  <c r="BH12" i="7"/>
  <c r="W13" i="7"/>
  <c r="AU12" i="1499"/>
  <c r="BD12" i="7"/>
  <c r="AZ12" i="1499"/>
  <c r="BI12" i="7"/>
  <c r="BM12" i="7"/>
  <c r="BM10" i="1499"/>
  <c r="AF10" i="1499"/>
  <c r="R12" i="1499"/>
  <c r="N12" i="1499"/>
  <c r="O13" i="7"/>
  <c r="AM12" i="1499"/>
  <c r="AV12" i="7"/>
  <c r="K12" i="1499"/>
  <c r="BY11" i="7"/>
  <c r="AR11" i="1499"/>
  <c r="BK10" i="1499"/>
  <c r="AN10" i="7"/>
  <c r="BZ10" i="7"/>
  <c r="S12" i="7"/>
  <c r="AZ11" i="7"/>
  <c r="AQ11" i="1499"/>
  <c r="BI11" i="1499"/>
  <c r="BR11" i="7"/>
  <c r="V12" i="1499"/>
  <c r="U12" i="1499"/>
  <c r="S12" i="1499"/>
  <c r="F12" i="1499"/>
  <c r="AT13" i="7"/>
  <c r="AQ13" i="7"/>
  <c r="BP20" i="1500"/>
  <c r="DU10" i="1500"/>
  <c r="DM10" i="1500"/>
  <c r="DW10" i="1500"/>
  <c r="DX10" i="1500"/>
  <c r="DV10" i="1500"/>
  <c r="DY10" i="1500"/>
  <c r="DR10" i="1500"/>
  <c r="EB10" i="1500"/>
  <c r="DN10" i="1500"/>
  <c r="DK10" i="1500"/>
  <c r="DZ10" i="1500"/>
  <c r="EA10" i="1500"/>
  <c r="DQ10" i="1500"/>
  <c r="DS10" i="1500"/>
  <c r="DT10" i="1500"/>
  <c r="DF10" i="1500"/>
  <c r="DE10" i="1500"/>
  <c r="DH10" i="1500"/>
  <c r="DI10" i="1500"/>
  <c r="BP10" i="1500"/>
  <c r="B19" i="1500"/>
  <c r="BT17" i="1500"/>
  <c r="DB9" i="1500"/>
  <c r="CV9" i="1500"/>
  <c r="CX9" i="1500"/>
  <c r="CZ10" i="1500"/>
  <c r="EF9" i="1500"/>
  <c r="ED9" i="1500"/>
  <c r="DO10" i="1500"/>
  <c r="DG10" i="1500"/>
  <c r="DP10" i="1500"/>
  <c r="DD10" i="1500"/>
  <c r="DA10" i="1500"/>
  <c r="DC10" i="1500"/>
  <c r="BD11" i="1499" l="1"/>
  <c r="BD12" i="1499"/>
  <c r="R12" i="7"/>
  <c r="R13" i="7" s="1"/>
  <c r="I13" i="1499" s="1"/>
  <c r="AP11" i="1499"/>
  <c r="W11" i="1499"/>
  <c r="AN11" i="1499"/>
  <c r="BQ11" i="7"/>
  <c r="BE11" i="1499"/>
  <c r="BE12" i="1499"/>
  <c r="X12" i="1499"/>
  <c r="X11" i="1499"/>
  <c r="BN12" i="7"/>
  <c r="BN11" i="7"/>
  <c r="U11" i="1499"/>
  <c r="BB12" i="1499"/>
  <c r="BB11" i="1499"/>
  <c r="BK12" i="7"/>
  <c r="BK11" i="7"/>
  <c r="CA11" i="7" s="1"/>
  <c r="AJ13" i="7"/>
  <c r="AA13" i="1499" s="1"/>
  <c r="BG12" i="1499"/>
  <c r="BP11" i="7"/>
  <c r="BH11" i="1499"/>
  <c r="AA12" i="1499"/>
  <c r="L12" i="7"/>
  <c r="AJ12" i="1499" s="1"/>
  <c r="N12" i="7"/>
  <c r="AL12" i="1499" s="1"/>
  <c r="Q11" i="1499"/>
  <c r="AU11" i="7"/>
  <c r="Y12" i="7"/>
  <c r="AW12" i="1499" s="1"/>
  <c r="Z11" i="1499"/>
  <c r="I11" i="1499"/>
  <c r="AW11" i="1499"/>
  <c r="Q12" i="7"/>
  <c r="BV10" i="7"/>
  <c r="BW10" i="7" s="1"/>
  <c r="AO11" i="1499"/>
  <c r="BT10" i="7"/>
  <c r="BU10" i="7" s="1"/>
  <c r="AX11" i="7"/>
  <c r="BJ11" i="1499"/>
  <c r="AT11" i="1499"/>
  <c r="AK11" i="1499"/>
  <c r="M12" i="7"/>
  <c r="D11" i="1499"/>
  <c r="I12" i="1499"/>
  <c r="AL12" i="7"/>
  <c r="BS12" i="7" s="1"/>
  <c r="AA11" i="1499"/>
  <c r="BX11" i="7"/>
  <c r="AR11" i="7"/>
  <c r="AS11" i="7" s="1"/>
  <c r="L10" i="1502" s="1"/>
  <c r="BS11" i="7"/>
  <c r="V12" i="7"/>
  <c r="M12" i="1499" s="1"/>
  <c r="AM11" i="7"/>
  <c r="BK11" i="1499" s="1"/>
  <c r="AX11" i="1499"/>
  <c r="C11" i="1499"/>
  <c r="AW11" i="7"/>
  <c r="Q11" i="1502"/>
  <c r="BQ12" i="7"/>
  <c r="P12" i="7"/>
  <c r="G12" i="1499" s="1"/>
  <c r="AO11" i="7"/>
  <c r="BM11" i="1499" s="1"/>
  <c r="BG11" i="1499"/>
  <c r="P11" i="1499"/>
  <c r="BC11" i="7"/>
  <c r="BA12" i="1499"/>
  <c r="BE12" i="7"/>
  <c r="AV12" i="1499"/>
  <c r="X13" i="7"/>
  <c r="O13" i="1499" s="1"/>
  <c r="Y12" i="1499"/>
  <c r="T12" i="1499"/>
  <c r="AY12" i="7"/>
  <c r="AP12" i="1499"/>
  <c r="BJ12" i="7"/>
  <c r="BF12" i="1499"/>
  <c r="BO12" i="7"/>
  <c r="X13" i="1499"/>
  <c r="C12" i="1499"/>
  <c r="Z12" i="1499"/>
  <c r="BB12" i="7"/>
  <c r="BP12" i="7"/>
  <c r="AS12" i="1499"/>
  <c r="L12" i="1499"/>
  <c r="BZ11" i="7"/>
  <c r="BK13" i="7"/>
  <c r="BB13" i="1499"/>
  <c r="AZ13" i="1499"/>
  <c r="BI13" i="7"/>
  <c r="DR20" i="1500" s="1"/>
  <c r="BO13" i="7"/>
  <c r="DX20" i="1500" s="1"/>
  <c r="BF13" i="1499"/>
  <c r="AS13" i="1499"/>
  <c r="BB13" i="7"/>
  <c r="DK20" i="1500" s="1"/>
  <c r="S13" i="1499"/>
  <c r="AU13" i="1499"/>
  <c r="BD13" i="7"/>
  <c r="DM20" i="1500" s="1"/>
  <c r="S13" i="7"/>
  <c r="J13" i="1499" s="1"/>
  <c r="AQ12" i="1499"/>
  <c r="AZ12" i="7"/>
  <c r="J12" i="1499"/>
  <c r="BP13" i="7"/>
  <c r="DY20" i="1500" s="1"/>
  <c r="BG13" i="1499"/>
  <c r="Q13" i="1499"/>
  <c r="AX12" i="1499"/>
  <c r="BL10" i="1499"/>
  <c r="AE10" i="1499"/>
  <c r="N13" i="1499"/>
  <c r="AY13" i="1499"/>
  <c r="BH13" i="7"/>
  <c r="DQ20" i="1500" s="1"/>
  <c r="AV13" i="7"/>
  <c r="AM13" i="1499"/>
  <c r="K13" i="1499"/>
  <c r="AR12" i="1499"/>
  <c r="BY12" i="7"/>
  <c r="BJ13" i="7"/>
  <c r="DS20" i="1500" s="1"/>
  <c r="BA13" i="1499"/>
  <c r="BN13" i="7"/>
  <c r="DW20" i="1500" s="1"/>
  <c r="BE13" i="1499"/>
  <c r="BM13" i="7"/>
  <c r="DV20" i="1500" s="1"/>
  <c r="BD13" i="1499"/>
  <c r="Q12" i="1499"/>
  <c r="U13" i="1499"/>
  <c r="CT20" i="1500"/>
  <c r="BI12" i="1499"/>
  <c r="BR12" i="7"/>
  <c r="AB12" i="1499"/>
  <c r="BL13" i="7"/>
  <c r="DU20" i="1500" s="1"/>
  <c r="BC13" i="1499"/>
  <c r="W13" i="1499"/>
  <c r="Z13" i="1499"/>
  <c r="F13" i="1499"/>
  <c r="AB14" i="7"/>
  <c r="W19" i="1501"/>
  <c r="AM19" i="1501"/>
  <c r="X19" i="1501"/>
  <c r="AN19" i="1501"/>
  <c r="Y19" i="1501"/>
  <c r="AO19" i="1501"/>
  <c r="Z19" i="1501"/>
  <c r="AP19" i="1501"/>
  <c r="AA19" i="1501"/>
  <c r="AQ19" i="1501"/>
  <c r="AB19" i="1501"/>
  <c r="AC19" i="1501"/>
  <c r="AD19" i="1501"/>
  <c r="AE19" i="1501"/>
  <c r="AF19" i="1501"/>
  <c r="AG19" i="1501"/>
  <c r="AH19" i="1501"/>
  <c r="AI19" i="1501"/>
  <c r="T19" i="1501"/>
  <c r="AJ19" i="1501"/>
  <c r="U19" i="1501"/>
  <c r="AK19" i="1501"/>
  <c r="V19" i="1501"/>
  <c r="AL19" i="1501"/>
  <c r="BS20" i="1500"/>
  <c r="L13" i="1499"/>
  <c r="CP20" i="1500"/>
  <c r="CO20" i="1500"/>
  <c r="CN20" i="1500"/>
  <c r="CQ20" i="1500"/>
  <c r="CR20" i="1500"/>
  <c r="BX20" i="1500"/>
  <c r="DC20" i="1500"/>
  <c r="CF20" i="1500"/>
  <c r="CA20" i="1500"/>
  <c r="CJ20" i="1500"/>
  <c r="CD20" i="1500"/>
  <c r="CK20" i="1500"/>
  <c r="CL20" i="1500"/>
  <c r="CM20" i="1500"/>
  <c r="AQ14" i="7"/>
  <c r="CZ20"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J10" i="1500"/>
  <c r="AP13" i="1499" l="1"/>
  <c r="L13" i="7"/>
  <c r="AR13" i="7" s="1"/>
  <c r="DA20" i="1500" s="1"/>
  <c r="AY13" i="7"/>
  <c r="DH20" i="1500" s="1"/>
  <c r="AR12" i="7"/>
  <c r="AS12" i="7" s="1"/>
  <c r="L11" i="1502" s="1"/>
  <c r="Y13" i="7"/>
  <c r="P13" i="1499" s="1"/>
  <c r="CA12" i="7"/>
  <c r="CS20" i="1500"/>
  <c r="P12" i="1499"/>
  <c r="BF12" i="7"/>
  <c r="BH13" i="1499"/>
  <c r="P13" i="7"/>
  <c r="BY20" i="1500" s="1"/>
  <c r="BQ13" i="7"/>
  <c r="DZ20" i="1500" s="1"/>
  <c r="AW12" i="7"/>
  <c r="AU12" i="7"/>
  <c r="AN11" i="7"/>
  <c r="BL11" i="1499" s="1"/>
  <c r="AT12" i="1499"/>
  <c r="EE10" i="1500"/>
  <c r="BV11" i="7"/>
  <c r="BW11" i="7" s="1"/>
  <c r="E12" i="1499"/>
  <c r="BC12" i="7"/>
  <c r="N13" i="7"/>
  <c r="AU13" i="7" s="1"/>
  <c r="DD20" i="1500" s="1"/>
  <c r="AD11" i="1499"/>
  <c r="AM12" i="7"/>
  <c r="BK12" i="1499" s="1"/>
  <c r="EC10" i="1500"/>
  <c r="BT11" i="7"/>
  <c r="BU11" i="7" s="1"/>
  <c r="BE13" i="7"/>
  <c r="DN20" i="1500" s="1"/>
  <c r="AV13" i="1499"/>
  <c r="V13" i="7"/>
  <c r="CE20" i="1500" s="1"/>
  <c r="BJ12" i="1499"/>
  <c r="AO12" i="7"/>
  <c r="BM12" i="1499" s="1"/>
  <c r="BF13" i="7"/>
  <c r="DO20" i="1500" s="1"/>
  <c r="AK12" i="1499"/>
  <c r="M13" i="7"/>
  <c r="D12" i="1499"/>
  <c r="CH20" i="1500"/>
  <c r="AC12" i="1499"/>
  <c r="AF11" i="1499"/>
  <c r="AN12" i="1499"/>
  <c r="AL13" i="7"/>
  <c r="AX12" i="7"/>
  <c r="AO12" i="1499"/>
  <c r="Q13" i="7"/>
  <c r="Q14" i="7" s="1"/>
  <c r="BZ21" i="1500" s="1"/>
  <c r="H12" i="1499"/>
  <c r="CG20" i="1500"/>
  <c r="AI14" i="7"/>
  <c r="CR21" i="1500" s="1"/>
  <c r="AA14" i="7"/>
  <c r="CJ21" i="1500" s="1"/>
  <c r="AJ13" i="1499"/>
  <c r="AF14" i="7"/>
  <c r="BM14" i="7" s="1"/>
  <c r="DV21" i="1500" s="1"/>
  <c r="L14" i="7"/>
  <c r="BU21" i="1500" s="1"/>
  <c r="AC14" i="7"/>
  <c r="BJ14" i="7" s="1"/>
  <c r="DS21" i="1500" s="1"/>
  <c r="C13" i="1499"/>
  <c r="AJ14" i="7"/>
  <c r="BQ14" i="7" s="1"/>
  <c r="DZ21" i="1500" s="1"/>
  <c r="BX12" i="7"/>
  <c r="AH14" i="7"/>
  <c r="BU20" i="1500"/>
  <c r="AK14" i="7"/>
  <c r="AE14" i="7"/>
  <c r="AG14" i="7"/>
  <c r="AD14" i="7"/>
  <c r="CM21" i="1500" s="1"/>
  <c r="BZ12" i="7"/>
  <c r="BI14" i="7"/>
  <c r="DR21" i="1500" s="1"/>
  <c r="X14" i="7"/>
  <c r="AV14" i="1499" s="1"/>
  <c r="W14" i="7"/>
  <c r="AU14" i="1499" s="1"/>
  <c r="AB13" i="1499"/>
  <c r="CI20" i="1500"/>
  <c r="AS14" i="1499"/>
  <c r="S14" i="7"/>
  <c r="AZ13" i="7"/>
  <c r="DI20" i="1500" s="1"/>
  <c r="AQ13" i="1499"/>
  <c r="AZ14" i="1499"/>
  <c r="BY13" i="7"/>
  <c r="EH20" i="1500" s="1"/>
  <c r="AR13" i="1499"/>
  <c r="BI13" i="1499"/>
  <c r="BR13" i="7"/>
  <c r="EA20" i="1500" s="1"/>
  <c r="AX13" i="1499"/>
  <c r="DP20" i="1500"/>
  <c r="Y14" i="7"/>
  <c r="CB20" i="1500"/>
  <c r="CC20" i="1500"/>
  <c r="P14" i="7"/>
  <c r="O14" i="7"/>
  <c r="R14" i="7"/>
  <c r="Q12" i="1502"/>
  <c r="AT14" i="7"/>
  <c r="DC21" i="1500" s="1"/>
  <c r="BP21" i="1500"/>
  <c r="CA13" i="7"/>
  <c r="EJ20" i="1500" s="1"/>
  <c r="DT20" i="1500"/>
  <c r="CZ21" i="1500"/>
  <c r="AS13" i="7"/>
  <c r="L12" i="1502" s="1"/>
  <c r="DE20" i="1500"/>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B3" i="1492"/>
  <c r="C3" i="1492"/>
  <c r="G13" i="1499" l="1"/>
  <c r="AW13" i="1499"/>
  <c r="AE11" i="1499"/>
  <c r="BW20" i="1500"/>
  <c r="AN13" i="1499"/>
  <c r="BV12" i="7"/>
  <c r="BW12" i="7" s="1"/>
  <c r="AW13" i="7"/>
  <c r="DF20" i="1500" s="1"/>
  <c r="AL13" i="1499"/>
  <c r="E13" i="1499"/>
  <c r="AN12" i="7"/>
  <c r="BL12" i="1499" s="1"/>
  <c r="AD12" i="1499"/>
  <c r="N14" i="7"/>
  <c r="BW21" i="1500" s="1"/>
  <c r="AF12" i="1499"/>
  <c r="M13" i="1499"/>
  <c r="BC13" i="7"/>
  <c r="DL20" i="1500" s="1"/>
  <c r="AT13" i="1499"/>
  <c r="AO13" i="7"/>
  <c r="CX20" i="1500" s="1"/>
  <c r="AY14" i="1499"/>
  <c r="AM13" i="7"/>
  <c r="CV20" i="1500" s="1"/>
  <c r="BH14" i="7"/>
  <c r="DQ21" i="1500" s="1"/>
  <c r="V14" i="7"/>
  <c r="AO14" i="7" s="1"/>
  <c r="CX21" i="1500" s="1"/>
  <c r="BS13" i="7"/>
  <c r="EB20" i="1500" s="1"/>
  <c r="AC13" i="1499"/>
  <c r="BJ13" i="1499"/>
  <c r="CU20" i="1500"/>
  <c r="BV20" i="1500"/>
  <c r="D13" i="1499"/>
  <c r="AK13" i="1499"/>
  <c r="AJ14" i="1499"/>
  <c r="BT12" i="7"/>
  <c r="BU12" i="7" s="1"/>
  <c r="C14" i="1499"/>
  <c r="H13" i="1499"/>
  <c r="AX13" i="7"/>
  <c r="DG20" i="1500" s="1"/>
  <c r="BZ20" i="1500"/>
  <c r="AO13" i="1499"/>
  <c r="AL14" i="7"/>
  <c r="AC14" i="1499" s="1"/>
  <c r="X20" i="1501"/>
  <c r="M14" i="7"/>
  <c r="BV21" i="1500" s="1"/>
  <c r="CO21" i="1500"/>
  <c r="BD14" i="1499"/>
  <c r="BD14" i="7"/>
  <c r="DM21" i="1500" s="1"/>
  <c r="BK14" i="7"/>
  <c r="DT21" i="1500" s="1"/>
  <c r="BB14" i="1499"/>
  <c r="BN14" i="7"/>
  <c r="DW21" i="1500" s="1"/>
  <c r="CG21" i="1500"/>
  <c r="AR14" i="7"/>
  <c r="DA21" i="1500" s="1"/>
  <c r="AA15" i="7"/>
  <c r="AA16" i="7" s="1"/>
  <c r="BL14" i="7"/>
  <c r="DU21" i="1500" s="1"/>
  <c r="AI15" i="7"/>
  <c r="AI16" i="7" s="1"/>
  <c r="AD15" i="7"/>
  <c r="AD16" i="7" s="1"/>
  <c r="AB15" i="7"/>
  <c r="AB16" i="7" s="1"/>
  <c r="CK21" i="1500"/>
  <c r="BH14" i="1499"/>
  <c r="BB14" i="7"/>
  <c r="L14" i="1499"/>
  <c r="AJ20" i="1501"/>
  <c r="CN21" i="1500"/>
  <c r="AX14" i="7"/>
  <c r="DG21" i="1500" s="1"/>
  <c r="BE14" i="1499"/>
  <c r="AO14" i="1499"/>
  <c r="BA14" i="1499"/>
  <c r="BC14" i="1499"/>
  <c r="BE14" i="7"/>
  <c r="DN21" i="1500" s="1"/>
  <c r="AI20" i="1501"/>
  <c r="AG20" i="1501"/>
  <c r="T20" i="1501"/>
  <c r="BR14" i="7"/>
  <c r="EA21" i="1500" s="1"/>
  <c r="BI14" i="1499"/>
  <c r="BG14" i="1499"/>
  <c r="BP14" i="7"/>
  <c r="DY21" i="1500" s="1"/>
  <c r="AR14" i="1499"/>
  <c r="DJ21" i="1500"/>
  <c r="BO14" i="7"/>
  <c r="DX21" i="1500" s="1"/>
  <c r="BF14" i="1499"/>
  <c r="BX13" i="7"/>
  <c r="EG20" i="1500" s="1"/>
  <c r="AQ14" i="1499"/>
  <c r="AZ14" i="7"/>
  <c r="DI21" i="1500" s="1"/>
  <c r="AM14" i="1499"/>
  <c r="AV14" i="7"/>
  <c r="BZ13" i="7"/>
  <c r="EI20" i="1500" s="1"/>
  <c r="W15" i="7"/>
  <c r="W16" i="7" s="1"/>
  <c r="Y15" i="7"/>
  <c r="Y16" i="7" s="1"/>
  <c r="AW14" i="1499"/>
  <c r="BF14" i="7"/>
  <c r="DO21" i="1500" s="1"/>
  <c r="DJ20" i="1500"/>
  <c r="AP14" i="1499"/>
  <c r="AY14" i="7"/>
  <c r="DH21" i="1500" s="1"/>
  <c r="CT21" i="1500"/>
  <c r="CH21" i="1500"/>
  <c r="AX14" i="1499"/>
  <c r="P15" i="7"/>
  <c r="P16" i="7" s="1"/>
  <c r="AN14" i="1499"/>
  <c r="AW14" i="7"/>
  <c r="DF21" i="1500" s="1"/>
  <c r="BX21" i="1500"/>
  <c r="W20" i="1501"/>
  <c r="AL20" i="1501"/>
  <c r="Z20" i="1501"/>
  <c r="AK20" i="1501"/>
  <c r="AC20" i="1501"/>
  <c r="AN20" i="1501"/>
  <c r="AQ20" i="1501"/>
  <c r="Y20" i="1501"/>
  <c r="AM20" i="1501"/>
  <c r="AG15" i="7"/>
  <c r="AG16" i="7" s="1"/>
  <c r="O14" i="1499"/>
  <c r="Q14" i="1499"/>
  <c r="W14" i="1499"/>
  <c r="R14" i="1499"/>
  <c r="Y14" i="1499"/>
  <c r="X14" i="1499"/>
  <c r="S14" i="1499"/>
  <c r="AB14" i="1499"/>
  <c r="P14" i="1499"/>
  <c r="BS21" i="1500"/>
  <c r="CQ21" i="1500"/>
  <c r="T14" i="1499"/>
  <c r="CI21" i="1500"/>
  <c r="AF20" i="1501"/>
  <c r="AA14" i="1499"/>
  <c r="CP21" i="1500"/>
  <c r="AA20" i="1501"/>
  <c r="AE20" i="1501"/>
  <c r="CB21" i="1500"/>
  <c r="U14" i="1499"/>
  <c r="U20" i="1501"/>
  <c r="CL21" i="1500"/>
  <c r="AO20" i="1501"/>
  <c r="Z14" i="1499"/>
  <c r="N14" i="1499"/>
  <c r="BY21" i="1500"/>
  <c r="AD20" i="1501"/>
  <c r="CS21" i="1500"/>
  <c r="CF21" i="1500"/>
  <c r="K14" i="1499"/>
  <c r="V14" i="1499"/>
  <c r="I14" i="1499"/>
  <c r="CA21" i="1500"/>
  <c r="CC21" i="1500"/>
  <c r="J14" i="1499"/>
  <c r="G14" i="1499"/>
  <c r="F14" i="1499"/>
  <c r="AH20" i="1501"/>
  <c r="AB20" i="1501"/>
  <c r="V20" i="1501"/>
  <c r="AP20" i="1501"/>
  <c r="CD21" i="1500"/>
  <c r="H14" i="1499"/>
  <c r="DB20" i="1500"/>
  <c r="AQ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BB16" i="1499" l="1"/>
  <c r="U16" i="1499"/>
  <c r="BK16" i="7"/>
  <c r="CA16" i="7" s="1"/>
  <c r="AD17" i="7"/>
  <c r="W17" i="7"/>
  <c r="N16" i="1499"/>
  <c r="AU16" i="1499"/>
  <c r="BD16" i="7"/>
  <c r="AA17" i="7"/>
  <c r="AY16" i="1499"/>
  <c r="R16" i="1499"/>
  <c r="BH16" i="7"/>
  <c r="AI17" i="7"/>
  <c r="Z16" i="1499"/>
  <c r="BG16" i="1499"/>
  <c r="BP16" i="7"/>
  <c r="BE16" i="1499"/>
  <c r="X16" i="1499"/>
  <c r="AG17" i="7"/>
  <c r="BN16" i="7"/>
  <c r="AL14" i="1499"/>
  <c r="AN16" i="1499"/>
  <c r="G16" i="1499"/>
  <c r="AW16" i="7"/>
  <c r="P17" i="7"/>
  <c r="E14" i="1499"/>
  <c r="AW16" i="1499"/>
  <c r="P16" i="1499"/>
  <c r="AU14" i="7"/>
  <c r="DD21" i="1500" s="1"/>
  <c r="AZ16" i="1499"/>
  <c r="S16" i="1499"/>
  <c r="BI16" i="7"/>
  <c r="AB17" i="7"/>
  <c r="BF16" i="7"/>
  <c r="Y17" i="7"/>
  <c r="AE12" i="1499"/>
  <c r="AM14" i="7"/>
  <c r="CV21" i="1500" s="1"/>
  <c r="BK13" i="1499"/>
  <c r="AN13" i="7"/>
  <c r="CW20" i="1500" s="1"/>
  <c r="AF13" i="1499"/>
  <c r="AD13" i="1499"/>
  <c r="BM13" i="1499"/>
  <c r="BJ14" i="1499"/>
  <c r="AT14" i="1499"/>
  <c r="CE21" i="1500"/>
  <c r="BS14" i="7"/>
  <c r="EB21" i="1500" s="1"/>
  <c r="BC14" i="7"/>
  <c r="DL21" i="1500" s="1"/>
  <c r="AK14" i="1499"/>
  <c r="D14" i="1499"/>
  <c r="M14" i="1499"/>
  <c r="CU21" i="1500"/>
  <c r="BV13" i="7"/>
  <c r="BW13" i="7" s="1"/>
  <c r="EF20" i="1500" s="1"/>
  <c r="BT13" i="7"/>
  <c r="BU13" i="7" s="1"/>
  <c r="ED20" i="1500" s="1"/>
  <c r="CA14" i="7"/>
  <c r="EJ21" i="1500" s="1"/>
  <c r="DK21" i="1500"/>
  <c r="BZ14" i="7"/>
  <c r="EI21" i="1500" s="1"/>
  <c r="AJ15" i="7"/>
  <c r="AJ16" i="7" s="1"/>
  <c r="AH15" i="7"/>
  <c r="AF15" i="7"/>
  <c r="AC15" i="7"/>
  <c r="AC16" i="7" s="1"/>
  <c r="AE15" i="7"/>
  <c r="AE16" i="7" s="1"/>
  <c r="AK15" i="7"/>
  <c r="AK16" i="7" s="1"/>
  <c r="AS14" i="7"/>
  <c r="L13" i="1502" s="1"/>
  <c r="V15" i="7"/>
  <c r="BY14" i="7"/>
  <c r="EH21" i="1500" s="1"/>
  <c r="R15" i="7"/>
  <c r="AR15" i="1499"/>
  <c r="O15" i="7"/>
  <c r="BI15" i="7"/>
  <c r="DR22" i="1500" s="1"/>
  <c r="AZ15" i="1499"/>
  <c r="AU15" i="1499"/>
  <c r="BD15" i="7"/>
  <c r="DM22" i="1500" s="1"/>
  <c r="AN15" i="1499"/>
  <c r="AW15" i="7"/>
  <c r="DF22" i="1500" s="1"/>
  <c r="DE21" i="1500"/>
  <c r="BK15" i="7"/>
  <c r="BB15" i="1499"/>
  <c r="CJ22" i="1500"/>
  <c r="BM14" i="1499"/>
  <c r="AF14" i="1499"/>
  <c r="BX14" i="7"/>
  <c r="EG21" i="1500" s="1"/>
  <c r="AW15" i="1499"/>
  <c r="BF15" i="7"/>
  <c r="DO22" i="1500" s="1"/>
  <c r="S15" i="7"/>
  <c r="S16" i="7" s="1"/>
  <c r="AN14" i="7"/>
  <c r="CW21" i="1500" s="1"/>
  <c r="AD14" i="1499"/>
  <c r="Q15" i="7"/>
  <c r="Q16" i="7" s="1"/>
  <c r="X15" i="7"/>
  <c r="Q13" i="1502"/>
  <c r="DP21" i="1500"/>
  <c r="M15" i="7"/>
  <c r="M16" i="7" s="1"/>
  <c r="BP22" i="1500"/>
  <c r="L15" i="7"/>
  <c r="AL15" i="7"/>
  <c r="AL16" i="7" s="1"/>
  <c r="N15" i="7"/>
  <c r="N16" i="7" s="1"/>
  <c r="AT15" i="7"/>
  <c r="DC22" i="1500" s="1"/>
  <c r="P15" i="1499"/>
  <c r="CZ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BK14" i="1499" l="1"/>
  <c r="G17" i="1499"/>
  <c r="AN17" i="1499"/>
  <c r="AW17" i="7"/>
  <c r="M17" i="7"/>
  <c r="AK16" i="1499"/>
  <c r="D16" i="1499"/>
  <c r="BF15" i="1499"/>
  <c r="AH16" i="7"/>
  <c r="BG17" i="1499"/>
  <c r="Z17" i="1499"/>
  <c r="BP17" i="7"/>
  <c r="N17" i="1499"/>
  <c r="AU17" i="1499"/>
  <c r="BD17" i="7"/>
  <c r="O15" i="1499"/>
  <c r="X16" i="7"/>
  <c r="S17" i="1499"/>
  <c r="AZ17" i="1499"/>
  <c r="BI17" i="7"/>
  <c r="H16" i="1499"/>
  <c r="AO16" i="1499"/>
  <c r="AX16" i="7"/>
  <c r="Q17" i="7"/>
  <c r="I15" i="1499"/>
  <c r="R16" i="7"/>
  <c r="BL13" i="1499"/>
  <c r="T16" i="1499"/>
  <c r="BA16" i="1499"/>
  <c r="AC17" i="7"/>
  <c r="BJ16" i="7"/>
  <c r="AJ17" i="7"/>
  <c r="AA16" i="1499"/>
  <c r="BH16" i="1499"/>
  <c r="BQ16" i="7"/>
  <c r="AM15" i="1499"/>
  <c r="O16" i="7"/>
  <c r="X17" i="1499"/>
  <c r="BE17" i="1499"/>
  <c r="BN17" i="7"/>
  <c r="BM15" i="7"/>
  <c r="DV22" i="1500" s="1"/>
  <c r="AF16" i="7"/>
  <c r="AW17" i="1499"/>
  <c r="P17" i="1499"/>
  <c r="R17" i="1499"/>
  <c r="AY17" i="1499"/>
  <c r="BH17" i="7"/>
  <c r="AE13" i="1499"/>
  <c r="BC15" i="7"/>
  <c r="DL22" i="1500" s="1"/>
  <c r="V16" i="7"/>
  <c r="AQ16" i="1499"/>
  <c r="J16" i="1499"/>
  <c r="AZ16" i="7"/>
  <c r="S17" i="7"/>
  <c r="N17" i="7"/>
  <c r="E16" i="1499"/>
  <c r="AL16" i="1499"/>
  <c r="AU16" i="7"/>
  <c r="BI16" i="1499"/>
  <c r="AB16" i="1499"/>
  <c r="AK17" i="7"/>
  <c r="BR16" i="7"/>
  <c r="U17" i="1499"/>
  <c r="BB17" i="1499"/>
  <c r="BK17" i="7"/>
  <c r="CA17" i="7" s="1"/>
  <c r="AC16" i="1499"/>
  <c r="BJ16" i="1499"/>
  <c r="AL17" i="7"/>
  <c r="BS16" i="7"/>
  <c r="BC16" i="1499"/>
  <c r="V16" i="1499"/>
  <c r="BL16" i="7"/>
  <c r="AE17" i="7"/>
  <c r="AR15" i="7"/>
  <c r="L16" i="7"/>
  <c r="BF17" i="7"/>
  <c r="Q15" i="1499"/>
  <c r="BV14" i="7"/>
  <c r="BW14" i="7" s="1"/>
  <c r="EF21" i="1500" s="1"/>
  <c r="EE20" i="1500"/>
  <c r="AS15" i="7"/>
  <c r="L14" i="1502" s="1"/>
  <c r="BT14" i="7"/>
  <c r="BU14" i="7" s="1"/>
  <c r="ED21" i="1500" s="1"/>
  <c r="EC20" i="1500"/>
  <c r="BD15" i="1499"/>
  <c r="AT15" i="1499"/>
  <c r="CE22" i="1500"/>
  <c r="BO15" i="7"/>
  <c r="DX22" i="1500" s="1"/>
  <c r="AV15" i="7"/>
  <c r="DE22" i="1500" s="1"/>
  <c r="AP15" i="1499"/>
  <c r="AY15" i="7"/>
  <c r="DH22" i="1500" s="1"/>
  <c r="CA22" i="1500"/>
  <c r="DB21" i="1500"/>
  <c r="R15" i="1499"/>
  <c r="CI22" i="1500"/>
  <c r="AO15" i="7"/>
  <c r="CX22" i="1500" s="1"/>
  <c r="BR15" i="7"/>
  <c r="EA22" i="1500" s="1"/>
  <c r="BI15" i="1499"/>
  <c r="C15" i="1499"/>
  <c r="AJ15" i="1499"/>
  <c r="AO15" i="1499"/>
  <c r="AX15" i="7"/>
  <c r="DG22" i="1500" s="1"/>
  <c r="BH15" i="1499"/>
  <c r="BQ15" i="7"/>
  <c r="DZ22" i="1500" s="1"/>
  <c r="AS15" i="1499"/>
  <c r="BB15" i="7"/>
  <c r="CA15" i="7" s="1"/>
  <c r="EJ22" i="1500" s="1"/>
  <c r="BH15" i="7"/>
  <c r="DQ22" i="1500" s="1"/>
  <c r="AY15" i="1499"/>
  <c r="BL14" i="1499"/>
  <c r="AE14" i="1499"/>
  <c r="AM15" i="7"/>
  <c r="E15" i="1499"/>
  <c r="AL15" i="1499"/>
  <c r="D15" i="1499"/>
  <c r="AK15" i="1499"/>
  <c r="AV15" i="1499"/>
  <c r="BE15" i="7"/>
  <c r="DN22" i="1500" s="1"/>
  <c r="BA15" i="1499"/>
  <c r="BJ15" i="7"/>
  <c r="DS22" i="1500" s="1"/>
  <c r="AQ15" i="1499"/>
  <c r="AZ15" i="7"/>
  <c r="DI22" i="1500" s="1"/>
  <c r="BC15" i="1499"/>
  <c r="BL15" i="7"/>
  <c r="DU22" i="1500" s="1"/>
  <c r="BW22" i="1500"/>
  <c r="J15" i="1499"/>
  <c r="BG15" i="1499"/>
  <c r="BP15" i="7"/>
  <c r="DY22" i="1500" s="1"/>
  <c r="BE15" i="1499"/>
  <c r="BN15" i="7"/>
  <c r="DW22" i="1500" s="1"/>
  <c r="CU22" i="1500"/>
  <c r="BJ15" i="1499"/>
  <c r="AU15" i="7"/>
  <c r="DD22" i="1500" s="1"/>
  <c r="CD22" i="1500"/>
  <c r="AX15" i="1499"/>
  <c r="DP22" i="1500"/>
  <c r="DT22" i="1500"/>
  <c r="CC22" i="1500"/>
  <c r="CF22" i="1500"/>
  <c r="H15" i="1499"/>
  <c r="CB22" i="1500"/>
  <c r="CL22" i="1500"/>
  <c r="CT22" i="1500"/>
  <c r="CS22" i="1500"/>
  <c r="CG22" i="1500"/>
  <c r="AB15" i="1499"/>
  <c r="CK22" i="1500"/>
  <c r="Z15" i="1499"/>
  <c r="CP22" i="1500"/>
  <c r="M15" i="1499"/>
  <c r="CH22" i="1500"/>
  <c r="CH23" i="1500"/>
  <c r="V15" i="1499"/>
  <c r="CQ22" i="1500"/>
  <c r="F15" i="1499"/>
  <c r="BY22" i="1500"/>
  <c r="BU22" i="1500"/>
  <c r="BS15" i="7"/>
  <c r="EB22" i="1500" s="1"/>
  <c r="N15" i="1499"/>
  <c r="X15" i="1499"/>
  <c r="BZ22" i="1500"/>
  <c r="CM22" i="1500"/>
  <c r="CR22" i="1500"/>
  <c r="L15" i="1499"/>
  <c r="AC15" i="1499"/>
  <c r="G15" i="1499"/>
  <c r="T15" i="1499"/>
  <c r="AA15" i="1499"/>
  <c r="BX22" i="1500"/>
  <c r="S15" i="1499"/>
  <c r="BX23" i="1500"/>
  <c r="DA22" i="1500"/>
  <c r="CN22" i="1500"/>
  <c r="U15" i="1499"/>
  <c r="CE23" i="1500"/>
  <c r="BS22" i="1500"/>
  <c r="BV22" i="1500"/>
  <c r="Y15" i="1499"/>
  <c r="CO22" i="1500"/>
  <c r="W15" i="1499"/>
  <c r="K15" i="1499"/>
  <c r="BY23" i="1500"/>
  <c r="CM23" i="1500"/>
  <c r="CI23" i="1500"/>
  <c r="DB22" i="1500"/>
  <c r="DO23" i="1500"/>
  <c r="DF23" i="1500"/>
  <c r="DC23" i="1500"/>
  <c r="CA23" i="1500"/>
  <c r="DQ23" i="1500"/>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BC17" i="1499" l="1"/>
  <c r="V17" i="1499"/>
  <c r="BL17" i="7"/>
  <c r="BI17" i="1499"/>
  <c r="AB17" i="1499"/>
  <c r="BR17" i="7"/>
  <c r="O17" i="7"/>
  <c r="AM16" i="1499"/>
  <c r="F16" i="1499"/>
  <c r="AV16" i="7"/>
  <c r="AM16" i="7"/>
  <c r="AO16" i="7"/>
  <c r="CX23" i="1500" s="1"/>
  <c r="BP36" i="1499" a="1"/>
  <c r="BT19" i="1499" a="1"/>
  <c r="BV36" i="1499" a="1"/>
  <c r="BP19" i="1499" a="1"/>
  <c r="AH17" i="7"/>
  <c r="Y16" i="1499"/>
  <c r="BF16" i="1499"/>
  <c r="BO16" i="7"/>
  <c r="AO17" i="1499"/>
  <c r="H17" i="1499"/>
  <c r="AX17" i="7"/>
  <c r="AC17" i="1499"/>
  <c r="BJ17" i="1499"/>
  <c r="BS17" i="7"/>
  <c r="BH17" i="1499"/>
  <c r="AA17" i="1499"/>
  <c r="BQ17" i="7"/>
  <c r="BP37" i="1499" a="1"/>
  <c r="BP14" i="1499" a="1"/>
  <c r="BT14" i="1499" a="1"/>
  <c r="BV37" i="1499" a="1"/>
  <c r="E17" i="1499"/>
  <c r="AL17" i="1499"/>
  <c r="AU17" i="7"/>
  <c r="AQ17" i="1499"/>
  <c r="J17" i="1499"/>
  <c r="AZ17" i="7"/>
  <c r="BD16" i="1499"/>
  <c r="W16" i="1499"/>
  <c r="BM16" i="7"/>
  <c r="AF17" i="7"/>
  <c r="BA17" i="1499"/>
  <c r="T17" i="1499"/>
  <c r="BJ17" i="7"/>
  <c r="X17" i="7"/>
  <c r="O16" i="1499"/>
  <c r="AV16" i="1499"/>
  <c r="BE16" i="7"/>
  <c r="DN23" i="1500" s="1"/>
  <c r="AK17" i="1499"/>
  <c r="D17" i="1499"/>
  <c r="L17" i="7"/>
  <c r="C16" i="1499"/>
  <c r="AJ16" i="1499"/>
  <c r="AR16" i="7"/>
  <c r="AS16" i="7" s="1"/>
  <c r="L15" i="1502" s="1"/>
  <c r="V17" i="7"/>
  <c r="M16" i="1499"/>
  <c r="AT16" i="1499"/>
  <c r="BC16" i="7"/>
  <c r="AP16" i="1499"/>
  <c r="I16" i="1499"/>
  <c r="R17" i="7"/>
  <c r="AY16" i="7"/>
  <c r="DH23" i="1500" s="1"/>
  <c r="EE21" i="1500"/>
  <c r="EC21" i="1500"/>
  <c r="CE19" i="1499"/>
  <c r="AN15" i="7"/>
  <c r="BK15" i="1499"/>
  <c r="AD15" i="1499"/>
  <c r="CV22" i="1500"/>
  <c r="BV15" i="7"/>
  <c r="BT15" i="7"/>
  <c r="BX15" i="7"/>
  <c r="EG22" i="1500" s="1"/>
  <c r="BM15" i="1499"/>
  <c r="AF15" i="1499"/>
  <c r="DK22" i="1500"/>
  <c r="BW23" i="1500"/>
  <c r="DD23" i="1500"/>
  <c r="DJ22" i="1500"/>
  <c r="BY15" i="7"/>
  <c r="EH22" i="1500" s="1"/>
  <c r="BZ15" i="7"/>
  <c r="EI22" i="1500" s="1"/>
  <c r="CJ23" i="1500"/>
  <c r="AH22" i="1501"/>
  <c r="AI22" i="1501"/>
  <c r="T22" i="1501"/>
  <c r="AJ22" i="1501"/>
  <c r="U22" i="1501"/>
  <c r="AK22" i="1501"/>
  <c r="V22" i="1501"/>
  <c r="AL22" i="1501"/>
  <c r="W22" i="1501"/>
  <c r="AM22" i="1501"/>
  <c r="X22" i="1501"/>
  <c r="AN22" i="1501"/>
  <c r="Y22" i="1501"/>
  <c r="AO22" i="1501"/>
  <c r="Z22" i="1501"/>
  <c r="AP22" i="1501"/>
  <c r="AA22" i="1501"/>
  <c r="AQ22" i="1501"/>
  <c r="AB22" i="1501"/>
  <c r="AC22" i="1501"/>
  <c r="AD22" i="1501"/>
  <c r="AE22" i="1501"/>
  <c r="AF22" i="1501"/>
  <c r="AG22" i="1501"/>
  <c r="DT23" i="1500"/>
  <c r="DL23" i="1500"/>
  <c r="DJ23" i="1500"/>
  <c r="EB23" i="1500"/>
  <c r="DP23" i="1500"/>
  <c r="DX23" i="1500"/>
  <c r="CQ23" i="1500"/>
  <c r="CU23" i="1500"/>
  <c r="BU23" i="1500"/>
  <c r="DZ23" i="1500"/>
  <c r="CS23" i="1500"/>
  <c r="CZ23" i="1500"/>
  <c r="DS23" i="1500"/>
  <c r="CL23" i="1500"/>
  <c r="CD23" i="1500"/>
  <c r="DU23" i="1500"/>
  <c r="CN23" i="1500"/>
  <c r="CG23" i="1500"/>
  <c r="DV23" i="1500"/>
  <c r="CO23" i="1500"/>
  <c r="BV23" i="1500"/>
  <c r="CC23" i="1500"/>
  <c r="DY23" i="1500"/>
  <c r="CR23" i="1500"/>
  <c r="DG23" i="1500"/>
  <c r="BZ23" i="1500"/>
  <c r="DW23" i="1500"/>
  <c r="CP23" i="1500"/>
  <c r="DI23" i="1500"/>
  <c r="CB23" i="1500"/>
  <c r="EA23" i="1500"/>
  <c r="CT23" i="1500"/>
  <c r="DR23" i="1500"/>
  <c r="CK23" i="1500"/>
  <c r="DM23" i="1500"/>
  <c r="CF23" i="1500"/>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I17" i="1499" l="1"/>
  <c r="AP17" i="1499"/>
  <c r="AY17" i="7"/>
  <c r="AF16" i="1499"/>
  <c r="BM16" i="1499"/>
  <c r="BV37" i="1499"/>
  <c r="CE14" i="1499" s="1"/>
  <c r="CA37" i="1499"/>
  <c r="BZ14" i="1499" s="1" a="1"/>
  <c r="BZ14" i="1499" s="1"/>
  <c r="BZ37" i="1499"/>
  <c r="CA14" i="1499" s="1"/>
  <c r="BY37" i="1499"/>
  <c r="CB14" i="1499" s="1"/>
  <c r="BX37" i="1499"/>
  <c r="CC14" i="1499" s="1"/>
  <c r="BW37" i="1499"/>
  <c r="CD14" i="1499" s="1"/>
  <c r="CB37" i="1499"/>
  <c r="BY14" i="1499" s="1" a="1"/>
  <c r="BY14" i="1499" s="1"/>
  <c r="BK16" i="1499"/>
  <c r="AD16" i="1499"/>
  <c r="AN16" i="7"/>
  <c r="BU14" i="1499"/>
  <c r="BT14" i="1499"/>
  <c r="BX14" i="1499"/>
  <c r="BW14" i="1499"/>
  <c r="BV14" i="1499"/>
  <c r="BV16" i="7"/>
  <c r="BW16" i="7" s="1"/>
  <c r="BT16" i="7"/>
  <c r="BU16" i="7" s="1"/>
  <c r="BQ14" i="1499"/>
  <c r="BS14" i="1499"/>
  <c r="BP14" i="1499"/>
  <c r="BR14" i="1499"/>
  <c r="F17" i="1499"/>
  <c r="AM17" i="1499"/>
  <c r="AV17" i="7"/>
  <c r="AO17" i="7"/>
  <c r="AM17" i="7"/>
  <c r="BP37" i="1499"/>
  <c r="BT37" i="1499"/>
  <c r="BS37" i="1499"/>
  <c r="BU37" i="1499"/>
  <c r="BQ37" i="1499"/>
  <c r="BR37" i="1499"/>
  <c r="AT17" i="1499"/>
  <c r="M17" i="1499"/>
  <c r="BC17" i="7"/>
  <c r="W17" i="1499"/>
  <c r="BD17" i="1499"/>
  <c r="BM17" i="7"/>
  <c r="DE23" i="1500"/>
  <c r="AJ17" i="1499"/>
  <c r="C17" i="1499"/>
  <c r="AR17" i="7"/>
  <c r="AS17" i="7" s="1"/>
  <c r="L16" i="1502" s="1"/>
  <c r="BF17" i="1499"/>
  <c r="Y17" i="1499"/>
  <c r="BO17" i="7"/>
  <c r="O17" i="1499"/>
  <c r="AV17" i="1499"/>
  <c r="BE17" i="7"/>
  <c r="BS19" i="1499"/>
  <c r="BP19" i="1499"/>
  <c r="BQ19" i="1499"/>
  <c r="BR19" i="1499"/>
  <c r="BY36" i="1499"/>
  <c r="BW36" i="1499"/>
  <c r="BX36" i="1499"/>
  <c r="BZ36" i="1499"/>
  <c r="CA36" i="1499"/>
  <c r="CB36" i="1499"/>
  <c r="BV36" i="1499"/>
  <c r="BW19" i="1499"/>
  <c r="BV19" i="1499"/>
  <c r="BT19" i="1499"/>
  <c r="BX19" i="1499"/>
  <c r="BU19" i="1499"/>
  <c r="BP36" i="1499"/>
  <c r="CD19" i="1499" s="1"/>
  <c r="BR36" i="1499"/>
  <c r="CB19" i="1499" s="1"/>
  <c r="BS36" i="1499"/>
  <c r="CA19" i="1499" s="1"/>
  <c r="BT36" i="1499"/>
  <c r="BZ19" i="1499" s="1"/>
  <c r="BU36" i="1499"/>
  <c r="BY19" i="1499" s="1"/>
  <c r="BQ36" i="1499"/>
  <c r="CC19" i="1499" s="1"/>
  <c r="BU15" i="7"/>
  <c r="ED22" i="1500" s="1"/>
  <c r="EC22" i="1500"/>
  <c r="BW15" i="7"/>
  <c r="EF22" i="1500" s="1"/>
  <c r="EE22" i="1500"/>
  <c r="BL15" i="1499"/>
  <c r="AE15" i="1499"/>
  <c r="CW22" i="1500"/>
  <c r="CO24" i="1500"/>
  <c r="CP24" i="1500"/>
  <c r="CK24" i="1500"/>
  <c r="BV24" i="1500"/>
  <c r="EJ23" i="1500"/>
  <c r="BX24" i="1500"/>
  <c r="BZ24" i="1500"/>
  <c r="EG23" i="1500"/>
  <c r="CV23" i="1500"/>
  <c r="EI23" i="1500"/>
  <c r="DK23" i="1500"/>
  <c r="EH23" i="1500"/>
  <c r="DC24" i="1500"/>
  <c r="DA23" i="1500"/>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AD17" i="1499" l="1"/>
  <c r="BK17" i="1499"/>
  <c r="AN17" i="7"/>
  <c r="BM17" i="1499"/>
  <c r="AF17" i="1499"/>
  <c r="BT17" i="7"/>
  <c r="BU17" i="7" s="1"/>
  <c r="BV17" i="7"/>
  <c r="BW17" i="7" s="1"/>
  <c r="L16" i="1495"/>
  <c r="U15" i="1504" s="1"/>
  <c r="AA15" i="1504" s="1"/>
  <c r="E33" i="1495"/>
  <c r="L13" i="1495"/>
  <c r="L17" i="1495"/>
  <c r="U16" i="1504" s="1"/>
  <c r="AA16" i="1504" s="1"/>
  <c r="E29" i="1495"/>
  <c r="L5" i="1495"/>
  <c r="E32" i="1495"/>
  <c r="E21" i="1495"/>
  <c r="L8" i="1495"/>
  <c r="E31" i="1495"/>
  <c r="E30" i="1495"/>
  <c r="L6" i="1495"/>
  <c r="E20" i="1495"/>
  <c r="E34" i="1495"/>
  <c r="EN34" i="1500" s="1"/>
  <c r="L11" i="1495"/>
  <c r="L7" i="1495"/>
  <c r="E26" i="1495"/>
  <c r="L4" i="1495"/>
  <c r="E28" i="1495"/>
  <c r="E22" i="1495"/>
  <c r="L12" i="1495"/>
  <c r="E27" i="1495"/>
  <c r="L14" i="1495"/>
  <c r="E25" i="1495"/>
  <c r="L9" i="1495"/>
  <c r="E23" i="1495"/>
  <c r="L15" i="1495"/>
  <c r="E24" i="1495"/>
  <c r="L10" i="1495"/>
  <c r="BL16" i="1499"/>
  <c r="AE16" i="1499"/>
  <c r="Q16" i="1495"/>
  <c r="T15" i="1504" s="1"/>
  <c r="Z15" i="1504" s="1"/>
  <c r="Q17" i="1495"/>
  <c r="D29" i="1495"/>
  <c r="D24" i="1495"/>
  <c r="P6" i="1506" s="1"/>
  <c r="D20" i="1495"/>
  <c r="EM20" i="1500" s="1"/>
  <c r="Q4" i="1495"/>
  <c r="D25" i="1495"/>
  <c r="P7" i="1506" s="1"/>
  <c r="D22" i="1495"/>
  <c r="P4" i="1506" s="1"/>
  <c r="D27" i="1495"/>
  <c r="EM27" i="1500" s="1"/>
  <c r="D26" i="1495"/>
  <c r="P8" i="1506" s="1"/>
  <c r="D21" i="1495"/>
  <c r="EM21" i="1500" s="1"/>
  <c r="D23" i="1495"/>
  <c r="P5" i="1506" s="1"/>
  <c r="D28" i="1495"/>
  <c r="EM28" i="1500" s="1"/>
  <c r="D30" i="1495"/>
  <c r="EM30" i="1500" s="1"/>
  <c r="D34" i="1495"/>
  <c r="EM34" i="1500" s="1"/>
  <c r="D32" i="1495"/>
  <c r="P11" i="1506"/>
  <c r="EM29" i="1500"/>
  <c r="D33" i="1495"/>
  <c r="D31" i="1495"/>
  <c r="Q6" i="1495"/>
  <c r="Q13" i="1495"/>
  <c r="Q14" i="1495"/>
  <c r="Q10" i="1495"/>
  <c r="Q5" i="1495"/>
  <c r="Q9" i="1495"/>
  <c r="Q12" i="1495"/>
  <c r="Q8" i="1495"/>
  <c r="Q11" i="1495"/>
  <c r="Q7" i="1495"/>
  <c r="Q15" i="1495"/>
  <c r="CW17" i="1499"/>
  <c r="CW16" i="1499"/>
  <c r="T2" i="1504"/>
  <c r="Z2" i="1504" s="1"/>
  <c r="EZ3" i="1500"/>
  <c r="CI24" i="1500"/>
  <c r="CD24" i="1500"/>
  <c r="DK24" i="1500"/>
  <c r="BU24" i="1500"/>
  <c r="BS24" i="1500"/>
  <c r="AI23" i="1501"/>
  <c r="T23" i="1501"/>
  <c r="AJ23" i="1501"/>
  <c r="U23" i="1501"/>
  <c r="AK23" i="1501"/>
  <c r="V23" i="1501"/>
  <c r="AL23" i="1501"/>
  <c r="W23" i="1501"/>
  <c r="AM23" i="1501"/>
  <c r="X23" i="1501"/>
  <c r="AN23" i="1501"/>
  <c r="Y23" i="1501"/>
  <c r="AO23" i="1501"/>
  <c r="Z23" i="1501"/>
  <c r="AP23" i="1501"/>
  <c r="AA23" i="1501"/>
  <c r="AQ23" i="1501"/>
  <c r="AB23" i="1501"/>
  <c r="AC23" i="1501"/>
  <c r="AD23" i="1501"/>
  <c r="AE23" i="1501"/>
  <c r="AF23" i="1501"/>
  <c r="AG23" i="1501"/>
  <c r="AH23" i="1501"/>
  <c r="DB23" i="1500"/>
  <c r="EA24" i="1500"/>
  <c r="DZ24" i="1500"/>
  <c r="DM24" i="1500"/>
  <c r="DX24" i="1500"/>
  <c r="DH24" i="1500"/>
  <c r="DQ24" i="1500"/>
  <c r="DI24" i="1500"/>
  <c r="DR24" i="1500"/>
  <c r="DS24" i="1500"/>
  <c r="DO24" i="1500"/>
  <c r="DG24" i="1500"/>
  <c r="DY24" i="1500"/>
  <c r="DU24" i="1500"/>
  <c r="DN24" i="1500"/>
  <c r="DF24" i="1500"/>
  <c r="DL24" i="1500"/>
  <c r="DW24" i="1500"/>
  <c r="DV24" i="1500"/>
  <c r="CN24" i="1500"/>
  <c r="CE24" i="1500"/>
  <c r="EF23" i="1500"/>
  <c r="EE23" i="1500"/>
  <c r="DE24" i="1500"/>
  <c r="CH24" i="1500"/>
  <c r="DJ24" i="1500"/>
  <c r="CC24" i="1500"/>
  <c r="CG24" i="1500"/>
  <c r="CT24" i="1500"/>
  <c r="CL24" i="1500"/>
  <c r="ED23" i="1500"/>
  <c r="EC23" i="1500"/>
  <c r="CS24" i="1500"/>
  <c r="EB24" i="1500"/>
  <c r="CU24" i="1500"/>
  <c r="CA24" i="1500"/>
  <c r="CQ24" i="1500"/>
  <c r="CJ24" i="1500"/>
  <c r="CB24" i="1500"/>
  <c r="CW23" i="1500"/>
  <c r="BY24" i="1500"/>
  <c r="CR24" i="1500"/>
  <c r="CZ24" i="1500"/>
  <c r="CM24" i="1500"/>
  <c r="CF24" i="1500"/>
  <c r="DD24" i="1500"/>
  <c r="BW24" i="1500"/>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EM25" i="1500" l="1"/>
  <c r="P2" i="1506"/>
  <c r="Q8" i="1506"/>
  <c r="W8" i="1506" s="1"/>
  <c r="EN26" i="1500"/>
  <c r="Q11" i="1506"/>
  <c r="W11" i="1506" s="1"/>
  <c r="EN29" i="1500"/>
  <c r="Q6" i="1506"/>
  <c r="W6" i="1506" s="1"/>
  <c r="EN24" i="1500"/>
  <c r="Q4" i="1506"/>
  <c r="W4" i="1506" s="1"/>
  <c r="EN22" i="1500"/>
  <c r="Q5" i="1506"/>
  <c r="W5" i="1506" s="1"/>
  <c r="EN23" i="1500"/>
  <c r="Q15" i="1506"/>
  <c r="W15" i="1506" s="1"/>
  <c r="EN33" i="1500"/>
  <c r="Q2" i="1506"/>
  <c r="W2" i="1506" s="1"/>
  <c r="EN20" i="1500"/>
  <c r="Q7" i="1506"/>
  <c r="W7" i="1506" s="1"/>
  <c r="EN25" i="1500"/>
  <c r="Q12" i="1506"/>
  <c r="W12" i="1506" s="1"/>
  <c r="EN30" i="1500"/>
  <c r="Q9" i="1506"/>
  <c r="W9" i="1506" s="1"/>
  <c r="EN27" i="1500"/>
  <c r="Q13" i="1506"/>
  <c r="W13" i="1506" s="1"/>
  <c r="EN31" i="1500"/>
  <c r="Q3" i="1506"/>
  <c r="W3" i="1506" s="1"/>
  <c r="EN21" i="1500"/>
  <c r="AE17" i="1499"/>
  <c r="BL17" i="1499"/>
  <c r="Q10" i="1506"/>
  <c r="W10" i="1506" s="1"/>
  <c r="EN28" i="1500"/>
  <c r="Q14" i="1506"/>
  <c r="W14" i="1506" s="1"/>
  <c r="EN32" i="1500"/>
  <c r="P9" i="1506"/>
  <c r="V9" i="1506" s="1"/>
  <c r="EM26" i="1500"/>
  <c r="EM24" i="1500"/>
  <c r="EM33" i="1500"/>
  <c r="P15" i="1506"/>
  <c r="EM32" i="1500"/>
  <c r="P14" i="1506"/>
  <c r="T16" i="1504"/>
  <c r="Z16" i="1504" s="1"/>
  <c r="P10" i="1506"/>
  <c r="V10" i="1506" s="1"/>
  <c r="P12" i="1506"/>
  <c r="V12" i="1506" s="1"/>
  <c r="EM22" i="1500"/>
  <c r="P3" i="1506"/>
  <c r="V3" i="1506" s="1"/>
  <c r="EM23" i="1500"/>
  <c r="V7" i="1506"/>
  <c r="V11" i="1506"/>
  <c r="P13" i="1506"/>
  <c r="EM31" i="1500"/>
  <c r="V6" i="1506"/>
  <c r="V2" i="1506"/>
  <c r="V4" i="1506"/>
  <c r="V5" i="1506"/>
  <c r="V8" i="1506"/>
  <c r="DA24" i="1500"/>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P8" i="1499" a="1"/>
  <c r="BT8" i="1499" a="1"/>
  <c r="BT28" i="1499" a="1"/>
  <c r="BP28" i="1499" a="1"/>
  <c r="BT30" i="1499" a="1"/>
  <c r="BP30" i="1499" a="1"/>
  <c r="EI24" i="1500"/>
  <c r="EH24" i="1500"/>
  <c r="EG24" i="1500"/>
  <c r="CV24" i="1500"/>
  <c r="CX24" i="1500"/>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V14" i="1506" l="1"/>
  <c r="V15" i="1506"/>
  <c r="V13" i="1506"/>
  <c r="BR10" i="1499"/>
  <c r="BQ10" i="1499"/>
  <c r="BS10" i="1499"/>
  <c r="BP10" i="1499"/>
  <c r="BT29" i="1499"/>
  <c r="BU29" i="1499"/>
  <c r="BV29" i="1499"/>
  <c r="BW29" i="1499"/>
  <c r="BX29" i="1499"/>
  <c r="BT12" i="1499"/>
  <c r="BX12" i="1499"/>
  <c r="BV12" i="1499"/>
  <c r="BW12" i="1499"/>
  <c r="BU12" i="1499"/>
  <c r="BW10" i="1499"/>
  <c r="BV10" i="1499"/>
  <c r="BU10" i="1499"/>
  <c r="BT10" i="1499"/>
  <c r="BX10"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BQ20" i="1499"/>
  <c r="CA20" i="1499" s="1"/>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EF24" i="1500"/>
  <c r="EE24" i="1500"/>
  <c r="CW24" i="1500"/>
  <c r="ED24" i="1500"/>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BT32" i="1499" l="1"/>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DV16" i="1500" l="1"/>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16" i="1499" l="1"/>
  <c r="CH17" i="1499"/>
  <c r="CH13" i="1499"/>
  <c r="CH10" i="1499"/>
  <c r="CH7" i="1499"/>
  <c r="CH4" i="1499"/>
  <c r="CH14" i="1499"/>
  <c r="CH11" i="1499"/>
  <c r="CH8" i="1499"/>
  <c r="CH5" i="1499"/>
  <c r="CH15" i="1499"/>
  <c r="CH12" i="1499"/>
  <c r="CH9" i="1499"/>
  <c r="CH6" i="1499"/>
  <c r="CH47" i="1499"/>
  <c r="CH48" i="1499"/>
  <c r="CH49"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3" i="1499"/>
  <c r="BT15" i="1499" l="1"/>
  <c r="BV15" i="1499"/>
  <c r="BX15" i="1499"/>
  <c r="BW15" i="1499"/>
  <c r="BU15" i="1499"/>
  <c r="BP23" i="1499" a="1"/>
  <c r="BT23"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Z11" i="1499"/>
  <c r="CA11" i="1499"/>
  <c r="CB11" i="1499"/>
  <c r="CC11" i="1499"/>
  <c r="BP6" i="1499" a="1"/>
  <c r="BT6" i="1499" a="1"/>
  <c r="BT31" i="1499" a="1"/>
  <c r="BP31" i="1499" a="1"/>
  <c r="BP15" i="1499"/>
  <c r="CB15" i="1499" s="1"/>
  <c r="BR15" i="1499"/>
  <c r="BZ15" i="1499" s="1"/>
  <c r="BS15" i="1499"/>
  <c r="BY15" i="1499" s="1"/>
  <c r="BQ15" i="1499"/>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T13" i="1499" a="1"/>
  <c r="BP13" i="1499" a="1"/>
  <c r="BY21" i="1499"/>
  <c r="CB21" i="1499"/>
  <c r="CA21" i="1499"/>
  <c r="BZ21" i="1499"/>
  <c r="BY11" i="1499"/>
  <c r="R25" i="1494" a="1"/>
  <c r="R25" i="1494" s="1"/>
  <c r="C7" i="1492"/>
  <c r="L25" i="1494" a="1"/>
  <c r="L25" i="1494" s="1"/>
  <c r="B33" i="1492" s="1"/>
  <c r="BZ20" i="1499"/>
  <c r="C8" i="1492"/>
  <c r="C17" i="1492"/>
  <c r="CB20" i="1499"/>
  <c r="BY20" i="1499"/>
  <c r="CA15" i="1499"/>
  <c r="C33" i="1492"/>
  <c r="CV19" i="1500"/>
  <c r="CW19" i="1500"/>
  <c r="CX19" i="1500"/>
  <c r="B9" i="1492"/>
  <c r="B34" i="1492"/>
  <c r="B31" i="1492"/>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R16" i="1495" l="1"/>
  <c r="J16" i="1495"/>
  <c r="M16" i="1495"/>
  <c r="EV16" i="1500" s="1"/>
  <c r="I17" i="1495"/>
  <c r="W16" i="1504" s="1"/>
  <c r="AC16" i="1504" s="1"/>
  <c r="I16" i="1495"/>
  <c r="W15" i="1504" s="1"/>
  <c r="AC15" i="1504" s="1"/>
  <c r="AB17" i="1495"/>
  <c r="AB16" i="1495"/>
  <c r="FK16" i="1500" s="1"/>
  <c r="P16" i="1495"/>
  <c r="EY16" i="1500" s="1"/>
  <c r="P17" i="1495"/>
  <c r="M17" i="1495"/>
  <c r="N16" i="1495"/>
  <c r="EW16" i="1500" s="1"/>
  <c r="N17" i="1495"/>
  <c r="S17" i="1495"/>
  <c r="S16" i="1495"/>
  <c r="R17" i="1495"/>
  <c r="U17" i="1495"/>
  <c r="AJ17" i="1495" s="1"/>
  <c r="U16" i="1495"/>
  <c r="AJ16" i="1495" s="1"/>
  <c r="X17" i="1495"/>
  <c r="FG17" i="1500" s="1"/>
  <c r="X16" i="1495"/>
  <c r="FG16" i="1500" s="1"/>
  <c r="Y16" i="1495"/>
  <c r="Y17" i="1495"/>
  <c r="J17" i="1495"/>
  <c r="G34" i="1495"/>
  <c r="EP34" i="1500" s="1"/>
  <c r="G31" i="1495"/>
  <c r="G30" i="1495"/>
  <c r="G33" i="1495"/>
  <c r="G32" i="1495"/>
  <c r="I4" i="1495"/>
  <c r="G28" i="1495"/>
  <c r="G29" i="1495"/>
  <c r="G21" i="1495"/>
  <c r="G27" i="1495"/>
  <c r="G25" i="1495"/>
  <c r="G22" i="1495"/>
  <c r="G26" i="1495"/>
  <c r="G24" i="1495"/>
  <c r="G23" i="1495"/>
  <c r="G20" i="1495"/>
  <c r="CP16" i="1499"/>
  <c r="CP17" i="1499"/>
  <c r="CY16" i="1499"/>
  <c r="CY17" i="1499"/>
  <c r="DD17" i="1499"/>
  <c r="DD16" i="1499"/>
  <c r="CT17" i="1499"/>
  <c r="CT16" i="1499"/>
  <c r="CO17" i="1499"/>
  <c r="CO16" i="1499"/>
  <c r="DH17" i="1499"/>
  <c r="DH16" i="1499"/>
  <c r="CV17" i="1499"/>
  <c r="CV16" i="1499"/>
  <c r="DE17" i="1499"/>
  <c r="DE16" i="1499"/>
  <c r="DA16" i="1499"/>
  <c r="DA17" i="1499"/>
  <c r="CX17" i="1499"/>
  <c r="CX16" i="1499"/>
  <c r="CS16" i="1499"/>
  <c r="CS17" i="1499"/>
  <c r="CT14" i="1499"/>
  <c r="CT11" i="1499"/>
  <c r="CT8" i="1499"/>
  <c r="CT5" i="1499"/>
  <c r="CT15" i="1499"/>
  <c r="CT12" i="1499"/>
  <c r="CT9" i="1499"/>
  <c r="CT6" i="1499"/>
  <c r="CT13" i="1499"/>
  <c r="CT10" i="1499"/>
  <c r="CT7" i="1499"/>
  <c r="CT4" i="1499"/>
  <c r="CO4" i="1499"/>
  <c r="CO5" i="1499"/>
  <c r="CO11" i="1499"/>
  <c r="CO15" i="1499"/>
  <c r="CO10" i="1499"/>
  <c r="CO9" i="1499"/>
  <c r="CO7" i="1499"/>
  <c r="CO14" i="1499"/>
  <c r="CO6" i="1499"/>
  <c r="CO13" i="1499"/>
  <c r="CO8" i="1499"/>
  <c r="CO12" i="1499"/>
  <c r="DA13" i="1499"/>
  <c r="DA10" i="1499"/>
  <c r="DA7" i="1499"/>
  <c r="DA4" i="1499"/>
  <c r="DA14" i="1499"/>
  <c r="DA11" i="1499"/>
  <c r="DA8" i="1499"/>
  <c r="DA5" i="1499"/>
  <c r="DA15" i="1499"/>
  <c r="DA12" i="1499"/>
  <c r="DA9" i="1499"/>
  <c r="DA6" i="1499"/>
  <c r="CP5" i="1499"/>
  <c r="CP15" i="1499"/>
  <c r="CP12" i="1499"/>
  <c r="CP9" i="1499"/>
  <c r="CP6" i="1499"/>
  <c r="CP13" i="1499"/>
  <c r="CP10" i="1499"/>
  <c r="CP7" i="1499"/>
  <c r="CP4" i="1499"/>
  <c r="CP14" i="1499"/>
  <c r="CP8" i="1499"/>
  <c r="CP11" i="1499"/>
  <c r="CV14" i="1499"/>
  <c r="CV11" i="1499"/>
  <c r="CV8" i="1499"/>
  <c r="CV5" i="1499"/>
  <c r="CV15" i="1499"/>
  <c r="CV12" i="1499"/>
  <c r="CV9" i="1499"/>
  <c r="CV6" i="1499"/>
  <c r="CV13" i="1499"/>
  <c r="CV10" i="1499"/>
  <c r="CV4" i="1499"/>
  <c r="CV7" i="1499"/>
  <c r="DE13" i="1499"/>
  <c r="DE5" i="1499"/>
  <c r="DE11" i="1499"/>
  <c r="DE10" i="1499"/>
  <c r="DE9" i="1499"/>
  <c r="DE14" i="1499"/>
  <c r="DE6" i="1499"/>
  <c r="DE4" i="1499"/>
  <c r="DE8" i="1499"/>
  <c r="DE15" i="1499"/>
  <c r="DE7" i="1499"/>
  <c r="DE12" i="1499"/>
  <c r="CS11" i="1499"/>
  <c r="CS8" i="1499"/>
  <c r="CS5" i="1499"/>
  <c r="CS15" i="1499"/>
  <c r="CS12" i="1499"/>
  <c r="CS9" i="1499"/>
  <c r="CS6" i="1499"/>
  <c r="CS13" i="1499"/>
  <c r="CS10" i="1499"/>
  <c r="CS7" i="1499"/>
  <c r="CS4" i="1499"/>
  <c r="CS14" i="1499"/>
  <c r="CY7" i="1499"/>
  <c r="CY4" i="1499"/>
  <c r="CY14" i="1499"/>
  <c r="CY11" i="1499"/>
  <c r="CY8" i="1499"/>
  <c r="CY5" i="1499"/>
  <c r="CY15" i="1499"/>
  <c r="CY12" i="1499"/>
  <c r="CY9" i="1499"/>
  <c r="CY6" i="1499"/>
  <c r="CY13" i="1499"/>
  <c r="CY10" i="1499"/>
  <c r="CX4" i="1499"/>
  <c r="CX14" i="1499"/>
  <c r="CX11" i="1499"/>
  <c r="CX8" i="1499"/>
  <c r="CX5" i="1499"/>
  <c r="CX15" i="1499"/>
  <c r="CX12" i="1499"/>
  <c r="CX9" i="1499"/>
  <c r="CX6" i="1499"/>
  <c r="CX13" i="1499"/>
  <c r="CX10" i="1499"/>
  <c r="CX7" i="1499"/>
  <c r="DD15" i="1499"/>
  <c r="DD14" i="1499"/>
  <c r="DD13" i="1499"/>
  <c r="DD11" i="1499"/>
  <c r="DD10" i="1499"/>
  <c r="DD4" i="1499"/>
  <c r="DD12" i="1499"/>
  <c r="DD5" i="1499"/>
  <c r="DD9" i="1499"/>
  <c r="DD8" i="1499"/>
  <c r="DD7" i="1499"/>
  <c r="DD6" i="1499"/>
  <c r="DH14" i="1499"/>
  <c r="DH6" i="1499"/>
  <c r="DH15" i="1499"/>
  <c r="DH13" i="1499"/>
  <c r="DH5" i="1499"/>
  <c r="DH12" i="1499"/>
  <c r="DH4" i="1499"/>
  <c r="DH8" i="1499"/>
  <c r="DH11" i="1499"/>
  <c r="DH10" i="1499"/>
  <c r="DH9" i="1499"/>
  <c r="DH7" i="1499"/>
  <c r="CT48" i="1499"/>
  <c r="N4" i="1495"/>
  <c r="EW4" i="1500" s="1"/>
  <c r="R15" i="1495"/>
  <c r="FA15" i="1500" s="1"/>
  <c r="J6" i="1495"/>
  <c r="ES6" i="1500" s="1"/>
  <c r="CW49" i="1499"/>
  <c r="CT46" i="1499"/>
  <c r="CT74" i="1499" s="1"/>
  <c r="CT45" i="1499"/>
  <c r="CT73" i="1499" s="1"/>
  <c r="CT44" i="1499"/>
  <c r="CT72" i="1499" s="1"/>
  <c r="CT43" i="1499"/>
  <c r="CT71" i="1499" s="1"/>
  <c r="CT3" i="1499"/>
  <c r="CT47" i="1499"/>
  <c r="CT39" i="1499"/>
  <c r="CT38" i="1499"/>
  <c r="CT40" i="1499"/>
  <c r="CT37" i="1499"/>
  <c r="CT41" i="1499"/>
  <c r="CT69" i="1499" s="1"/>
  <c r="CT42" i="1499"/>
  <c r="CT70" i="1499" s="1"/>
  <c r="CT49" i="1499"/>
  <c r="M5" i="1495"/>
  <c r="EV5" i="1500" s="1"/>
  <c r="M7" i="1495"/>
  <c r="EV7" i="1500" s="1"/>
  <c r="J12" i="1495"/>
  <c r="ES12" i="1500" s="1"/>
  <c r="M10" i="1495"/>
  <c r="EV10" i="1500" s="1"/>
  <c r="R10" i="1495"/>
  <c r="FA10" i="1500" s="1"/>
  <c r="R8" i="1495"/>
  <c r="J8" i="1495"/>
  <c r="ES8" i="1500" s="1"/>
  <c r="M15" i="1495"/>
  <c r="R9" i="1495"/>
  <c r="FA9" i="1500" s="1"/>
  <c r="J11" i="1495"/>
  <c r="ES11" i="1500" s="1"/>
  <c r="P10" i="1495"/>
  <c r="L20" i="1492" s="1"/>
  <c r="P11" i="1495"/>
  <c r="EY11" i="1500" s="1"/>
  <c r="P9" i="1495"/>
  <c r="EY9" i="1500" s="1"/>
  <c r="EY19" i="1500"/>
  <c r="P13" i="1495"/>
  <c r="O20" i="1492" s="1"/>
  <c r="P14" i="1495"/>
  <c r="P20" i="1492" s="1"/>
  <c r="P7" i="1495"/>
  <c r="EY7" i="1500" s="1"/>
  <c r="P8" i="1495"/>
  <c r="J20" i="1492" s="1"/>
  <c r="EY17" i="1500"/>
  <c r="P12" i="1495"/>
  <c r="N20" i="1492" s="1"/>
  <c r="EY18" i="1500"/>
  <c r="P6" i="1495"/>
  <c r="H20" i="1492" s="1"/>
  <c r="P5" i="1495"/>
  <c r="EY5" i="1500" s="1"/>
  <c r="P15" i="1495"/>
  <c r="Q20" i="1492" s="1"/>
  <c r="J13" i="1495"/>
  <c r="ES13" i="1500" s="1"/>
  <c r="M13" i="1495"/>
  <c r="EV13" i="1500" s="1"/>
  <c r="J9" i="1495"/>
  <c r="ES9" i="1500" s="1"/>
  <c r="M9" i="1495"/>
  <c r="EV9" i="1500" s="1"/>
  <c r="R6" i="1495"/>
  <c r="FA6" i="1500" s="1"/>
  <c r="J5" i="1495"/>
  <c r="ES5" i="1500" s="1"/>
  <c r="AB12" i="1495"/>
  <c r="FK12" i="1500" s="1"/>
  <c r="AB15" i="1495"/>
  <c r="FK15" i="1500" s="1"/>
  <c r="AB6" i="1495"/>
  <c r="FK6" i="1500" s="1"/>
  <c r="AB13" i="1495"/>
  <c r="FK13" i="1500" s="1"/>
  <c r="AB10" i="1495"/>
  <c r="FK10" i="1500" s="1"/>
  <c r="AB7" i="1495"/>
  <c r="FK7" i="1500" s="1"/>
  <c r="AB9" i="1495"/>
  <c r="AB8" i="1495"/>
  <c r="FK8" i="1500" s="1"/>
  <c r="AB11" i="1495"/>
  <c r="FK18" i="1500"/>
  <c r="AB5" i="1495"/>
  <c r="FK5" i="1500" s="1"/>
  <c r="AB14" i="1495"/>
  <c r="J14" i="1495"/>
  <c r="ES14" i="1500" s="1"/>
  <c r="M14" i="1495"/>
  <c r="EV14" i="1500" s="1"/>
  <c r="R11" i="1495"/>
  <c r="N8" i="1495"/>
  <c r="EW8" i="1500" s="1"/>
  <c r="N13" i="1495"/>
  <c r="EW13" i="1500" s="1"/>
  <c r="N15" i="1495"/>
  <c r="EW15" i="1500" s="1"/>
  <c r="N11" i="1495"/>
  <c r="EW11" i="1500" s="1"/>
  <c r="N9" i="1495"/>
  <c r="EW9" i="1500" s="1"/>
  <c r="N12" i="1495"/>
  <c r="EW12" i="1500" s="1"/>
  <c r="N10" i="1495"/>
  <c r="EW10" i="1500" s="1"/>
  <c r="EW19" i="1500"/>
  <c r="N14" i="1495"/>
  <c r="EW14" i="1500" s="1"/>
  <c r="EW18" i="1500"/>
  <c r="EW17" i="1500"/>
  <c r="N7" i="1495"/>
  <c r="EW7" i="1500" s="1"/>
  <c r="N5" i="1495"/>
  <c r="EW5" i="1500" s="1"/>
  <c r="N6" i="1495"/>
  <c r="EW6" i="1500" s="1"/>
  <c r="J10" i="1495"/>
  <c r="ES10" i="1500" s="1"/>
  <c r="M12" i="1495"/>
  <c r="EV12" i="1500" s="1"/>
  <c r="R7" i="1495"/>
  <c r="FA7" i="1500" s="1"/>
  <c r="T13" i="1504"/>
  <c r="Z13" i="1504" s="1"/>
  <c r="J15" i="1495"/>
  <c r="ES15" i="1500" s="1"/>
  <c r="EV19" i="1500"/>
  <c r="FA16" i="1500"/>
  <c r="FH18" i="1500"/>
  <c r="FH16" i="1500"/>
  <c r="Y9" i="1495"/>
  <c r="Y12" i="1495"/>
  <c r="Y6" i="1495"/>
  <c r="Y8" i="1495"/>
  <c r="Y15" i="1495"/>
  <c r="FH17" i="1500"/>
  <c r="Y14" i="1495"/>
  <c r="Y5" i="1495"/>
  <c r="FH5" i="1500" s="1"/>
  <c r="Y7" i="1495"/>
  <c r="Y10" i="1495"/>
  <c r="Y13" i="1495"/>
  <c r="FH13" i="1500" s="1"/>
  <c r="Y11" i="1495"/>
  <c r="FH11" i="1500" s="1"/>
  <c r="FH19" i="1500"/>
  <c r="I6" i="1495"/>
  <c r="I7" i="1495"/>
  <c r="W6" i="1504" s="1"/>
  <c r="AC6" i="1504" s="1"/>
  <c r="I5" i="1495"/>
  <c r="ER18" i="1500"/>
  <c r="I12" i="1495"/>
  <c r="I15" i="1495"/>
  <c r="W14" i="1504" s="1"/>
  <c r="AC14" i="1504" s="1"/>
  <c r="I13" i="1495"/>
  <c r="I14" i="1495"/>
  <c r="W13" i="1504" s="1"/>
  <c r="AC13" i="1504" s="1"/>
  <c r="ER19" i="1500"/>
  <c r="I10" i="1495"/>
  <c r="W9" i="1504" s="1"/>
  <c r="AC9" i="1504" s="1"/>
  <c r="I8" i="1495"/>
  <c r="W7" i="1504" s="1"/>
  <c r="AC7" i="1504" s="1"/>
  <c r="I11" i="1495"/>
  <c r="W10" i="1504" s="1"/>
  <c r="AC10" i="1504" s="1"/>
  <c r="I9" i="1495"/>
  <c r="W8" i="1504" s="1"/>
  <c r="AC8" i="1504" s="1"/>
  <c r="FB17" i="1500"/>
  <c r="S9" i="1495"/>
  <c r="FB9" i="1500" s="1"/>
  <c r="FB18" i="1500"/>
  <c r="FB19" i="1500"/>
  <c r="S10" i="1495"/>
  <c r="FB10" i="1500" s="1"/>
  <c r="S14" i="1495"/>
  <c r="FB14" i="1500" s="1"/>
  <c r="S8" i="1495"/>
  <c r="FB8" i="1500" s="1"/>
  <c r="S5" i="1495"/>
  <c r="FB5" i="1500" s="1"/>
  <c r="S12" i="1495"/>
  <c r="FB12" i="1500" s="1"/>
  <c r="S11" i="1495"/>
  <c r="FB11" i="1500" s="1"/>
  <c r="S7" i="1495"/>
  <c r="FB7" i="1500" s="1"/>
  <c r="S13" i="1495"/>
  <c r="FB13" i="1500" s="1"/>
  <c r="S15" i="1495"/>
  <c r="FB15" i="1500" s="1"/>
  <c r="S6" i="1495"/>
  <c r="FB6" i="1500" s="1"/>
  <c r="X13" i="1495"/>
  <c r="FG13" i="1500" s="1"/>
  <c r="X8" i="1495"/>
  <c r="FG8" i="1500" s="1"/>
  <c r="X15" i="1495"/>
  <c r="FG15" i="1500" s="1"/>
  <c r="X7" i="1495"/>
  <c r="FG7" i="1500" s="1"/>
  <c r="X5" i="1495"/>
  <c r="FG5" i="1500" s="1"/>
  <c r="X6" i="1495"/>
  <c r="FG6" i="1500" s="1"/>
  <c r="FG18" i="1500"/>
  <c r="FG19" i="1500"/>
  <c r="X9" i="1495"/>
  <c r="FG9" i="1500" s="1"/>
  <c r="X12" i="1495"/>
  <c r="FG12" i="1500" s="1"/>
  <c r="X11" i="1495"/>
  <c r="FG11" i="1500" s="1"/>
  <c r="X10" i="1495"/>
  <c r="FG10" i="1500" s="1"/>
  <c r="X14" i="1495"/>
  <c r="FG14" i="1500" s="1"/>
  <c r="ES16" i="1500"/>
  <c r="M8" i="1495"/>
  <c r="R14" i="1495"/>
  <c r="FA14" i="1500" s="1"/>
  <c r="ES19" i="1500"/>
  <c r="EV17" i="1500"/>
  <c r="R13" i="1495"/>
  <c r="U5" i="1495"/>
  <c r="FD5" i="1500" s="1"/>
  <c r="FD18" i="1500"/>
  <c r="U10" i="1495"/>
  <c r="FD10" i="1500" s="1"/>
  <c r="U13" i="1495"/>
  <c r="FD13" i="1500" s="1"/>
  <c r="U7" i="1495"/>
  <c r="FD7" i="1500" s="1"/>
  <c r="U11" i="1495"/>
  <c r="M26" i="1492" s="1"/>
  <c r="U8" i="1495"/>
  <c r="FD8" i="1500" s="1"/>
  <c r="U9" i="1495"/>
  <c r="FD9" i="1500" s="1"/>
  <c r="U15" i="1495"/>
  <c r="FD15" i="1500" s="1"/>
  <c r="U6" i="1495"/>
  <c r="FD6" i="1500" s="1"/>
  <c r="U12" i="1495"/>
  <c r="FD19" i="1500"/>
  <c r="U14" i="1495"/>
  <c r="P26" i="1492" s="1"/>
  <c r="ES18" i="1500"/>
  <c r="EV18" i="1500"/>
  <c r="R12" i="1495"/>
  <c r="FA12" i="1500" s="1"/>
  <c r="ES17" i="1500"/>
  <c r="M11" i="1495"/>
  <c r="M17" i="1492" s="1"/>
  <c r="R5" i="1495"/>
  <c r="FA5" i="1500" s="1"/>
  <c r="J7" i="1495"/>
  <c r="ES7" i="1500" s="1"/>
  <c r="M6" i="1495"/>
  <c r="EV6" i="1500" s="1"/>
  <c r="U4" i="1495"/>
  <c r="FD4" i="1500" s="1"/>
  <c r="DA49" i="1499"/>
  <c r="DA48" i="1499"/>
  <c r="DA46" i="1499"/>
  <c r="DA74" i="1499" s="1"/>
  <c r="DA41" i="1499"/>
  <c r="DA69" i="1499" s="1"/>
  <c r="DA45" i="1499"/>
  <c r="DA73" i="1499" s="1"/>
  <c r="DA40" i="1499"/>
  <c r="DA68" i="1499" s="1"/>
  <c r="CV42" i="1499"/>
  <c r="CV70" i="1499" s="1"/>
  <c r="DE47" i="1499"/>
  <c r="DA38" i="1499"/>
  <c r="DA66" i="1499" s="1"/>
  <c r="DA37" i="1499"/>
  <c r="DA65" i="1499" s="1"/>
  <c r="DA3" i="1499"/>
  <c r="DA47" i="1499"/>
  <c r="CV39" i="1499"/>
  <c r="CV67" i="1499" s="1"/>
  <c r="CV47" i="1499"/>
  <c r="CA29" i="1499"/>
  <c r="BY29" i="1499"/>
  <c r="CB29" i="1499"/>
  <c r="BZ29" i="1499"/>
  <c r="CV38" i="1499"/>
  <c r="CV48" i="1499"/>
  <c r="DA44" i="1499"/>
  <c r="DA72" i="1499" s="1"/>
  <c r="CV49" i="1499"/>
  <c r="P4" i="1495"/>
  <c r="EY4" i="1500" s="1"/>
  <c r="DA43" i="1499"/>
  <c r="DA71" i="1499" s="1"/>
  <c r="CB22" i="1499"/>
  <c r="CV37" i="1499"/>
  <c r="CV3" i="1499"/>
  <c r="DA42" i="1499"/>
  <c r="DA70" i="1499" s="1"/>
  <c r="BQ13" i="1499"/>
  <c r="BR13" i="1499"/>
  <c r="BS13" i="1499"/>
  <c r="BP13" i="1499"/>
  <c r="CB13" i="1499" s="1"/>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BW31" i="1499"/>
  <c r="BX31" i="1499"/>
  <c r="BU31" i="1499"/>
  <c r="BT31" i="1499"/>
  <c r="BV31" i="1499"/>
  <c r="CV44" i="1499"/>
  <c r="CV72" i="1499" s="1"/>
  <c r="BR5" i="1499"/>
  <c r="BZ5" i="1499" s="1"/>
  <c r="BQ5" i="1499"/>
  <c r="CA5" i="1499" s="1"/>
  <c r="BS5" i="1499"/>
  <c r="BY5" i="1499" s="1"/>
  <c r="BP5" i="1499"/>
  <c r="CB5" i="1499" s="1"/>
  <c r="BT6" i="1499"/>
  <c r="BU6" i="1499"/>
  <c r="BX6" i="1499"/>
  <c r="BW6" i="1499"/>
  <c r="BV6" i="1499"/>
  <c r="CB25" i="1499"/>
  <c r="BY25" i="1499"/>
  <c r="CV43" i="1499"/>
  <c r="CV71" i="1499" s="1"/>
  <c r="BV5" i="1499"/>
  <c r="BU5" i="1499"/>
  <c r="BT5" i="1499"/>
  <c r="BX5" i="1499"/>
  <c r="BW5" i="1499"/>
  <c r="BS6" i="1499"/>
  <c r="BY6" i="1499" s="1"/>
  <c r="BQ6" i="1499"/>
  <c r="CA6" i="1499" s="1"/>
  <c r="BR6" i="1499"/>
  <c r="BZ6" i="1499" s="1"/>
  <c r="BP6" i="1499"/>
  <c r="CB6" i="1499" s="1"/>
  <c r="CB8" i="1499"/>
  <c r="CA8" i="1499"/>
  <c r="BZ8" i="1499"/>
  <c r="BY8" i="1499"/>
  <c r="CV41" i="1499"/>
  <c r="BY28" i="1499"/>
  <c r="CA28" i="1499"/>
  <c r="CV40" i="1499"/>
  <c r="CV68" i="1499" s="1"/>
  <c r="BZ17" i="1499"/>
  <c r="CA9" i="1499"/>
  <c r="CB9" i="1499"/>
  <c r="CO47" i="1499"/>
  <c r="CO48" i="1499"/>
  <c r="CO49" i="1499"/>
  <c r="CW47" i="1499"/>
  <c r="CS47" i="1499"/>
  <c r="CS48" i="1499"/>
  <c r="CS49" i="1499"/>
  <c r="DD47" i="1499"/>
  <c r="DD48" i="1499"/>
  <c r="DD49" i="1499"/>
  <c r="CP47" i="1499"/>
  <c r="CP48" i="1499"/>
  <c r="CP49" i="1499"/>
  <c r="CX47" i="1499"/>
  <c r="CX48" i="1499"/>
  <c r="CX49" i="1499"/>
  <c r="DH47" i="1499"/>
  <c r="DH48" i="1499"/>
  <c r="DH49" i="1499"/>
  <c r="DE49" i="1499"/>
  <c r="CY47" i="1499"/>
  <c r="CY48" i="1499"/>
  <c r="CY49" i="1499"/>
  <c r="DE48" i="1499"/>
  <c r="DE45" i="1499"/>
  <c r="DE73" i="1499" s="1"/>
  <c r="CS40" i="1499"/>
  <c r="CA10" i="1499"/>
  <c r="CO39" i="1499"/>
  <c r="DE43" i="1499"/>
  <c r="DE71" i="1499" s="1"/>
  <c r="CO37" i="1499"/>
  <c r="DE42" i="1499"/>
  <c r="CS43" i="1499"/>
  <c r="CS41" i="1499"/>
  <c r="CW45" i="1499"/>
  <c r="CW73" i="1499" s="1"/>
  <c r="CX37" i="1499"/>
  <c r="CX38" i="1499"/>
  <c r="CX39" i="1499"/>
  <c r="CX40" i="1499"/>
  <c r="CX41" i="1499"/>
  <c r="CX42" i="1499"/>
  <c r="CX43" i="1499"/>
  <c r="CX44" i="1499"/>
  <c r="CX45" i="1499"/>
  <c r="CX46" i="1499"/>
  <c r="CT66" i="1499"/>
  <c r="DE44" i="1499"/>
  <c r="CS42" i="1499"/>
  <c r="CO38" i="1499"/>
  <c r="CW44" i="1499"/>
  <c r="DD37" i="1499"/>
  <c r="DD38" i="1499"/>
  <c r="DD39" i="1499"/>
  <c r="DD40" i="1499"/>
  <c r="DD41" i="1499"/>
  <c r="DD42" i="1499"/>
  <c r="DD43" i="1499"/>
  <c r="DD44" i="1499"/>
  <c r="DD45" i="1499"/>
  <c r="DD46" i="1499"/>
  <c r="DE41" i="1499"/>
  <c r="CS39" i="1499"/>
  <c r="EZ17" i="1500"/>
  <c r="CW42" i="1499"/>
  <c r="DE40" i="1499"/>
  <c r="CS38" i="1499"/>
  <c r="CO46" i="1499"/>
  <c r="DH37" i="1499"/>
  <c r="DH38" i="1499"/>
  <c r="DH39" i="1499"/>
  <c r="DH40" i="1499"/>
  <c r="DH41" i="1499"/>
  <c r="DH42" i="1499"/>
  <c r="DH43" i="1499"/>
  <c r="DH44" i="1499"/>
  <c r="DH45" i="1499"/>
  <c r="DH46" i="1499"/>
  <c r="DE39" i="1499"/>
  <c r="CS37" i="1499"/>
  <c r="CO45" i="1499"/>
  <c r="CO73" i="1499" s="1"/>
  <c r="CW40" i="1499"/>
  <c r="DE38" i="1499"/>
  <c r="CO44"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S46" i="1499"/>
  <c r="CO42" i="1499"/>
  <c r="CS45" i="1499"/>
  <c r="CS73" i="1499" s="1"/>
  <c r="CO41" i="1499"/>
  <c r="CT68" i="1499"/>
  <c r="DE46" i="1499"/>
  <c r="CS44" i="1499"/>
  <c r="CS72" i="1499" s="1"/>
  <c r="CO40" i="1499"/>
  <c r="EZ19" i="1500"/>
  <c r="BZ10" i="1499"/>
  <c r="BY10" i="1499"/>
  <c r="EZ18" i="1500"/>
  <c r="DH3" i="1499"/>
  <c r="FK17" i="1500"/>
  <c r="FA17" i="1500"/>
  <c r="FA19" i="1500"/>
  <c r="F18" i="1492"/>
  <c r="FA18" i="1500"/>
  <c r="R4" i="1495"/>
  <c r="FA4" i="1500" s="1"/>
  <c r="AB4" i="1495"/>
  <c r="FK19" i="1500"/>
  <c r="CO3" i="1499"/>
  <c r="CX3" i="1499"/>
  <c r="J18" i="1492"/>
  <c r="CC24" i="1499"/>
  <c r="FH7" i="1500"/>
  <c r="DE3" i="1499"/>
  <c r="CS3" i="1499"/>
  <c r="CP3" i="1499"/>
  <c r="CC25" i="1499"/>
  <c r="M4" i="1495"/>
  <c r="EV4" i="1500" s="1"/>
  <c r="BZ25" i="1499"/>
  <c r="CA25" i="1499"/>
  <c r="CC7" i="1499"/>
  <c r="Y4" i="1495"/>
  <c r="FH4" i="1500" s="1"/>
  <c r="J4" i="1495"/>
  <c r="ES4" i="1500" s="1"/>
  <c r="FB16" i="1500"/>
  <c r="S4" i="1495"/>
  <c r="FB4" i="1500" s="1"/>
  <c r="CC5" i="1499"/>
  <c r="DD3" i="1499"/>
  <c r="CB10" i="1499"/>
  <c r="CY3" i="1499"/>
  <c r="X4" i="1495"/>
  <c r="FG4" i="1500" s="1"/>
  <c r="CA22" i="1499"/>
  <c r="BY22" i="1499"/>
  <c r="BZ22" i="1499"/>
  <c r="CA17" i="1499"/>
  <c r="CB17" i="1499"/>
  <c r="BY17" i="1499"/>
  <c r="BZ9" i="1499"/>
  <c r="BY9" i="1499"/>
  <c r="CC28" i="1499"/>
  <c r="O18" i="1492" l="1"/>
  <c r="F34" i="1495"/>
  <c r="EO34" i="1500" s="1"/>
  <c r="AT4" i="1495"/>
  <c r="FD17" i="1500"/>
  <c r="V17" i="1495"/>
  <c r="V16" i="1495"/>
  <c r="G16" i="1495"/>
  <c r="G17" i="1495"/>
  <c r="EP17" i="1500" s="1"/>
  <c r="EP32" i="1500"/>
  <c r="S14" i="1506"/>
  <c r="Y14" i="1506" s="1"/>
  <c r="EP33" i="1500"/>
  <c r="S15" i="1506"/>
  <c r="Y15" i="1506" s="1"/>
  <c r="E17" i="1495"/>
  <c r="E16" i="1495"/>
  <c r="O17" i="1495"/>
  <c r="O16" i="1495"/>
  <c r="EX16" i="1500" s="1"/>
  <c r="T16" i="1495"/>
  <c r="FC16" i="1500" s="1"/>
  <c r="T17" i="1495"/>
  <c r="H16" i="1495"/>
  <c r="V15" i="1504" s="1"/>
  <c r="AB15" i="1504" s="1"/>
  <c r="D17" i="1495"/>
  <c r="EM17" i="1500" s="1"/>
  <c r="D16" i="1495"/>
  <c r="H17" i="1495"/>
  <c r="V16" i="1504" s="1"/>
  <c r="AB16" i="1504" s="1"/>
  <c r="W16" i="1495"/>
  <c r="W17" i="1495"/>
  <c r="FF17" i="1500" s="1"/>
  <c r="AC16" i="1495"/>
  <c r="AC17" i="1495"/>
  <c r="AA17" i="1495"/>
  <c r="AA16" i="1495"/>
  <c r="F17" i="1495"/>
  <c r="F16" i="1495"/>
  <c r="H7" i="1495"/>
  <c r="H6" i="1495"/>
  <c r="S12" i="1506"/>
  <c r="Y12" i="1506" s="1"/>
  <c r="EP30" i="1500"/>
  <c r="H10" i="1495"/>
  <c r="V9" i="1504" s="1"/>
  <c r="AB9" i="1504" s="1"/>
  <c r="S13" i="1506"/>
  <c r="Y13" i="1506" s="1"/>
  <c r="EP31" i="1500"/>
  <c r="H5" i="1495"/>
  <c r="F20" i="1495"/>
  <c r="S2" i="1506"/>
  <c r="Y2" i="1506" s="1"/>
  <c r="EP20" i="1500"/>
  <c r="F25" i="1495"/>
  <c r="F27" i="1495"/>
  <c r="S5" i="1506"/>
  <c r="Y5" i="1506" s="1"/>
  <c r="EP23" i="1500"/>
  <c r="F26" i="1495"/>
  <c r="F21" i="1495"/>
  <c r="S6" i="1506"/>
  <c r="Y6" i="1506" s="1"/>
  <c r="EP24" i="1500"/>
  <c r="F23" i="1495"/>
  <c r="H13" i="1495"/>
  <c r="S8" i="1506"/>
  <c r="Y8" i="1506" s="1"/>
  <c r="EP26" i="1500"/>
  <c r="F24" i="1495"/>
  <c r="H4" i="1495"/>
  <c r="S4" i="1506"/>
  <c r="Y4" i="1506" s="1"/>
  <c r="EP22" i="1500"/>
  <c r="F22" i="1495"/>
  <c r="F29" i="1495"/>
  <c r="S7" i="1506"/>
  <c r="Y7" i="1506" s="1"/>
  <c r="EP25" i="1500"/>
  <c r="H14" i="1495"/>
  <c r="H15" i="1495"/>
  <c r="S9" i="1506"/>
  <c r="Y9" i="1506" s="1"/>
  <c r="EP27" i="1500"/>
  <c r="H12" i="1495"/>
  <c r="F32" i="1495"/>
  <c r="S3" i="1506"/>
  <c r="Y3" i="1506" s="1"/>
  <c r="EP21" i="1500"/>
  <c r="H9" i="1495"/>
  <c r="F30" i="1495"/>
  <c r="S11" i="1506"/>
  <c r="Y11" i="1506" s="1"/>
  <c r="EP29" i="1500"/>
  <c r="F28" i="1495"/>
  <c r="F31" i="1495"/>
  <c r="S10" i="1506"/>
  <c r="Y10" i="1506" s="1"/>
  <c r="EP28" i="1500"/>
  <c r="H11" i="1495"/>
  <c r="F33" i="1495"/>
  <c r="G14" i="1495"/>
  <c r="EP14" i="1500" s="1"/>
  <c r="G15" i="1495"/>
  <c r="G6" i="1495"/>
  <c r="G8" i="1495"/>
  <c r="EP8" i="1500" s="1"/>
  <c r="G12" i="1495"/>
  <c r="EP12" i="1500" s="1"/>
  <c r="G4" i="1495"/>
  <c r="G5" i="1495"/>
  <c r="G11" i="1495"/>
  <c r="G9" i="1495"/>
  <c r="EP9" i="1500" s="1"/>
  <c r="G10" i="1495"/>
  <c r="G13" i="1495"/>
  <c r="G7" i="1495"/>
  <c r="EP7" i="1500" s="1"/>
  <c r="H8" i="1495"/>
  <c r="K20" i="1492"/>
  <c r="K26" i="1492"/>
  <c r="F26" i="1492"/>
  <c r="I20" i="1492"/>
  <c r="CL16" i="1499"/>
  <c r="CL17" i="1499"/>
  <c r="DB17" i="1499"/>
  <c r="DB16" i="1499"/>
  <c r="CM17" i="1499"/>
  <c r="CM16" i="1499"/>
  <c r="CU17" i="1499"/>
  <c r="CU16" i="1499"/>
  <c r="DI17" i="1499"/>
  <c r="DI16" i="1499"/>
  <c r="CK17" i="1499"/>
  <c r="CK16" i="1499"/>
  <c r="CI16" i="1499"/>
  <c r="CI17" i="1499"/>
  <c r="CJ16" i="1499"/>
  <c r="CJ17" i="1499"/>
  <c r="CN17" i="1499"/>
  <c r="CN16" i="1499"/>
  <c r="DG17" i="1499"/>
  <c r="DG16" i="1499"/>
  <c r="CZ17" i="1499"/>
  <c r="CZ16" i="1499"/>
  <c r="DC17" i="1499"/>
  <c r="DC16" i="1499"/>
  <c r="BA4" i="1495"/>
  <c r="BA5" i="1495" s="1"/>
  <c r="BA6" i="1495" s="1"/>
  <c r="BA7" i="1495" s="1"/>
  <c r="BA8" i="1495" s="1"/>
  <c r="BA9" i="1495" s="1"/>
  <c r="BA10" i="1495" s="1"/>
  <c r="BA11" i="1495" s="1"/>
  <c r="BA12" i="1495" s="1"/>
  <c r="BA13" i="1495" s="1"/>
  <c r="BA14" i="1495" s="1"/>
  <c r="BA15" i="1495" s="1"/>
  <c r="CR16" i="1499"/>
  <c r="CR17" i="1499"/>
  <c r="U3" i="1504"/>
  <c r="CR3" i="1499"/>
  <c r="U11" i="1504"/>
  <c r="AA11" i="1504" s="1"/>
  <c r="EU10" i="1500"/>
  <c r="O35" i="1492"/>
  <c r="ER10" i="1500"/>
  <c r="L26" i="1492"/>
  <c r="EY8" i="1500"/>
  <c r="O26" i="1492"/>
  <c r="CW48" i="1499"/>
  <c r="CW41" i="1499"/>
  <c r="CW69" i="1499" s="1"/>
  <c r="CW46" i="1499"/>
  <c r="CW74" i="1499" s="1"/>
  <c r="CW43" i="1499"/>
  <c r="CW71" i="1499" s="1"/>
  <c r="CW3" i="1499"/>
  <c r="F21" i="1492"/>
  <c r="CW37" i="1499"/>
  <c r="CW65" i="1499" s="1"/>
  <c r="CW38" i="1499"/>
  <c r="CW66" i="1499" s="1"/>
  <c r="BD4" i="1495"/>
  <c r="BD5" i="1495" s="1"/>
  <c r="BD6" i="1495" s="1"/>
  <c r="BD7" i="1495" s="1"/>
  <c r="BD8" i="1495" s="1"/>
  <c r="BD9" i="1495" s="1"/>
  <c r="BD10" i="1495" s="1"/>
  <c r="BD11" i="1495" s="1"/>
  <c r="BD12" i="1495" s="1"/>
  <c r="BD13" i="1495" s="1"/>
  <c r="BD14" i="1495" s="1"/>
  <c r="BD15" i="1495" s="1"/>
  <c r="AX4" i="1495"/>
  <c r="AX5" i="1495" s="1"/>
  <c r="AX6" i="1495" s="1"/>
  <c r="AX7" i="1495" s="1"/>
  <c r="AX8" i="1495" s="1"/>
  <c r="AX9" i="1495" s="1"/>
  <c r="AX10" i="1495" s="1"/>
  <c r="AX11" i="1495" s="1"/>
  <c r="AX12" i="1495" s="1"/>
  <c r="AX13" i="1495" s="1"/>
  <c r="AX14" i="1495" s="1"/>
  <c r="AX15" i="1495" s="1"/>
  <c r="AS4" i="1495"/>
  <c r="AS5" i="1495" s="1"/>
  <c r="AS6" i="1495" s="1"/>
  <c r="AS7" i="1495" s="1"/>
  <c r="AS8" i="1495" s="1"/>
  <c r="AS9" i="1495" s="1"/>
  <c r="AS10" i="1495" s="1"/>
  <c r="AS11" i="1495" s="1"/>
  <c r="AS12" i="1495" s="1"/>
  <c r="AS13" i="1495" s="1"/>
  <c r="AS14" i="1495" s="1"/>
  <c r="AS15" i="1495" s="1"/>
  <c r="BE4" i="1495"/>
  <c r="BE5" i="1495" s="1"/>
  <c r="BE6" i="1495" s="1"/>
  <c r="BE7" i="1495" s="1"/>
  <c r="BE8" i="1495" s="1"/>
  <c r="BE9" i="1495" s="1"/>
  <c r="BE10" i="1495" s="1"/>
  <c r="BE11" i="1495" s="1"/>
  <c r="BE12" i="1495" s="1"/>
  <c r="BE13" i="1495" s="1"/>
  <c r="BE14" i="1495" s="1"/>
  <c r="BE15" i="1495" s="1"/>
  <c r="T12" i="1504"/>
  <c r="Z12" i="1504" s="1"/>
  <c r="CK12" i="1499"/>
  <c r="CK9" i="1499"/>
  <c r="CK6" i="1499"/>
  <c r="CK13" i="1499"/>
  <c r="CK10" i="1499"/>
  <c r="CK7" i="1499"/>
  <c r="CK4" i="1499"/>
  <c r="CK14" i="1499"/>
  <c r="CK11" i="1499"/>
  <c r="CK8" i="1499"/>
  <c r="CK5" i="1499"/>
  <c r="CK15" i="1499"/>
  <c r="CJ9" i="1499"/>
  <c r="CJ6" i="1499"/>
  <c r="CJ13" i="1499"/>
  <c r="CJ10" i="1499"/>
  <c r="CJ7" i="1499"/>
  <c r="CJ4" i="1499"/>
  <c r="CJ14" i="1499"/>
  <c r="CJ11" i="1499"/>
  <c r="CJ8" i="1499"/>
  <c r="CJ5" i="1499"/>
  <c r="CJ12" i="1499"/>
  <c r="CJ15" i="1499"/>
  <c r="CI6" i="1499"/>
  <c r="CI13" i="1499"/>
  <c r="CI10" i="1499"/>
  <c r="CI7" i="1499"/>
  <c r="CI4" i="1499"/>
  <c r="CI14" i="1499"/>
  <c r="CI11" i="1499"/>
  <c r="CI8" i="1499"/>
  <c r="CI5" i="1499"/>
  <c r="CI15" i="1499"/>
  <c r="CI12" i="1499"/>
  <c r="CI9" i="1499"/>
  <c r="CS67" i="1499"/>
  <c r="DG9" i="1499"/>
  <c r="DG6" i="1499"/>
  <c r="DG13" i="1499"/>
  <c r="DG10" i="1499"/>
  <c r="DG7" i="1499"/>
  <c r="DG4" i="1499"/>
  <c r="DG14" i="1499"/>
  <c r="DG11" i="1499"/>
  <c r="DG8" i="1499"/>
  <c r="DG5" i="1499"/>
  <c r="DG15" i="1499"/>
  <c r="DG12" i="1499"/>
  <c r="AO4" i="1495"/>
  <c r="AO5" i="1495" s="1"/>
  <c r="AO6" i="1495" s="1"/>
  <c r="AO7" i="1495" s="1"/>
  <c r="CZ10" i="1499"/>
  <c r="CZ7" i="1499"/>
  <c r="CZ4" i="1499"/>
  <c r="CZ14" i="1499"/>
  <c r="CZ11" i="1499"/>
  <c r="CZ8" i="1499"/>
  <c r="CZ5" i="1499"/>
  <c r="CZ15" i="1499"/>
  <c r="CZ12" i="1499"/>
  <c r="CZ9" i="1499"/>
  <c r="CZ6" i="1499"/>
  <c r="CZ13" i="1499"/>
  <c r="AY4" i="1495"/>
  <c r="AY5" i="1495" s="1"/>
  <c r="AY6" i="1495" s="1"/>
  <c r="AY7" i="1495" s="1"/>
  <c r="AY8" i="1495" s="1"/>
  <c r="AY9" i="1495" s="1"/>
  <c r="AY10" i="1495" s="1"/>
  <c r="AY11" i="1495" s="1"/>
  <c r="AY12" i="1495" s="1"/>
  <c r="AY13" i="1495" s="1"/>
  <c r="AY14" i="1495" s="1"/>
  <c r="AY15" i="1495" s="1"/>
  <c r="DC13" i="1499"/>
  <c r="DC10" i="1499"/>
  <c r="DC7" i="1499"/>
  <c r="DC4" i="1499"/>
  <c r="DC14" i="1499"/>
  <c r="DC11" i="1499"/>
  <c r="DC8" i="1499"/>
  <c r="DC5" i="1499"/>
  <c r="DC15" i="1499"/>
  <c r="DC12" i="1499"/>
  <c r="DC6" i="1499"/>
  <c r="DC9" i="1499"/>
  <c r="AV4" i="1495"/>
  <c r="AV5" i="1495" s="1"/>
  <c r="AV6" i="1495" s="1"/>
  <c r="AV7" i="1495" s="1"/>
  <c r="AV8" i="1495" s="1"/>
  <c r="AV9" i="1495" s="1"/>
  <c r="AV10" i="1495" s="1"/>
  <c r="AV11" i="1495" s="1"/>
  <c r="AV12" i="1495" s="1"/>
  <c r="AV13" i="1495" s="1"/>
  <c r="AV14" i="1495" s="1"/>
  <c r="AV15" i="1495" s="1"/>
  <c r="CL15" i="1499"/>
  <c r="CL12" i="1499"/>
  <c r="CL9" i="1499"/>
  <c r="CL6" i="1499"/>
  <c r="CL13" i="1499"/>
  <c r="CL10" i="1499"/>
  <c r="CL7" i="1499"/>
  <c r="CL4" i="1499"/>
  <c r="CL14" i="1499"/>
  <c r="CL11" i="1499"/>
  <c r="CL8" i="1499"/>
  <c r="CL5" i="1499"/>
  <c r="CN13" i="1499"/>
  <c r="CN15" i="1499"/>
  <c r="CN9" i="1499"/>
  <c r="CN6" i="1499"/>
  <c r="CN5" i="1499"/>
  <c r="CN8" i="1499"/>
  <c r="CN10" i="1499"/>
  <c r="CN12" i="1499"/>
  <c r="CN14" i="1499"/>
  <c r="CN11" i="1499"/>
  <c r="CN7" i="1499"/>
  <c r="CN4" i="1499"/>
  <c r="CV66" i="1499"/>
  <c r="DB13" i="1499"/>
  <c r="DB10" i="1499"/>
  <c r="DB7" i="1499"/>
  <c r="DB4" i="1499"/>
  <c r="DB14" i="1499"/>
  <c r="DB11" i="1499"/>
  <c r="DB8" i="1499"/>
  <c r="DB5" i="1499"/>
  <c r="DB15" i="1499"/>
  <c r="DB12" i="1499"/>
  <c r="DB9" i="1499"/>
  <c r="DB6" i="1499"/>
  <c r="AT5" i="1495"/>
  <c r="AT6" i="1495" s="1"/>
  <c r="AT7" i="1495" s="1"/>
  <c r="AT8" i="1495" s="1"/>
  <c r="AT9" i="1495" s="1"/>
  <c r="AT10" i="1495" s="1"/>
  <c r="AT11" i="1495" s="1"/>
  <c r="AT12" i="1495" s="1"/>
  <c r="AT13" i="1495" s="1"/>
  <c r="AT14" i="1495" s="1"/>
  <c r="AT15" i="1495" s="1"/>
  <c r="CU15" i="1499"/>
  <c r="CU14" i="1499"/>
  <c r="CU13" i="1499"/>
  <c r="CU11" i="1499"/>
  <c r="CU10" i="1499"/>
  <c r="CU4" i="1499"/>
  <c r="CU12" i="1499"/>
  <c r="CU5" i="1499"/>
  <c r="CU9" i="1499"/>
  <c r="CU8" i="1499"/>
  <c r="CU7" i="1499"/>
  <c r="CU6" i="1499"/>
  <c r="N21" i="1492"/>
  <c r="CT67" i="1499"/>
  <c r="CR15" i="1499"/>
  <c r="CR14" i="1499"/>
  <c r="CR11" i="1499"/>
  <c r="CR10" i="1499"/>
  <c r="CR9" i="1499"/>
  <c r="CR7" i="1499"/>
  <c r="CR6" i="1499"/>
  <c r="CR8" i="1499"/>
  <c r="CR12" i="1499"/>
  <c r="CR13" i="1499"/>
  <c r="CR5" i="1499"/>
  <c r="CR4" i="1499"/>
  <c r="AP4" i="1495"/>
  <c r="AP5" i="1495" s="1"/>
  <c r="AP6" i="1495" s="1"/>
  <c r="AP7" i="1495" s="1"/>
  <c r="AP8" i="1495" s="1"/>
  <c r="AP9" i="1495" s="1"/>
  <c r="AP10" i="1495" s="1"/>
  <c r="AP11" i="1495" s="1"/>
  <c r="AP12" i="1495" s="1"/>
  <c r="AP13" i="1495" s="1"/>
  <c r="AP14" i="1495" s="1"/>
  <c r="AP15" i="1495" s="1"/>
  <c r="DI12" i="1499"/>
  <c r="DI9" i="1499"/>
  <c r="DI6" i="1499"/>
  <c r="DI13" i="1499"/>
  <c r="DI10" i="1499"/>
  <c r="DI7" i="1499"/>
  <c r="DI4" i="1499"/>
  <c r="DI14" i="1499"/>
  <c r="DI11" i="1499"/>
  <c r="DI8" i="1499"/>
  <c r="DI5" i="1499"/>
  <c r="DI15" i="1499"/>
  <c r="T8" i="1504"/>
  <c r="Z8" i="1504" s="1"/>
  <c r="CM15" i="1499"/>
  <c r="CM12" i="1499"/>
  <c r="CM9" i="1499"/>
  <c r="CM6" i="1499"/>
  <c r="CM13" i="1499"/>
  <c r="CM10" i="1499"/>
  <c r="CM7" i="1499"/>
  <c r="CM4" i="1499"/>
  <c r="CM14" i="1499"/>
  <c r="CM11" i="1499"/>
  <c r="CM8" i="1499"/>
  <c r="CM5" i="1499"/>
  <c r="T5" i="1504"/>
  <c r="Z5" i="1504" s="1"/>
  <c r="BH4" i="1495"/>
  <c r="BH5" i="1495" s="1"/>
  <c r="BH6" i="1495" s="1"/>
  <c r="BH7" i="1495" s="1"/>
  <c r="BH8" i="1495" s="1"/>
  <c r="BH9" i="1495" s="1"/>
  <c r="BH10" i="1495" s="1"/>
  <c r="BH11" i="1495" s="1"/>
  <c r="BH12" i="1495" s="1"/>
  <c r="BH13" i="1495" s="1"/>
  <c r="BH14" i="1495" s="1"/>
  <c r="BH15" i="1495" s="1"/>
  <c r="CW39" i="1499"/>
  <c r="CW67" i="1499" s="1"/>
  <c r="EZ13" i="1500"/>
  <c r="CW5" i="1499"/>
  <c r="CW7" i="1499"/>
  <c r="CW9" i="1499"/>
  <c r="CW11" i="1499"/>
  <c r="CW13" i="1499"/>
  <c r="CW15" i="1499"/>
  <c r="CW4" i="1499"/>
  <c r="CW6" i="1499"/>
  <c r="CW8" i="1499"/>
  <c r="CW10" i="1499"/>
  <c r="CW12" i="1499"/>
  <c r="CW14" i="1499"/>
  <c r="ER11" i="1500"/>
  <c r="J26" i="1492"/>
  <c r="I26" i="1492"/>
  <c r="EL13" i="1500"/>
  <c r="ER4" i="1500"/>
  <c r="W3" i="1504"/>
  <c r="AC3" i="1504" s="1"/>
  <c r="ER5" i="1500"/>
  <c r="W4" i="1504"/>
  <c r="AC4" i="1504" s="1"/>
  <c r="EZ15" i="1500"/>
  <c r="T14" i="1504"/>
  <c r="Z14" i="1504" s="1"/>
  <c r="ER6" i="1500"/>
  <c r="W5" i="1504"/>
  <c r="AC5" i="1504" s="1"/>
  <c r="EZ10" i="1500"/>
  <c r="T9" i="1504"/>
  <c r="Z9" i="1504" s="1"/>
  <c r="I21" i="1492"/>
  <c r="T6" i="1504"/>
  <c r="Z6" i="1504" s="1"/>
  <c r="EZ11" i="1500"/>
  <c r="T10" i="1504"/>
  <c r="Z10" i="1504" s="1"/>
  <c r="EZ5" i="1500"/>
  <c r="T4" i="1504"/>
  <c r="Z4" i="1504" s="1"/>
  <c r="ER16" i="1500"/>
  <c r="ER13" i="1500"/>
  <c r="W12" i="1504"/>
  <c r="AC12" i="1504" s="1"/>
  <c r="EZ16" i="1500"/>
  <c r="ER12" i="1500"/>
  <c r="W11" i="1504"/>
  <c r="AC11" i="1504" s="1"/>
  <c r="ER17" i="1500"/>
  <c r="J21" i="1492"/>
  <c r="T7" i="1504"/>
  <c r="Z7" i="1504" s="1"/>
  <c r="F20" i="1492"/>
  <c r="CP71" i="1499"/>
  <c r="CW72" i="1499"/>
  <c r="CT65" i="1499"/>
  <c r="CP70" i="1499"/>
  <c r="CO71" i="1499"/>
  <c r="CP68" i="1499"/>
  <c r="CP67" i="1499"/>
  <c r="CO72" i="1499"/>
  <c r="CS71" i="1499"/>
  <c r="CO65" i="1499"/>
  <c r="CO68" i="1499"/>
  <c r="CW68" i="1499"/>
  <c r="CO74" i="1499"/>
  <c r="CO67" i="1499"/>
  <c r="CS74" i="1499"/>
  <c r="CS68" i="1499"/>
  <c r="CS70" i="1499"/>
  <c r="CP74" i="1499"/>
  <c r="H18" i="1492"/>
  <c r="EZ7" i="1500"/>
  <c r="Q18" i="1492"/>
  <c r="EY12" i="1500"/>
  <c r="EY6" i="1500"/>
  <c r="M18" i="1492"/>
  <c r="Q21" i="1492"/>
  <c r="N18" i="1492"/>
  <c r="G20" i="1492"/>
  <c r="H26" i="1492"/>
  <c r="F6" i="1495"/>
  <c r="EO6" i="1500" s="1"/>
  <c r="EO16" i="1500"/>
  <c r="F12" i="1495"/>
  <c r="EO12" i="1500" s="1"/>
  <c r="F15" i="1495"/>
  <c r="EO15" i="1500" s="1"/>
  <c r="F7" i="1495"/>
  <c r="EO7" i="1500" s="1"/>
  <c r="EO18" i="1500"/>
  <c r="EO19" i="1500"/>
  <c r="F8" i="1495"/>
  <c r="EO8" i="1500" s="1"/>
  <c r="F10" i="1495"/>
  <c r="EO10" i="1500" s="1"/>
  <c r="F14" i="1495"/>
  <c r="P7" i="1492" s="1"/>
  <c r="EO17" i="1500"/>
  <c r="F9" i="1495"/>
  <c r="EO9" i="1500" s="1"/>
  <c r="F13" i="1495"/>
  <c r="EO13" i="1500" s="1"/>
  <c r="F5" i="1495"/>
  <c r="EO5" i="1500" s="1"/>
  <c r="F11" i="1495"/>
  <c r="EO11" i="1500" s="1"/>
  <c r="K18" i="1492"/>
  <c r="Q26" i="1492"/>
  <c r="EY15" i="1500"/>
  <c r="BY13" i="1499"/>
  <c r="CL3" i="1499"/>
  <c r="CL37" i="1499"/>
  <c r="CL42" i="1499"/>
  <c r="CL70" i="1499" s="1"/>
  <c r="DG46" i="1499"/>
  <c r="DG74" i="1499" s="1"/>
  <c r="CL47" i="1499"/>
  <c r="G18" i="1492"/>
  <c r="I18" i="1492"/>
  <c r="EZ8" i="1500"/>
  <c r="EY10" i="1500"/>
  <c r="L18" i="1492"/>
  <c r="BZ13" i="1499"/>
  <c r="CA13" i="1499"/>
  <c r="EP18" i="1500"/>
  <c r="EP6" i="1500"/>
  <c r="EP10" i="1500"/>
  <c r="EP19" i="1500"/>
  <c r="EP11" i="1500"/>
  <c r="EP13" i="1500"/>
  <c r="EP5" i="1500"/>
  <c r="EP16" i="1500"/>
  <c r="EP15" i="1500"/>
  <c r="EU19" i="1500"/>
  <c r="EY13" i="1500"/>
  <c r="EY14" i="1500"/>
  <c r="CV69" i="1499"/>
  <c r="D11" i="1495"/>
  <c r="EM11" i="1500" s="1"/>
  <c r="D13" i="1495"/>
  <c r="EM13" i="1500" s="1"/>
  <c r="D5" i="1495"/>
  <c r="D7" i="1495"/>
  <c r="D14" i="1495"/>
  <c r="D12" i="1495"/>
  <c r="EM12" i="1500" s="1"/>
  <c r="D8" i="1495"/>
  <c r="EM8" i="1500" s="1"/>
  <c r="D6" i="1495"/>
  <c r="EM6" i="1500" s="1"/>
  <c r="D10" i="1495"/>
  <c r="EM10" i="1500" s="1"/>
  <c r="EM19" i="1500"/>
  <c r="D15" i="1495"/>
  <c r="EM15" i="1500" s="1"/>
  <c r="EM16" i="1500"/>
  <c r="D9" i="1495"/>
  <c r="EM9" i="1500" s="1"/>
  <c r="EQ18" i="1500"/>
  <c r="DE70" i="1499"/>
  <c r="CO69" i="1499"/>
  <c r="P18" i="1492"/>
  <c r="G26" i="1492"/>
  <c r="CP69" i="1499"/>
  <c r="EL8" i="1500"/>
  <c r="EL17" i="1500"/>
  <c r="EL19" i="1500"/>
  <c r="EL9" i="1500"/>
  <c r="EL16" i="1500"/>
  <c r="EL6" i="1500"/>
  <c r="EL7" i="1500"/>
  <c r="EL18" i="1500"/>
  <c r="EL12" i="1500"/>
  <c r="EL11" i="1500"/>
  <c r="DB41" i="1499"/>
  <c r="DB69" i="1499" s="1"/>
  <c r="V8" i="1495"/>
  <c r="FE8" i="1500" s="1"/>
  <c r="V15" i="1495"/>
  <c r="FE15" i="1500" s="1"/>
  <c r="FE16" i="1500"/>
  <c r="V14" i="1495"/>
  <c r="FE14" i="1500" s="1"/>
  <c r="V13" i="1495"/>
  <c r="O28" i="1492" s="1"/>
  <c r="V7" i="1495"/>
  <c r="FE7" i="1500" s="1"/>
  <c r="V5" i="1495"/>
  <c r="FE5" i="1500" s="1"/>
  <c r="V6" i="1495"/>
  <c r="FE6" i="1500" s="1"/>
  <c r="FE18" i="1500"/>
  <c r="FE19" i="1500"/>
  <c r="FE17" i="1500"/>
  <c r="V12" i="1495"/>
  <c r="FE12" i="1500" s="1"/>
  <c r="V11" i="1495"/>
  <c r="FE11" i="1500" s="1"/>
  <c r="V10" i="1495"/>
  <c r="FE10" i="1500" s="1"/>
  <c r="V9" i="1495"/>
  <c r="FE9" i="1500" s="1"/>
  <c r="AC5" i="1495"/>
  <c r="AC6" i="1495"/>
  <c r="FL6" i="1500" s="1"/>
  <c r="AC8" i="1495"/>
  <c r="FL8" i="1500" s="1"/>
  <c r="AC11" i="1495"/>
  <c r="FL11" i="1500" s="1"/>
  <c r="FL17" i="1500"/>
  <c r="AC12" i="1495"/>
  <c r="FL12" i="1500" s="1"/>
  <c r="FL16" i="1500"/>
  <c r="AC10" i="1495"/>
  <c r="FL10" i="1500" s="1"/>
  <c r="AC14" i="1495"/>
  <c r="FL14" i="1500" s="1"/>
  <c r="AC9" i="1495"/>
  <c r="FL9" i="1500" s="1"/>
  <c r="AC13" i="1495"/>
  <c r="FL13" i="1500" s="1"/>
  <c r="AC15" i="1495"/>
  <c r="FL15" i="1500" s="1"/>
  <c r="AC7" i="1495"/>
  <c r="FL7" i="1500" s="1"/>
  <c r="FL18" i="1500"/>
  <c r="FL19" i="1500"/>
  <c r="CW70" i="1499"/>
  <c r="EZ14" i="1500"/>
  <c r="CL49" i="1499"/>
  <c r="FD14" i="1500"/>
  <c r="FD16" i="1500"/>
  <c r="EQ19" i="1500"/>
  <c r="CS69" i="1499"/>
  <c r="O5" i="1495"/>
  <c r="EX5" i="1500" s="1"/>
  <c r="EX17" i="1500"/>
  <c r="O11" i="1495"/>
  <c r="EX11" i="1500" s="1"/>
  <c r="EX18" i="1500"/>
  <c r="O15" i="1495"/>
  <c r="EX15" i="1500" s="1"/>
  <c r="O9" i="1495"/>
  <c r="EX9" i="1500" s="1"/>
  <c r="O8" i="1495"/>
  <c r="EX8" i="1500" s="1"/>
  <c r="O7" i="1495"/>
  <c r="EX7" i="1500" s="1"/>
  <c r="O10" i="1495"/>
  <c r="EX10" i="1500" s="1"/>
  <c r="O6" i="1495"/>
  <c r="O12" i="1495"/>
  <c r="EX12" i="1500" s="1"/>
  <c r="O14" i="1495"/>
  <c r="EX14" i="1500" s="1"/>
  <c r="EX19" i="1500"/>
  <c r="O13" i="1495"/>
  <c r="EX13" i="1500" s="1"/>
  <c r="T11" i="1495"/>
  <c r="FC11" i="1500" s="1"/>
  <c r="T5" i="1495"/>
  <c r="FC5" i="1500" s="1"/>
  <c r="T6" i="1495"/>
  <c r="FC6" i="1500" s="1"/>
  <c r="T12" i="1495"/>
  <c r="FC12" i="1500" s="1"/>
  <c r="FC18" i="1500"/>
  <c r="FC19" i="1500"/>
  <c r="T8" i="1495"/>
  <c r="FC8" i="1500" s="1"/>
  <c r="T13" i="1495"/>
  <c r="FC13" i="1500" s="1"/>
  <c r="T10" i="1495"/>
  <c r="FC10" i="1500" s="1"/>
  <c r="T15" i="1495"/>
  <c r="FC15" i="1500" s="1"/>
  <c r="FC17" i="1500"/>
  <c r="T9" i="1495"/>
  <c r="FC9" i="1500" s="1"/>
  <c r="T7" i="1495"/>
  <c r="FC7" i="1500" s="1"/>
  <c r="T14" i="1495"/>
  <c r="FC14" i="1500" s="1"/>
  <c r="CO70" i="1499"/>
  <c r="W8" i="1495"/>
  <c r="FF8" i="1500" s="1"/>
  <c r="W13" i="1495"/>
  <c r="FF13" i="1500" s="1"/>
  <c r="W7" i="1495"/>
  <c r="FF7" i="1500" s="1"/>
  <c r="W5" i="1495"/>
  <c r="FF5" i="1500" s="1"/>
  <c r="W6" i="1495"/>
  <c r="FF6" i="1500" s="1"/>
  <c r="FF18" i="1500"/>
  <c r="FF19" i="1500"/>
  <c r="W11" i="1495"/>
  <c r="FF11" i="1500" s="1"/>
  <c r="W15" i="1495"/>
  <c r="FF15" i="1500" s="1"/>
  <c r="W10" i="1495"/>
  <c r="FF10" i="1500" s="1"/>
  <c r="W14" i="1495"/>
  <c r="FF14" i="1500" s="1"/>
  <c r="W9" i="1495"/>
  <c r="FF9" i="1500" s="1"/>
  <c r="W12" i="1495"/>
  <c r="FF12" i="1500" s="1"/>
  <c r="FF16" i="1500"/>
  <c r="AA5" i="1495"/>
  <c r="FJ5" i="1500" s="1"/>
  <c r="FJ19" i="1500"/>
  <c r="AA6" i="1495"/>
  <c r="FJ6" i="1500" s="1"/>
  <c r="AA8" i="1495"/>
  <c r="J34" i="1492" s="1"/>
  <c r="AA15" i="1495"/>
  <c r="FJ15" i="1500" s="1"/>
  <c r="AA11" i="1495"/>
  <c r="FJ11" i="1500" s="1"/>
  <c r="AA7" i="1495"/>
  <c r="FJ7" i="1500" s="1"/>
  <c r="FJ16" i="1500"/>
  <c r="FJ17" i="1500"/>
  <c r="AA9" i="1495"/>
  <c r="FJ9" i="1500" s="1"/>
  <c r="AA10" i="1495"/>
  <c r="FJ10" i="1500" s="1"/>
  <c r="AA13" i="1495"/>
  <c r="FJ13" i="1500" s="1"/>
  <c r="FJ18" i="1500"/>
  <c r="AA14" i="1495"/>
  <c r="FJ14" i="1500" s="1"/>
  <c r="AA12" i="1495"/>
  <c r="FJ12" i="1500" s="1"/>
  <c r="EN18" i="1500"/>
  <c r="E11" i="1495"/>
  <c r="E8" i="1495"/>
  <c r="E9" i="1495"/>
  <c r="EN19" i="1500"/>
  <c r="E13" i="1495"/>
  <c r="EN16" i="1500"/>
  <c r="E5" i="1495"/>
  <c r="E6" i="1495"/>
  <c r="E7" i="1495"/>
  <c r="E10" i="1495"/>
  <c r="EN17" i="1500"/>
  <c r="E14" i="1495"/>
  <c r="E12" i="1495"/>
  <c r="E15" i="1495"/>
  <c r="FD12" i="1500"/>
  <c r="FD11" i="1500"/>
  <c r="DG38" i="1499"/>
  <c r="DG3" i="1499"/>
  <c r="DG44" i="1499"/>
  <c r="DG72" i="1499" s="1"/>
  <c r="DG49" i="1499"/>
  <c r="DG43" i="1499"/>
  <c r="DG71" i="1499" s="1"/>
  <c r="DG48" i="1499"/>
  <c r="DG42" i="1499"/>
  <c r="DG47" i="1499"/>
  <c r="DG45" i="1499"/>
  <c r="DG73" i="1499" s="1"/>
  <c r="DG41" i="1499"/>
  <c r="DG40" i="1499"/>
  <c r="DG68" i="1499" s="1"/>
  <c r="DG39" i="1499"/>
  <c r="AA4" i="1495"/>
  <c r="FJ4" i="1500" s="1"/>
  <c r="DG37" i="1499"/>
  <c r="N26" i="1492"/>
  <c r="CL38" i="1499"/>
  <c r="CL46" i="1499"/>
  <c r="CL45" i="1499"/>
  <c r="CL44" i="1499"/>
  <c r="CL43" i="1499"/>
  <c r="CL41" i="1499"/>
  <c r="CL40" i="1499"/>
  <c r="F4" i="1495"/>
  <c r="EO4" i="1500" s="1"/>
  <c r="CL48" i="1499"/>
  <c r="CL39" i="1499"/>
  <c r="BZ32" i="1499"/>
  <c r="CB32" i="1499"/>
  <c r="CA32" i="1499"/>
  <c r="BY32" i="1499"/>
  <c r="BZ33" i="1499"/>
  <c r="CB33" i="1499"/>
  <c r="CA33" i="1499"/>
  <c r="BY33" i="1499"/>
  <c r="M20" i="1492"/>
  <c r="CV65" i="1499"/>
  <c r="CB34" i="1499"/>
  <c r="BZ34" i="1499"/>
  <c r="CA34" i="1499"/>
  <c r="BY34" i="1499"/>
  <c r="CI47" i="1499"/>
  <c r="CI48" i="1499"/>
  <c r="CI49" i="1499"/>
  <c r="DC47" i="1499"/>
  <c r="DC48" i="1499"/>
  <c r="DC49" i="1499"/>
  <c r="CU47" i="1499"/>
  <c r="CU48" i="1499"/>
  <c r="CU49" i="1499"/>
  <c r="CN47" i="1499"/>
  <c r="CN48" i="1499"/>
  <c r="CN49" i="1499"/>
  <c r="CZ47" i="1499"/>
  <c r="CZ48" i="1499"/>
  <c r="CZ49" i="1499"/>
  <c r="CR47" i="1499"/>
  <c r="CR48" i="1499"/>
  <c r="CR49" i="1499"/>
  <c r="DB48" i="1499"/>
  <c r="CM47" i="1499"/>
  <c r="CM48" i="1499"/>
  <c r="CM49" i="1499"/>
  <c r="DB49" i="1499"/>
  <c r="DI47" i="1499"/>
  <c r="DI48" i="1499"/>
  <c r="DI49" i="1499"/>
  <c r="CK47" i="1499"/>
  <c r="CK48" i="1499"/>
  <c r="CK49" i="1499"/>
  <c r="CJ47" i="1499"/>
  <c r="CJ48" i="1499"/>
  <c r="CJ49" i="1499"/>
  <c r="DB47" i="1499"/>
  <c r="D4" i="1495"/>
  <c r="EM4" i="1500" s="1"/>
  <c r="L21" i="1492"/>
  <c r="E4" i="1495"/>
  <c r="EL15" i="1500"/>
  <c r="EL10" i="1500"/>
  <c r="EL4" i="1500"/>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N22" i="1492"/>
  <c r="FA11" i="1500"/>
  <c r="M22" i="1492"/>
  <c r="FA13" i="1500"/>
  <c r="O22" i="1492"/>
  <c r="V4" i="1495"/>
  <c r="FE4" i="1500" s="1"/>
  <c r="G10" i="1492"/>
  <c r="F17" i="1492"/>
  <c r="M10" i="1492"/>
  <c r="G17" i="1492"/>
  <c r="H17" i="1492"/>
  <c r="H10" i="1492"/>
  <c r="EV11" i="1500"/>
  <c r="F10" i="1492"/>
  <c r="O10" i="1492"/>
  <c r="I33" i="1492"/>
  <c r="K17" i="1492"/>
  <c r="DB3" i="1499"/>
  <c r="I17" i="1492"/>
  <c r="CB28" i="1499"/>
  <c r="CC34" i="1499"/>
  <c r="P17" i="1492"/>
  <c r="N17" i="1492"/>
  <c r="N10" i="1492"/>
  <c r="O17" i="1492"/>
  <c r="EV15" i="1500"/>
  <c r="Q17" i="1492"/>
  <c r="W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ER9" i="1500"/>
  <c r="K10" i="1492"/>
  <c r="BZ28" i="1499"/>
  <c r="G23" i="1492"/>
  <c r="EP4" i="1500"/>
  <c r="H31" i="1492"/>
  <c r="H23" i="1492"/>
  <c r="CU3" i="1499"/>
  <c r="O31" i="1492"/>
  <c r="M31" i="1492"/>
  <c r="M23" i="1492"/>
  <c r="K31" i="1492"/>
  <c r="N31" i="1492"/>
  <c r="N23" i="1492"/>
  <c r="AC4" i="1495"/>
  <c r="FL4" i="1500" s="1"/>
  <c r="FL5" i="1500"/>
  <c r="DI3" i="1499"/>
  <c r="EX6" i="1500"/>
  <c r="O4" i="1495"/>
  <c r="EX4" i="1500" s="1"/>
  <c r="F31" i="1492"/>
  <c r="L31" i="1492"/>
  <c r="P23" i="1492"/>
  <c r="O23" i="1492"/>
  <c r="CI3" i="1499"/>
  <c r="CM3" i="1499"/>
  <c r="T4" i="1495"/>
  <c r="FC4" i="1500" s="1"/>
  <c r="Q31" i="1492"/>
  <c r="G31" i="1492"/>
  <c r="EM18" i="1500"/>
  <c r="EL5" i="1500"/>
  <c r="EL14" i="1500"/>
  <c r="K23" i="1492"/>
  <c r="Q23" i="1492"/>
  <c r="CN3" i="1499"/>
  <c r="J31" i="1492"/>
  <c r="CZ3" i="1499"/>
  <c r="P31" i="1492"/>
  <c r="I23" i="1492"/>
  <c r="F23" i="1492"/>
  <c r="I31" i="1492"/>
  <c r="J23" i="1492"/>
  <c r="L23" i="1492"/>
  <c r="DF17" i="1499" l="1"/>
  <c r="K17" i="1495"/>
  <c r="AH17" i="1495" s="1"/>
  <c r="Z17" i="1495"/>
  <c r="AD17" i="1495"/>
  <c r="AD16" i="1495"/>
  <c r="K16" i="1495"/>
  <c r="AH16" i="1495" s="1"/>
  <c r="EO33" i="1500"/>
  <c r="R15" i="1506"/>
  <c r="X15" i="1506" s="1"/>
  <c r="Z16" i="1495"/>
  <c r="AF16" i="1495"/>
  <c r="AF17" i="1495"/>
  <c r="EO32" i="1500"/>
  <c r="R14" i="1506"/>
  <c r="X14" i="1506" s="1"/>
  <c r="AE16" i="1495"/>
  <c r="AE17" i="1495"/>
  <c r="K4" i="1495"/>
  <c r="S3" i="1504" s="1"/>
  <c r="Y3" i="1504" s="1"/>
  <c r="C27" i="1495"/>
  <c r="O9" i="1506" s="1"/>
  <c r="C23" i="1495"/>
  <c r="R8" i="1506"/>
  <c r="X8" i="1506" s="1"/>
  <c r="EO26" i="1500"/>
  <c r="C32" i="1495"/>
  <c r="R13" i="1506"/>
  <c r="X13" i="1506" s="1"/>
  <c r="EO31" i="1500"/>
  <c r="R11" i="1506"/>
  <c r="X11" i="1506" s="1"/>
  <c r="EO29" i="1500"/>
  <c r="C33" i="1495"/>
  <c r="R9" i="1506"/>
  <c r="X9" i="1506" s="1"/>
  <c r="EO27" i="1500"/>
  <c r="R10" i="1506"/>
  <c r="X10" i="1506" s="1"/>
  <c r="EO28" i="1500"/>
  <c r="R4" i="1506"/>
  <c r="X4" i="1506" s="1"/>
  <c r="EO22" i="1500"/>
  <c r="C34" i="1495"/>
  <c r="EL34" i="1500" s="1"/>
  <c r="R7" i="1506"/>
  <c r="X7" i="1506" s="1"/>
  <c r="EO25" i="1500"/>
  <c r="C31" i="1495"/>
  <c r="C30" i="1495"/>
  <c r="R12" i="1506"/>
  <c r="X12" i="1506" s="1"/>
  <c r="EO30" i="1500"/>
  <c r="C20" i="1495"/>
  <c r="R2" i="1506"/>
  <c r="X2" i="1506" s="1"/>
  <c r="EO20" i="1500"/>
  <c r="C26" i="1495"/>
  <c r="R6" i="1506"/>
  <c r="X6" i="1506" s="1"/>
  <c r="EO24" i="1500"/>
  <c r="C25" i="1495"/>
  <c r="C29" i="1495"/>
  <c r="C22" i="1495"/>
  <c r="R5" i="1506"/>
  <c r="X5" i="1506" s="1"/>
  <c r="EO23" i="1500"/>
  <c r="K34" i="1492"/>
  <c r="K10" i="1495"/>
  <c r="C24" i="1495"/>
  <c r="C21" i="1495"/>
  <c r="C28" i="1495"/>
  <c r="R3" i="1506"/>
  <c r="X3" i="1506" s="1"/>
  <c r="EO21" i="1500"/>
  <c r="K15" i="1495"/>
  <c r="Q15" i="1492" s="1"/>
  <c r="DK17" i="1499"/>
  <c r="DK16" i="1499"/>
  <c r="K9" i="1495"/>
  <c r="K8" i="1495"/>
  <c r="K7" i="1495"/>
  <c r="K6" i="1495"/>
  <c r="K5" i="1495"/>
  <c r="DJ17" i="1499"/>
  <c r="DJ16" i="1499"/>
  <c r="DL16" i="1499"/>
  <c r="DL17" i="1499"/>
  <c r="K13" i="1495"/>
  <c r="AI13" i="1495" s="1"/>
  <c r="FR13" i="1500" s="1"/>
  <c r="CQ17" i="1499"/>
  <c r="CQ16" i="1499"/>
  <c r="DF16" i="1499"/>
  <c r="K12" i="1495"/>
  <c r="K14" i="1495"/>
  <c r="K11" i="1495"/>
  <c r="T3" i="1504"/>
  <c r="Z3" i="1504" s="1"/>
  <c r="EZ4" i="1500"/>
  <c r="O21" i="1492"/>
  <c r="K21" i="1492"/>
  <c r="AW4" i="1495"/>
  <c r="AW5" i="1495" s="1"/>
  <c r="AW6" i="1495" s="1"/>
  <c r="AW7" i="1495" s="1"/>
  <c r="AW8" i="1495" s="1"/>
  <c r="AW9" i="1495" s="1"/>
  <c r="AW10" i="1495" s="1"/>
  <c r="AW11" i="1495" s="1"/>
  <c r="AW12" i="1495" s="1"/>
  <c r="AW13" i="1495" s="1"/>
  <c r="AW14" i="1495" s="1"/>
  <c r="AW15" i="1495" s="1"/>
  <c r="H21" i="1492"/>
  <c r="T11" i="1504"/>
  <c r="Z11" i="1504" s="1"/>
  <c r="EZ12" i="1500"/>
  <c r="EZ6" i="1500"/>
  <c r="AN4" i="1495"/>
  <c r="AN5" i="1495" s="1"/>
  <c r="AN6" i="1495" s="1"/>
  <c r="AN7" i="1495" s="1"/>
  <c r="AN8" i="1495" s="1"/>
  <c r="AN9" i="1495" s="1"/>
  <c r="AN10" i="1495" s="1"/>
  <c r="BC4" i="1495"/>
  <c r="BC5" i="1495" s="1"/>
  <c r="BC6" i="1495" s="1"/>
  <c r="BC7" i="1495" s="1"/>
  <c r="BC8" i="1495" s="1"/>
  <c r="BC9" i="1495" s="1"/>
  <c r="BC10" i="1495" s="1"/>
  <c r="BC11" i="1495" s="1"/>
  <c r="BC12" i="1495" s="1"/>
  <c r="BC13" i="1495" s="1"/>
  <c r="BC14" i="1495" s="1"/>
  <c r="BC15" i="1495" s="1"/>
  <c r="AZ4" i="1495"/>
  <c r="AZ5" i="1495" s="1"/>
  <c r="AZ6" i="1495" s="1"/>
  <c r="AZ7" i="1495" s="1"/>
  <c r="AZ8" i="1495" s="1"/>
  <c r="AZ9" i="1495" s="1"/>
  <c r="AZ10" i="1495" s="1"/>
  <c r="AZ11" i="1495" s="1"/>
  <c r="AZ12" i="1495" s="1"/>
  <c r="AZ13" i="1495" s="1"/>
  <c r="AZ14" i="1495" s="1"/>
  <c r="AZ15" i="1495" s="1"/>
  <c r="AU4" i="1495"/>
  <c r="AU5" i="1495" s="1"/>
  <c r="AU6" i="1495" s="1"/>
  <c r="AU7" i="1495" s="1"/>
  <c r="AU8" i="1495" s="1"/>
  <c r="AU9" i="1495" s="1"/>
  <c r="AU10" i="1495" s="1"/>
  <c r="AU11" i="1495" s="1"/>
  <c r="AU12" i="1495" s="1"/>
  <c r="AU13" i="1495" s="1"/>
  <c r="AU14" i="1495" s="1"/>
  <c r="AU15" i="1495" s="1"/>
  <c r="BB4" i="1495"/>
  <c r="BB5" i="1495" s="1"/>
  <c r="BB6" i="1495" s="1"/>
  <c r="BB7" i="1495" s="1"/>
  <c r="BB8" i="1495" s="1"/>
  <c r="BB9" i="1495" s="1"/>
  <c r="BB10" i="1495" s="1"/>
  <c r="BB11" i="1495" s="1"/>
  <c r="BB12" i="1495" s="1"/>
  <c r="BB13" i="1495" s="1"/>
  <c r="BB14" i="1495" s="1"/>
  <c r="BB15" i="1495" s="1"/>
  <c r="EZ9" i="1500"/>
  <c r="DF8" i="1499"/>
  <c r="AO8" i="1495"/>
  <c r="AO9" i="1495" s="1"/>
  <c r="AO10" i="1495" s="1"/>
  <c r="DG67" i="1499"/>
  <c r="DF11" i="1499"/>
  <c r="CQ8" i="1499"/>
  <c r="CQ5" i="1499"/>
  <c r="CQ15" i="1499"/>
  <c r="CQ12" i="1499"/>
  <c r="CQ9" i="1499"/>
  <c r="CQ6" i="1499"/>
  <c r="CQ13" i="1499"/>
  <c r="CQ10" i="1499"/>
  <c r="CQ7" i="1499"/>
  <c r="CQ4" i="1499"/>
  <c r="CQ14" i="1499"/>
  <c r="CQ11" i="1499"/>
  <c r="DF14" i="1499"/>
  <c r="DF4" i="1499"/>
  <c r="DF7" i="1499"/>
  <c r="AM4" i="1495"/>
  <c r="AM5" i="1495" s="1"/>
  <c r="AM6" i="1495" s="1"/>
  <c r="AM7" i="1495" s="1"/>
  <c r="AM8" i="1495" s="1"/>
  <c r="AM9" i="1495" s="1"/>
  <c r="AM10" i="1495" s="1"/>
  <c r="AM11" i="1495" s="1"/>
  <c r="AM12" i="1495" s="1"/>
  <c r="AM13" i="1495" s="1"/>
  <c r="AM14" i="1495" s="1"/>
  <c r="AM15" i="1495" s="1"/>
  <c r="DF10" i="1499"/>
  <c r="DF13" i="1499"/>
  <c r="AR4" i="1495"/>
  <c r="AR5" i="1495" s="1"/>
  <c r="AR6" i="1495" s="1"/>
  <c r="AR7" i="1495" s="1"/>
  <c r="AR8" i="1495" s="1"/>
  <c r="AR9" i="1495" s="1"/>
  <c r="AR10" i="1495" s="1"/>
  <c r="AR11" i="1495" s="1"/>
  <c r="AR12" i="1495" s="1"/>
  <c r="AR13" i="1495" s="1"/>
  <c r="AR14" i="1495" s="1"/>
  <c r="AR15" i="1495" s="1"/>
  <c r="DF6" i="1499"/>
  <c r="DG66" i="1499"/>
  <c r="DF12" i="1499"/>
  <c r="DF9" i="1499"/>
  <c r="DF15" i="1499"/>
  <c r="BG4" i="1495"/>
  <c r="BG5" i="1495" s="1"/>
  <c r="BG6" i="1495" s="1"/>
  <c r="BG7" i="1495" s="1"/>
  <c r="BG8" i="1495" s="1"/>
  <c r="BG9" i="1495" s="1"/>
  <c r="BG10" i="1495" s="1"/>
  <c r="BG11" i="1495" s="1"/>
  <c r="BG12" i="1495" s="1"/>
  <c r="BG13" i="1495" s="1"/>
  <c r="BG14" i="1495" s="1"/>
  <c r="BG15" i="1495" s="1"/>
  <c r="DF5" i="1499"/>
  <c r="AL4" i="1495"/>
  <c r="AL5" i="1495" s="1"/>
  <c r="AL6" i="1495" s="1"/>
  <c r="AL7" i="1495" s="1"/>
  <c r="AL8" i="1495" s="1"/>
  <c r="AL9" i="1495" s="1"/>
  <c r="AL10" i="1495" s="1"/>
  <c r="AL11" i="1495" s="1"/>
  <c r="AL12" i="1495" s="1"/>
  <c r="AL13" i="1495" s="1"/>
  <c r="AL14" i="1495" s="1"/>
  <c r="AL15" i="1495" s="1"/>
  <c r="DJ5" i="1499"/>
  <c r="DJ12" i="1499"/>
  <c r="DJ14" i="1499"/>
  <c r="DJ10" i="1499"/>
  <c r="DJ8" i="1499"/>
  <c r="DJ15" i="1499"/>
  <c r="DJ6" i="1499"/>
  <c r="DJ7" i="1499"/>
  <c r="DJ13" i="1499"/>
  <c r="DJ4" i="1499"/>
  <c r="DJ11" i="1499"/>
  <c r="DJ9" i="1499"/>
  <c r="DK10" i="1499"/>
  <c r="DK7" i="1499"/>
  <c r="DK9" i="1499"/>
  <c r="DK12" i="1499"/>
  <c r="DK15" i="1499"/>
  <c r="DK4" i="1499"/>
  <c r="DK8" i="1499"/>
  <c r="DK11" i="1499"/>
  <c r="DK14" i="1499"/>
  <c r="DK6" i="1499"/>
  <c r="DK13" i="1499"/>
  <c r="DK5" i="1499"/>
  <c r="DL14" i="1499"/>
  <c r="DL5" i="1499"/>
  <c r="DL12" i="1499"/>
  <c r="DL10" i="1499"/>
  <c r="DL8" i="1499"/>
  <c r="DL15" i="1499"/>
  <c r="DL6" i="1499"/>
  <c r="DL11" i="1499"/>
  <c r="DL13" i="1499"/>
  <c r="DL7" i="1499"/>
  <c r="DL4" i="1499"/>
  <c r="DL9" i="1499"/>
  <c r="EQ10" i="1500"/>
  <c r="AJ14" i="1495"/>
  <c r="U13" i="1504"/>
  <c r="AA13" i="1504" s="1"/>
  <c r="EU8" i="1500"/>
  <c r="U7" i="1504"/>
  <c r="AA7" i="1504" s="1"/>
  <c r="AJ13" i="1495"/>
  <c r="FS13" i="1500" s="1"/>
  <c r="U12" i="1504"/>
  <c r="AA12" i="1504" s="1"/>
  <c r="EQ14" i="1500"/>
  <c r="V13" i="1504"/>
  <c r="AB13" i="1504" s="1"/>
  <c r="EQ9" i="1500"/>
  <c r="V8" i="1504"/>
  <c r="AB8" i="1504" s="1"/>
  <c r="EQ6" i="1500"/>
  <c r="V5" i="1504"/>
  <c r="AB5" i="1504" s="1"/>
  <c r="EQ12" i="1500"/>
  <c r="V11" i="1504"/>
  <c r="AB11" i="1504" s="1"/>
  <c r="EQ17" i="1500"/>
  <c r="AJ11" i="1495"/>
  <c r="FS11" i="1500" s="1"/>
  <c r="U10" i="1504"/>
  <c r="AA10" i="1504" s="1"/>
  <c r="EQ15" i="1500"/>
  <c r="V14" i="1504"/>
  <c r="AB14" i="1504" s="1"/>
  <c r="AJ10" i="1495"/>
  <c r="FS10" i="1500" s="1"/>
  <c r="U9" i="1504"/>
  <c r="AA9" i="1504" s="1"/>
  <c r="EQ5" i="1500"/>
  <c r="V4" i="1504"/>
  <c r="AB4" i="1504" s="1"/>
  <c r="EU6" i="1500"/>
  <c r="U5" i="1504"/>
  <c r="AA5" i="1504" s="1"/>
  <c r="EU5" i="1500"/>
  <c r="U4" i="1504"/>
  <c r="AA4" i="1504" s="1"/>
  <c r="AJ7" i="1495"/>
  <c r="FS7" i="1500" s="1"/>
  <c r="U6" i="1504"/>
  <c r="AA6" i="1504" s="1"/>
  <c r="EQ13" i="1500"/>
  <c r="V12" i="1504"/>
  <c r="AB12" i="1504" s="1"/>
  <c r="EQ11" i="1500"/>
  <c r="V10" i="1504"/>
  <c r="AB10" i="1504" s="1"/>
  <c r="AJ9" i="1495"/>
  <c r="FS9" i="1500" s="1"/>
  <c r="U8" i="1504"/>
  <c r="AA8" i="1504" s="1"/>
  <c r="EQ16" i="1500"/>
  <c r="EQ8" i="1500"/>
  <c r="V7" i="1504"/>
  <c r="AB7" i="1504" s="1"/>
  <c r="EU4" i="1500"/>
  <c r="AA3" i="1504"/>
  <c r="AJ15" i="1495"/>
  <c r="FS15" i="1500" s="1"/>
  <c r="U14" i="1504"/>
  <c r="AA14" i="1504" s="1"/>
  <c r="EQ7" i="1500"/>
  <c r="V6" i="1504"/>
  <c r="AB6" i="1504" s="1"/>
  <c r="EQ4" i="1500"/>
  <c r="V3" i="1504"/>
  <c r="AB3" i="1504" s="1"/>
  <c r="FS17" i="1500"/>
  <c r="EU13" i="1500"/>
  <c r="CM74" i="1499"/>
  <c r="CM72" i="1499"/>
  <c r="CL66" i="1499"/>
  <c r="CL67" i="1499"/>
  <c r="CL75" i="1499"/>
  <c r="CR68" i="1499"/>
  <c r="CN70" i="1499"/>
  <c r="CM73" i="1499"/>
  <c r="CM68" i="1499"/>
  <c r="CL68" i="1499"/>
  <c r="CL65" i="1499"/>
  <c r="CL71" i="1499"/>
  <c r="CL72" i="1499"/>
  <c r="CL73" i="1499"/>
  <c r="CL74" i="1499"/>
  <c r="CR74" i="1499"/>
  <c r="CN73" i="1499"/>
  <c r="CN71" i="1499"/>
  <c r="CN68" i="1499"/>
  <c r="CN67" i="1499"/>
  <c r="CN72" i="1499"/>
  <c r="CN74" i="1499"/>
  <c r="I34" i="1492"/>
  <c r="J7" i="1492"/>
  <c r="EU17" i="1500"/>
  <c r="N7" i="1492"/>
  <c r="CQ37" i="1499"/>
  <c r="H34" i="1492"/>
  <c r="CQ49" i="1499"/>
  <c r="CQ48" i="1499"/>
  <c r="CQ39" i="1499"/>
  <c r="CQ41" i="1499"/>
  <c r="CQ69" i="1499" s="1"/>
  <c r="CQ38" i="1499"/>
  <c r="Q34" i="1492"/>
  <c r="EU11" i="1500"/>
  <c r="FS19" i="1500"/>
  <c r="CQ47" i="1499"/>
  <c r="N34" i="1492"/>
  <c r="CQ40" i="1499"/>
  <c r="CQ44" i="1499"/>
  <c r="CQ46" i="1499"/>
  <c r="CQ42" i="1499"/>
  <c r="CQ70" i="1499" s="1"/>
  <c r="CQ3" i="1499"/>
  <c r="CQ43" i="1499"/>
  <c r="G34" i="1492"/>
  <c r="AJ8" i="1495"/>
  <c r="FS8" i="1500" s="1"/>
  <c r="CQ45" i="1499"/>
  <c r="CQ73" i="1499" s="1"/>
  <c r="EU14" i="1500"/>
  <c r="FQ18" i="1500"/>
  <c r="FR19" i="1500"/>
  <c r="I7" i="1492"/>
  <c r="I9" i="1492"/>
  <c r="H7" i="1492"/>
  <c r="EO14" i="1500"/>
  <c r="Q7" i="1492"/>
  <c r="P34" i="1492"/>
  <c r="O7" i="1492"/>
  <c r="K7" i="1492"/>
  <c r="L34" i="1492"/>
  <c r="F34" i="1492"/>
  <c r="Z5" i="1495"/>
  <c r="FI5" i="1500" s="1"/>
  <c r="F7" i="1492"/>
  <c r="Z11" i="1495"/>
  <c r="FI11" i="1500" s="1"/>
  <c r="Z13" i="1495"/>
  <c r="FI13" i="1500" s="1"/>
  <c r="Z9" i="1495"/>
  <c r="FI9" i="1500" s="1"/>
  <c r="EU15" i="1500"/>
  <c r="EU9" i="1500"/>
  <c r="EU7" i="1500"/>
  <c r="DJ3" i="1499"/>
  <c r="EU18" i="1500"/>
  <c r="AJ6" i="1495"/>
  <c r="FS6" i="1500" s="1"/>
  <c r="L7" i="1492"/>
  <c r="EU16" i="1500"/>
  <c r="FJ8" i="1500"/>
  <c r="Z15" i="1495"/>
  <c r="FI15" i="1500" s="1"/>
  <c r="M34" i="1492"/>
  <c r="DG70" i="1499"/>
  <c r="Z8" i="1495"/>
  <c r="FI8" i="1500" s="1"/>
  <c r="CM69" i="1499"/>
  <c r="Z14" i="1495"/>
  <c r="FI14" i="1500" s="1"/>
  <c r="CM70" i="1499"/>
  <c r="FM17" i="1500"/>
  <c r="AD11" i="1495"/>
  <c r="FM11" i="1500" s="1"/>
  <c r="FM18" i="1500"/>
  <c r="AD15" i="1495"/>
  <c r="FM15" i="1500" s="1"/>
  <c r="FM19" i="1500"/>
  <c r="AD14" i="1495"/>
  <c r="FM14" i="1500" s="1"/>
  <c r="AD7" i="1495"/>
  <c r="FM7" i="1500" s="1"/>
  <c r="AD10" i="1495"/>
  <c r="FM10" i="1500" s="1"/>
  <c r="AD13" i="1495"/>
  <c r="FM13" i="1500" s="1"/>
  <c r="FM16" i="1500"/>
  <c r="AD5" i="1495"/>
  <c r="FM5" i="1500" s="1"/>
  <c r="AD12" i="1495"/>
  <c r="FM12" i="1500" s="1"/>
  <c r="AD6" i="1495"/>
  <c r="FM6" i="1500" s="1"/>
  <c r="AD9" i="1495"/>
  <c r="FM9" i="1500" s="1"/>
  <c r="AD8" i="1495"/>
  <c r="FM8" i="1500" s="1"/>
  <c r="EM5" i="1500"/>
  <c r="M7" i="1492"/>
  <c r="Z10" i="1495"/>
  <c r="FI10" i="1500" s="1"/>
  <c r="EM7" i="1500"/>
  <c r="AF7" i="1495"/>
  <c r="FO7" i="1500" s="1"/>
  <c r="FO16" i="1500"/>
  <c r="FO18" i="1500"/>
  <c r="AF5" i="1495"/>
  <c r="FO5" i="1500" s="1"/>
  <c r="AF6" i="1495"/>
  <c r="FO6" i="1500" s="1"/>
  <c r="AF15" i="1495"/>
  <c r="FO15" i="1500" s="1"/>
  <c r="AF10" i="1495"/>
  <c r="FO10" i="1500" s="1"/>
  <c r="AF9" i="1495"/>
  <c r="FO9" i="1500" s="1"/>
  <c r="FO19" i="1500"/>
  <c r="FO17" i="1500"/>
  <c r="AF13" i="1495"/>
  <c r="FO13" i="1500" s="1"/>
  <c r="AF8" i="1495"/>
  <c r="FO8" i="1500" s="1"/>
  <c r="AF12" i="1495"/>
  <c r="FO12" i="1500" s="1"/>
  <c r="AF14" i="1495"/>
  <c r="FO14" i="1500" s="1"/>
  <c r="AF11" i="1495"/>
  <c r="FO11" i="1500" s="1"/>
  <c r="Z7" i="1495"/>
  <c r="FI7" i="1500" s="1"/>
  <c r="CM71" i="1499"/>
  <c r="AE10" i="1495"/>
  <c r="FN10" i="1500" s="1"/>
  <c r="FN17" i="1500"/>
  <c r="AE12" i="1495"/>
  <c r="FN12" i="1500" s="1"/>
  <c r="FN19" i="1500"/>
  <c r="AE8" i="1495"/>
  <c r="FN8" i="1500" s="1"/>
  <c r="FN16" i="1500"/>
  <c r="AE7" i="1495"/>
  <c r="FN7" i="1500" s="1"/>
  <c r="AE14" i="1495"/>
  <c r="FN14" i="1500" s="1"/>
  <c r="AE9" i="1495"/>
  <c r="FN9" i="1500" s="1"/>
  <c r="AE13" i="1495"/>
  <c r="FN13" i="1500" s="1"/>
  <c r="AE5" i="1495"/>
  <c r="FN5" i="1500" s="1"/>
  <c r="FN18" i="1500"/>
  <c r="AE11" i="1495"/>
  <c r="FN11" i="1500" s="1"/>
  <c r="AE6" i="1495"/>
  <c r="FN6" i="1500" s="1"/>
  <c r="AE15" i="1495"/>
  <c r="FN15" i="1500" s="1"/>
  <c r="CR71" i="1499"/>
  <c r="FI17" i="1500"/>
  <c r="CR70" i="1499"/>
  <c r="CN69" i="1499"/>
  <c r="FI16" i="1500"/>
  <c r="CR69" i="1499"/>
  <c r="CL69" i="1499"/>
  <c r="Z12" i="1495"/>
  <c r="FI12" i="1500" s="1"/>
  <c r="AJ5" i="1495"/>
  <c r="FS5" i="1500" s="1"/>
  <c r="FI19" i="1500"/>
  <c r="EU12" i="1500"/>
  <c r="CU71" i="1499"/>
  <c r="FI18" i="1500"/>
  <c r="CU70" i="1499"/>
  <c r="DG69" i="1499"/>
  <c r="Z6" i="1495"/>
  <c r="FI6" i="1500" s="1"/>
  <c r="AJ12" i="1495"/>
  <c r="FS12" i="1500" s="1"/>
  <c r="CU69" i="1499"/>
  <c r="EM14" i="1500"/>
  <c r="O34" i="1492"/>
  <c r="DG65" i="1499"/>
  <c r="DJ46" i="1499"/>
  <c r="DJ74" i="1499" s="1"/>
  <c r="DJ45" i="1499"/>
  <c r="DJ73" i="1499" s="1"/>
  <c r="AD4" i="1495"/>
  <c r="FM4" i="1500" s="1"/>
  <c r="G7" i="1492"/>
  <c r="DJ44" i="1499"/>
  <c r="DJ72" i="1499" s="1"/>
  <c r="DJ43" i="1499"/>
  <c r="DJ71" i="1499" s="1"/>
  <c r="DJ42" i="1499"/>
  <c r="DJ70" i="1499" s="1"/>
  <c r="DJ41" i="1499"/>
  <c r="DJ69" i="1499" s="1"/>
  <c r="DJ40" i="1499"/>
  <c r="DJ68" i="1499" s="1"/>
  <c r="DJ39" i="1499"/>
  <c r="DJ67" i="1499" s="1"/>
  <c r="DJ38" i="1499"/>
  <c r="DJ66" i="1499" s="1"/>
  <c r="DJ49" i="1499"/>
  <c r="DJ37" i="1499"/>
  <c r="DJ65" i="1499" s="1"/>
  <c r="DJ48" i="1499"/>
  <c r="DJ47" i="1499"/>
  <c r="DF47" i="1499"/>
  <c r="DK47" i="1499"/>
  <c r="DK48" i="1499"/>
  <c r="DK49"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G28" i="1492"/>
  <c r="P28" i="1492"/>
  <c r="AF4" i="1495"/>
  <c r="FO4" i="1500" s="1"/>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Z4" i="1495"/>
  <c r="FI4" i="1500" s="1"/>
  <c r="DF3" i="1499"/>
  <c r="F11" i="1492"/>
  <c r="H11" i="1492"/>
  <c r="M42" i="1492"/>
  <c r="M12" i="1492" s="1"/>
  <c r="P25" i="1492"/>
  <c r="L25" i="1492"/>
  <c r="I19" i="1492"/>
  <c r="H16" i="1492"/>
  <c r="I16" i="1492"/>
  <c r="G8" i="1492"/>
  <c r="AE4" i="1495"/>
  <c r="FN4" i="1500" s="1"/>
  <c r="M11" i="1492"/>
  <c r="P11" i="1492"/>
  <c r="H42" i="1492"/>
  <c r="H12" i="1492" s="1"/>
  <c r="Q25" i="1492"/>
  <c r="K25" i="1492"/>
  <c r="K9" i="1492"/>
  <c r="N19" i="1492"/>
  <c r="P16" i="1492"/>
  <c r="FS14"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Q16" i="1492"/>
  <c r="M16" i="1492"/>
  <c r="L8" i="1492"/>
  <c r="F8" i="1492"/>
  <c r="DK3" i="1499"/>
  <c r="N11" i="1492"/>
  <c r="G42" i="1492"/>
  <c r="G12" i="1492" s="1"/>
  <c r="F42" i="1492"/>
  <c r="F12" i="1492" s="1"/>
  <c r="M25" i="1492"/>
  <c r="K19" i="1492"/>
  <c r="H19" i="1492"/>
  <c r="J9" i="1492"/>
  <c r="H9" i="1492"/>
  <c r="K16" i="1492"/>
  <c r="K8" i="1492"/>
  <c r="M8" i="1492"/>
  <c r="Q11" i="1492"/>
  <c r="I42" i="1492"/>
  <c r="I12" i="1492" s="1"/>
  <c r="Q42" i="1492"/>
  <c r="Q12" i="1492" s="1"/>
  <c r="I25" i="1492"/>
  <c r="M19" i="1492"/>
  <c r="G19" i="1492"/>
  <c r="L16" i="1492"/>
  <c r="FS18" i="1500"/>
  <c r="N8" i="1492"/>
  <c r="J11" i="1492"/>
  <c r="K42" i="1492"/>
  <c r="K12" i="1492" s="1"/>
  <c r="O25" i="1492"/>
  <c r="L19" i="1492"/>
  <c r="J19" i="1492"/>
  <c r="J16" i="1492"/>
  <c r="FS16" i="1500"/>
  <c r="Q8" i="1492"/>
  <c r="O11" i="1492"/>
  <c r="L42" i="1492"/>
  <c r="L12" i="1492" s="1"/>
  <c r="N25" i="1492"/>
  <c r="N9" i="1492"/>
  <c r="O19" i="1492"/>
  <c r="M9" i="1492"/>
  <c r="AJ4" i="1495"/>
  <c r="FS4" i="1500" s="1"/>
  <c r="F16" i="1492"/>
  <c r="P8" i="1492"/>
  <c r="AG17" i="1495" l="1"/>
  <c r="X16" i="1504" s="1"/>
  <c r="AI17" i="1495"/>
  <c r="S16" i="1504"/>
  <c r="Y16" i="1504" s="1"/>
  <c r="EL27" i="1500"/>
  <c r="EL32" i="1500"/>
  <c r="O14" i="1506"/>
  <c r="AG16" i="1495"/>
  <c r="X15" i="1504" s="1"/>
  <c r="S15" i="1504"/>
  <c r="Y15" i="1504" s="1"/>
  <c r="AI16" i="1495"/>
  <c r="EL33" i="1500"/>
  <c r="O15" i="1506"/>
  <c r="O11" i="1506"/>
  <c r="EL29" i="1500"/>
  <c r="O7" i="1506"/>
  <c r="EL25" i="1500"/>
  <c r="O8" i="1506"/>
  <c r="EL26" i="1500"/>
  <c r="O2" i="1506"/>
  <c r="EL20" i="1500"/>
  <c r="O10" i="1506"/>
  <c r="EL28" i="1500"/>
  <c r="O3" i="1506"/>
  <c r="EL21" i="1500"/>
  <c r="O6" i="1506"/>
  <c r="EL24" i="1500"/>
  <c r="O12" i="1506"/>
  <c r="EL30" i="1500"/>
  <c r="O13" i="1506"/>
  <c r="EL31" i="1500"/>
  <c r="O5" i="1506"/>
  <c r="EL23" i="1500"/>
  <c r="O4" i="1506"/>
  <c r="EL22" i="1500"/>
  <c r="U9" i="1506"/>
  <c r="T9" i="1506"/>
  <c r="BF4" i="1495"/>
  <c r="BF5" i="1495" s="1"/>
  <c r="BF6" i="1495" s="1"/>
  <c r="BF7" i="1495" s="1"/>
  <c r="BF8" i="1495" s="1"/>
  <c r="BF9" i="1495" s="1"/>
  <c r="BF10" i="1495" s="1"/>
  <c r="BF11" i="1495" s="1"/>
  <c r="BF12" i="1495" s="1"/>
  <c r="BF13" i="1495" s="1"/>
  <c r="BF14" i="1495" s="1"/>
  <c r="BF15" i="1495" s="1"/>
  <c r="AN11" i="1495"/>
  <c r="AN12" i="1495" s="1"/>
  <c r="AN13" i="1495" s="1"/>
  <c r="AN14" i="1495" s="1"/>
  <c r="AN15" i="1495" s="1"/>
  <c r="CQ67" i="1499"/>
  <c r="CQ65" i="1499"/>
  <c r="AQ4" i="1495"/>
  <c r="AQ5" i="1495" s="1"/>
  <c r="AQ6" i="1495" s="1"/>
  <c r="AQ7" i="1495" s="1"/>
  <c r="AQ8" i="1495" s="1"/>
  <c r="AQ9" i="1495" s="1"/>
  <c r="AQ10" i="1495" s="1"/>
  <c r="AQ11" i="1495" s="1"/>
  <c r="AQ12" i="1495" s="1"/>
  <c r="AQ13" i="1495" s="1"/>
  <c r="AQ14" i="1495" s="1"/>
  <c r="AQ15" i="1495" s="1"/>
  <c r="AO11" i="1495"/>
  <c r="AI15" i="1495"/>
  <c r="FR15" i="1500" s="1"/>
  <c r="AG14" i="1495"/>
  <c r="S13" i="1504"/>
  <c r="Y13" i="1504" s="1"/>
  <c r="AG7" i="1495"/>
  <c r="S6" i="1504"/>
  <c r="Y6" i="1504" s="1"/>
  <c r="AG12" i="1495"/>
  <c r="S11" i="1504"/>
  <c r="Y11" i="1504" s="1"/>
  <c r="AG11" i="1495"/>
  <c r="S10" i="1504"/>
  <c r="Y10" i="1504" s="1"/>
  <c r="AG13" i="1495"/>
  <c r="S12" i="1504"/>
  <c r="Y12" i="1504" s="1"/>
  <c r="AG15" i="1495"/>
  <c r="S14" i="1504"/>
  <c r="Y14" i="1504" s="1"/>
  <c r="AH4" i="1495"/>
  <c r="FQ4" i="1500" s="1"/>
  <c r="AG8" i="1495"/>
  <c r="S7" i="1504"/>
  <c r="Y7" i="1504" s="1"/>
  <c r="AG5" i="1495"/>
  <c r="S4" i="1504"/>
  <c r="Y4" i="1504" s="1"/>
  <c r="AG6" i="1495"/>
  <c r="S5" i="1504"/>
  <c r="Y5" i="1504" s="1"/>
  <c r="I15" i="1492"/>
  <c r="AG10" i="1495"/>
  <c r="S9" i="1504"/>
  <c r="Y9" i="1504" s="1"/>
  <c r="AG9" i="1495"/>
  <c r="S8" i="1504"/>
  <c r="Y8" i="1504" s="1"/>
  <c r="ET14" i="1500"/>
  <c r="P15" i="1492"/>
  <c r="AH11" i="1495"/>
  <c r="FQ11" i="1500" s="1"/>
  <c r="ET19" i="1500"/>
  <c r="ET15" i="1500"/>
  <c r="M15" i="1492"/>
  <c r="CQ68" i="1499"/>
  <c r="ET7" i="1500"/>
  <c r="CQ71" i="1499"/>
  <c r="AI11" i="1495"/>
  <c r="FR11" i="1500" s="1"/>
  <c r="K15" i="1492"/>
  <c r="ET11" i="1500"/>
  <c r="ET9" i="1500"/>
  <c r="ET13" i="1500"/>
  <c r="O15" i="1492"/>
  <c r="N15" i="1492"/>
  <c r="ET12" i="1500"/>
  <c r="ET16" i="1500"/>
  <c r="CQ66" i="1499"/>
  <c r="ET8" i="1500"/>
  <c r="J15" i="1492"/>
  <c r="AI12" i="1495"/>
  <c r="FR12" i="1500" s="1"/>
  <c r="AH13" i="1495"/>
  <c r="FQ13" i="1500" s="1"/>
  <c r="F15" i="1492"/>
  <c r="AG4" i="1495"/>
  <c r="ET18" i="1500"/>
  <c r="AI4" i="1495"/>
  <c r="FR4" i="1500" s="1"/>
  <c r="AH15" i="1495"/>
  <c r="FQ15" i="1500" s="1"/>
  <c r="FR18" i="1500"/>
  <c r="FP18" i="1500"/>
  <c r="ET17" i="1500"/>
  <c r="ET4" i="1500"/>
  <c r="ET10" i="1500"/>
  <c r="FQ19" i="1500"/>
  <c r="AH14" i="1495"/>
  <c r="FQ14" i="1500" s="1"/>
  <c r="CQ72" i="1499"/>
  <c r="CQ74" i="1499"/>
  <c r="AI8" i="1495"/>
  <c r="FR8" i="1500" s="1"/>
  <c r="AI9" i="1495"/>
  <c r="FR9" i="1500" s="1"/>
  <c r="AH8" i="1495"/>
  <c r="FQ8" i="1500" s="1"/>
  <c r="H15" i="1492"/>
  <c r="AI7" i="1495"/>
  <c r="FR7" i="1500" s="1"/>
  <c r="ET6" i="1500"/>
  <c r="L15" i="1492"/>
  <c r="AH7" i="1495"/>
  <c r="FQ7" i="1500" s="1"/>
  <c r="AH10" i="1495"/>
  <c r="FQ10" i="1500" s="1"/>
  <c r="AH9" i="1495"/>
  <c r="FQ9" i="1500" s="1"/>
  <c r="FP19" i="1500"/>
  <c r="AH5" i="1495"/>
  <c r="FQ5" i="1500" s="1"/>
  <c r="FR16" i="1500"/>
  <c r="G15" i="1492"/>
  <c r="AI10" i="1495"/>
  <c r="FR10" i="1500" s="1"/>
  <c r="ET5" i="1500"/>
  <c r="AH12" i="1495"/>
  <c r="FQ12" i="1500" s="1"/>
  <c r="AI14" i="1495"/>
  <c r="FR14" i="1500" s="1"/>
  <c r="AI5" i="1495"/>
  <c r="FR5" i="1500" s="1"/>
  <c r="FQ17" i="1500"/>
  <c r="AH6" i="1495"/>
  <c r="FQ6" i="1500" s="1"/>
  <c r="AI6" i="1495"/>
  <c r="FR6" i="1500" s="1"/>
  <c r="FR17" i="1500"/>
  <c r="FQ16" i="1500"/>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U15" i="1506" l="1"/>
  <c r="T15" i="1506"/>
  <c r="U14" i="1506"/>
  <c r="T14" i="1506"/>
  <c r="U12" i="1506"/>
  <c r="T12" i="1506"/>
  <c r="U6" i="1506"/>
  <c r="T6" i="1506"/>
  <c r="U2" i="1506"/>
  <c r="T2" i="1506"/>
  <c r="U3" i="1506"/>
  <c r="T3" i="1506"/>
  <c r="U10" i="1506"/>
  <c r="T10" i="1506"/>
  <c r="U4" i="1506"/>
  <c r="T4" i="1506"/>
  <c r="U8" i="1506"/>
  <c r="T8" i="1506"/>
  <c r="U5" i="1506"/>
  <c r="T5" i="1506"/>
  <c r="U7" i="1506"/>
  <c r="T7" i="1506"/>
  <c r="U13" i="1506"/>
  <c r="T13" i="1506"/>
  <c r="U11" i="1506"/>
  <c r="T11" i="1506"/>
  <c r="AO12" i="1495"/>
  <c r="FP11" i="1500"/>
  <c r="X10" i="1504"/>
  <c r="FP13" i="1500"/>
  <c r="X12" i="1504"/>
  <c r="FP8" i="1500"/>
  <c r="X7" i="1504"/>
  <c r="FP9" i="1500"/>
  <c r="X8" i="1504"/>
  <c r="FP12" i="1500"/>
  <c r="X11" i="1504"/>
  <c r="FP5" i="1500"/>
  <c r="X4" i="1504"/>
  <c r="FP7" i="1500"/>
  <c r="X6" i="1504"/>
  <c r="FP6" i="1500"/>
  <c r="X5" i="1504"/>
  <c r="FP17" i="1500"/>
  <c r="FP10" i="1500"/>
  <c r="X9" i="1504"/>
  <c r="FP15" i="1500"/>
  <c r="X14" i="1504"/>
  <c r="FP16" i="1500"/>
  <c r="FP4" i="1500"/>
  <c r="X3" i="1504"/>
  <c r="FP14" i="1500"/>
  <c r="X13" i="1504"/>
  <c r="AO13" i="1495" l="1"/>
  <c r="AO14" i="1495" l="1"/>
  <c r="AO15" i="149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7" authorId="0" shapeId="0" xr:uid="{00000000-0006-0000-0000-000001000000}">
      <text>
        <r>
          <rPr>
            <b/>
            <sz val="8"/>
            <color indexed="81"/>
            <rFont val="Tahoma"/>
            <family val="2"/>
          </rPr>
          <t>Congratulations!  Now, to read the other notes in this worksheet, simply point to those cells with red dots.</t>
        </r>
      </text>
    </comment>
    <comment ref="D36" authorId="0" shapeId="0" xr:uid="{00000000-0006-0000-0000-00000200000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Yen-An Lu</author>
  </authors>
  <commentList>
    <comment ref="AL2" authorId="0" shapeId="0" xr:uid="{00000000-0006-0000-0400-000001000000}">
      <text>
        <r>
          <rPr>
            <b/>
            <sz val="9"/>
            <color indexed="81"/>
            <rFont val="Tahoma"/>
            <family val="2"/>
          </rPr>
          <t>Yen-An Lu:</t>
        </r>
        <r>
          <rPr>
            <sz val="9"/>
            <color indexed="81"/>
            <rFont val="Tahoma"/>
            <family val="2"/>
          </rPr>
          <t xml:space="preserve">
Need to check the formula before using it</t>
        </r>
      </text>
    </comment>
    <comment ref="AM2" authorId="0" shapeId="0" xr:uid="{00000000-0006-0000-0400-000002000000}">
      <text>
        <r>
          <rPr>
            <b/>
            <sz val="9"/>
            <color indexed="81"/>
            <rFont val="Tahoma"/>
            <family val="2"/>
          </rPr>
          <t>Yen-An Lu:</t>
        </r>
        <r>
          <rPr>
            <sz val="9"/>
            <color indexed="81"/>
            <rFont val="Tahoma"/>
            <family val="2"/>
          </rPr>
          <t xml:space="preserve">
Need to check the formula before using it</t>
        </r>
      </text>
    </comment>
    <comment ref="AN2" authorId="0" shapeId="0" xr:uid="{00000000-0006-0000-0400-000003000000}">
      <text>
        <r>
          <rPr>
            <b/>
            <sz val="9"/>
            <color indexed="81"/>
            <rFont val="Tahoma"/>
            <family val="2"/>
          </rPr>
          <t>Yen-An Lu:</t>
        </r>
        <r>
          <rPr>
            <sz val="9"/>
            <color indexed="81"/>
            <rFont val="Tahoma"/>
            <family val="2"/>
          </rPr>
          <t xml:space="preserve">
Need to check the formula before using it</t>
        </r>
      </text>
    </comment>
    <comment ref="AO2" authorId="0" shapeId="0" xr:uid="{00000000-0006-0000-0400-000004000000}">
      <text>
        <r>
          <rPr>
            <b/>
            <sz val="9"/>
            <color indexed="81"/>
            <rFont val="Tahoma"/>
            <family val="2"/>
          </rPr>
          <t>Yen-An Lu:</t>
        </r>
        <r>
          <rPr>
            <sz val="9"/>
            <color indexed="81"/>
            <rFont val="Tahoma"/>
            <family val="2"/>
          </rPr>
          <t xml:space="preserve">
Need to check the formula before using it</t>
        </r>
      </text>
    </comment>
    <comment ref="BT2" authorId="0" shapeId="0" xr:uid="{00000000-0006-0000-0400-000005000000}">
      <text>
        <r>
          <rPr>
            <b/>
            <sz val="9"/>
            <color indexed="81"/>
            <rFont val="Tahoma"/>
            <family val="2"/>
          </rPr>
          <t>Yen-An Lu:</t>
        </r>
        <r>
          <rPr>
            <sz val="9"/>
            <color indexed="81"/>
            <rFont val="Tahoma"/>
            <family val="2"/>
          </rPr>
          <t xml:space="preserve">
Need to check the formula before using it
</t>
        </r>
      </text>
    </comment>
    <comment ref="BU2" authorId="0" shapeId="0" xr:uid="{00000000-0006-0000-0400-000006000000}">
      <text>
        <r>
          <rPr>
            <b/>
            <sz val="9"/>
            <color indexed="81"/>
            <rFont val="Tahoma"/>
            <family val="2"/>
          </rPr>
          <t>Yen-An Lu:</t>
        </r>
        <r>
          <rPr>
            <sz val="9"/>
            <color indexed="81"/>
            <rFont val="Tahoma"/>
            <family val="2"/>
          </rPr>
          <t xml:space="preserve">
Need to check the formula before using it</t>
        </r>
      </text>
    </comment>
    <comment ref="BV2" authorId="0" shapeId="0" xr:uid="{00000000-0006-0000-0400-000007000000}">
      <text>
        <r>
          <rPr>
            <b/>
            <sz val="9"/>
            <color indexed="81"/>
            <rFont val="Tahoma"/>
            <family val="2"/>
          </rPr>
          <t>Yen-An Lu:</t>
        </r>
        <r>
          <rPr>
            <sz val="9"/>
            <color indexed="81"/>
            <rFont val="Tahoma"/>
            <family val="2"/>
          </rPr>
          <t xml:space="preserve">
Need to check the formula before using it</t>
        </r>
      </text>
    </comment>
    <comment ref="BW2" authorId="0" shapeId="0" xr:uid="{00000000-0006-0000-0400-00000800000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J2" authorId="0" shapeId="0" xr:uid="{00000000-0006-0000-0E00-000001000000}">
      <text>
        <r>
          <rPr>
            <sz val="9"/>
            <color indexed="81"/>
            <rFont val="Tahoma"/>
            <family val="2"/>
          </rPr>
          <t>Select "No" for any metabolite that does not have two distinct slopes indicating different stoichiometric ratios</t>
        </r>
      </text>
    </comment>
    <comment ref="W28" authorId="0" shapeId="0" xr:uid="{00000000-0006-0000-0E00-00000200000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B3" authorId="0" shapeId="0" xr:uid="{00000000-0006-0000-0F00-00000100000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<sst xmlns="http://schemas.openxmlformats.org/spreadsheetml/2006/main" count="1962" uniqueCount="723">
  <si>
    <t>SAMPLE #</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</si>
  <si>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</si>
  <si>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</si>
  <si>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</si>
  <si>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</si>
  <si>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</si>
  <si>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</si>
  <si>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</si>
  <si>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</si>
  <si>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</si>
  <si>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</si>
  <si>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</si>
  <si>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</si>
  <si>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</si>
  <si>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</si>
  <si>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</si>
  <si>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</si>
  <si>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</si>
  <si>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</si>
  <si>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</si>
  <si>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</si>
  <si>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</si>
  <si>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</si>
  <si>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</si>
  <si>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</si>
  <si>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</si>
  <si>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</si>
  <si>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</si>
  <si>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</si>
  <si>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</si>
  <si>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</si>
  <si>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</si>
  <si>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</si>
  <si>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</si>
  <si>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</si>
  <si>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</si>
  <si>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</si>
  <si>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</si>
  <si>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</si>
  <si>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</si>
  <si>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</si>
  <si>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</si>
  <si>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</si>
  <si>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</si>
  <si>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</si>
  <si>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</si>
  <si>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</si>
  <si>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</si>
  <si>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</si>
  <si>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</si>
  <si>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</si>
  <si>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</si>
  <si>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</si>
  <si>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</si>
  <si>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</si>
  <si>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</si>
  <si>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</si>
  <si>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</si>
  <si>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</si>
  <si>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</si>
  <si>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</si>
  <si>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</si>
  <si>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</si>
  <si>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</si>
  <si>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</si>
  <si>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</si>
  <si>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</si>
  <si>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</si>
  <si>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</si>
  <si>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</si>
  <si>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</si>
  <si>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</si>
  <si>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</si>
  <si>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</si>
  <si>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</si>
  <si>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</si>
  <si>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</si>
  <si>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</si>
  <si>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</si>
  <si>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</si>
  <si>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</si>
  <si>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</si>
  <si>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</si>
  <si>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</si>
  <si>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</si>
  <si>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</si>
  <si>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</si>
  <si>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</si>
  <si>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</si>
  <si>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</si>
  <si>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</si>
  <si>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</si>
  <si>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</si>
  <si>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</si>
  <si>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</si>
  <si>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</si>
  <si>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</si>
  <si>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</si>
  <si>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</si>
  <si>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</si>
  <si>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</si>
  <si>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</si>
  <si>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</si>
  <si>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</si>
  <si>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</si>
  <si>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</si>
  <si>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</si>
  <si>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</si>
  <si>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</si>
  <si>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</si>
  <si>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</si>
  <si>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</si>
  <si>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</si>
  <si>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</si>
  <si>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</si>
  <si>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</si>
  <si>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</si>
  <si>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</si>
  <si>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</si>
  <si>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</si>
  <si>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</si>
  <si>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</si>
  <si>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</si>
  <si>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</si>
  <si>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</si>
  <si>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</si>
  <si>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</si>
  <si>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</si>
  <si>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</si>
  <si>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</si>
  <si>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</si>
  <si>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</si>
  <si>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</si>
  <si>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</si>
  <si>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</si>
  <si>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</si>
  <si>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</si>
  <si>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</si>
  <si>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</si>
  <si>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</si>
  <si>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</si>
  <si>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</si>
  <si>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</si>
  <si>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</si>
  <si>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</si>
  <si>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</si>
  <si>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</si>
  <si>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</si>
  <si>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</si>
  <si>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</si>
  <si>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</si>
  <si>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</si>
  <si>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</si>
  <si>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</si>
  <si>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</si>
  <si>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</si>
  <si>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</si>
  <si>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</si>
  <si>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</si>
  <si>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</si>
  <si>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</si>
  <si>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</si>
  <si>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</si>
  <si>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</si>
  <si>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</si>
  <si>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</si>
  <si>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</si>
  <si>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</si>
  <si>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</si>
  <si>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</si>
  <si>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</si>
  <si>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</si>
  <si>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</si>
  <si>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</si>
  <si>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</si>
  <si>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</si>
  <si>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</si>
  <si>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</si>
  <si>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</si>
  <si>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</si>
  <si>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</si>
  <si>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</si>
  <si>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</si>
  <si>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</si>
  <si>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</si>
  <si>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</si>
  <si>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</si>
  <si>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</si>
  <si>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</si>
  <si>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</si>
  <si>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</si>
  <si>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</si>
  <si>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</si>
  <si>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</si>
  <si>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</si>
  <si>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</si>
  <si>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</si>
  <si>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</si>
  <si>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</si>
  <si>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</si>
  <si>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</si>
  <si>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</si>
  <si>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</si>
  <si>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</si>
  <si>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</si>
  <si>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</si>
  <si>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</si>
  <si>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</si>
  <si>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</si>
  <si>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</si>
  <si>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</si>
  <si>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</si>
  <si>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</si>
  <si>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</si>
  <si>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</si>
  <si>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</si>
  <si>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</si>
  <si>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</si>
  <si>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</si>
  <si>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</si>
  <si>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</si>
  <si>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</si>
  <si>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</si>
  <si>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</si>
  <si>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</si>
  <si>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</si>
  <si>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</si>
  <si>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</si>
  <si>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</si>
  <si>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</si>
  <si>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</si>
  <si>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</si>
  <si>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</si>
  <si>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</si>
  <si>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</si>
  <si>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</si>
  <si>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</si>
  <si>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</si>
  <si>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</si>
  <si>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</si>
  <si>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</si>
  <si>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</si>
  <si>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</si>
  <si>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</si>
  <si>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</si>
  <si>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</si>
  <si>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</si>
  <si>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</si>
  <si>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</si>
  <si>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</si>
  <si>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</si>
  <si>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</si>
  <si>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</si>
  <si>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</si>
  <si>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</si>
  <si>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</si>
  <si>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</si>
  <si>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</si>
  <si>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</si>
  <si>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</si>
  <si>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</si>
  <si>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</si>
  <si>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</si>
  <si>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</si>
  <si>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</si>
  <si>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</si>
  <si>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</si>
  <si>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</si>
  <si>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</si>
  <si>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</si>
  <si>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</si>
  <si>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</si>
  <si>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</si>
  <si>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</si>
  <si>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</si>
  <si>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</si>
  <si>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</si>
  <si>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</si>
  <si>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</si>
  <si>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</si>
  <si>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</si>
  <si>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</si>
  <si>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</si>
  <si>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</si>
  <si>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</si>
  <si>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</si>
  <si>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</si>
  <si>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</si>
  <si>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</si>
  <si>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</si>
  <si>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</si>
  <si>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</si>
  <si>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</si>
  <si>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</si>
  <si>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</si>
  <si>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</si>
  <si>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</si>
  <si>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</si>
  <si>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</si>
  <si>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</si>
  <si>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</si>
  <si>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</si>
  <si>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</si>
  <si>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</si>
  <si>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</si>
  <si>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</si>
  <si>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</si>
  <si>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</si>
  <si>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</si>
  <si>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</si>
  <si>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</si>
  <si>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</si>
  <si>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</si>
  <si>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</si>
  <si>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</si>
  <si>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</si>
  <si>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</si>
  <si>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</si>
  <si>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</si>
  <si>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</si>
  <si>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</si>
  <si>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</si>
  <si>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</si>
  <si>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</si>
  <si>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</si>
  <si>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</si>
  <si>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</si>
  <si>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</si>
  <si>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</si>
  <si>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</si>
  <si>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</si>
  <si>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</si>
  <si>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</si>
  <si>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</si>
  <si>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</si>
  <si>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</si>
  <si>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</si>
  <si>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</si>
  <si>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</si>
  <si>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</si>
  <si>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</si>
  <si>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</si>
  <si>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</si>
  <si>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</si>
  <si>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</si>
  <si>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</si>
  <si>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</si>
  <si>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</si>
  <si>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</si>
  <si>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</si>
  <si>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</si>
  <si>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</si>
  <si>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</si>
  <si>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</si>
  <si>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</si>
  <si>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</si>
  <si>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</si>
  <si>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</si>
  <si>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</si>
  <si>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</si>
  <si>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</si>
  <si>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</si>
  <si>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</si>
  <si>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</si>
  <si>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</si>
  <si>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</si>
  <si>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</si>
  <si>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</si>
  <si>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</si>
  <si>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</si>
  <si>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</si>
  <si>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</si>
  <si>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</si>
  <si>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</si>
  <si>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</si>
  <si>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</si>
  <si>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</si>
  <si>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</si>
  <si>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</si>
  <si>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</si>
  <si>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</si>
  <si>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</si>
  <si>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</si>
  <si>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</si>
  <si>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</si>
  <si>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</si>
  <si>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</si>
  <si>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</si>
  <si>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</si>
  <si>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</si>
  <si>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</si>
  <si>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</si>
  <si>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</si>
  <si>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</si>
  <si>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</si>
  <si>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</si>
  <si>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</si>
  <si>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</si>
  <si>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</si>
  <si>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</si>
  <si>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</si>
  <si>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</si>
  <si>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</si>
  <si>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</si>
  <si>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</si>
  <si>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</si>
  <si>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</si>
  <si>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</si>
  <si>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</si>
  <si>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</si>
  <si>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</si>
  <si>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</si>
  <si>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</si>
  <si>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</si>
  <si>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</si>
  <si>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</si>
  <si>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</si>
  <si>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</si>
  <si>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</si>
  <si>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</si>
  <si>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</si>
  <si>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</si>
  <si>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</si>
  <si>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</si>
  <si>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</si>
  <si>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</si>
  <si>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</si>
  <si>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</si>
  <si>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</si>
  <si>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</si>
  <si>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</si>
  <si>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</si>
  <si>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</si>
  <si>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</si>
  <si>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</si>
  <si>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</si>
  <si>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</si>
  <si>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</si>
  <si>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</si>
  <si>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</si>
  <si>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</si>
  <si>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</si>
  <si>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</si>
  <si>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</si>
  <si>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</si>
  <si>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</si>
  <si>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</si>
  <si>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</si>
  <si>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</si>
  <si>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</si>
  <si>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</si>
  <si>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</si>
  <si>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</si>
  <si>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</si>
  <si>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</si>
  <si>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</si>
  <si>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</si>
  <si>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</si>
  <si>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</si>
  <si>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</si>
  <si>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</si>
  <si>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</si>
  <si>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</si>
  <si>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</si>
  <si>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</si>
  <si>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</si>
  <si>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</si>
  <si>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</si>
  <si>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</si>
  <si>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</si>
  <si>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</si>
  <si>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</si>
  <si>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</si>
  <si>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</si>
  <si>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</si>
  <si>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</si>
  <si>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</si>
  <si>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</si>
  <si>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</si>
  <si>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</si>
  <si>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</si>
  <si>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</si>
  <si>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Concentration before feeding</t>
  </si>
  <si>
    <t>Feed status</t>
  </si>
  <si>
    <t>FROM IN PROCESS CALCULATIONS (2)</t>
  </si>
  <si>
    <t>NIIMBL-FB01-B2</t>
  </si>
  <si>
    <t>VIABLE CELL CONC. XV (x106 cells/mL)</t>
  </si>
  <si>
    <t>DEAD CELL CONC. Xd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</si>
  <si>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</si>
  <si>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</si>
  <si>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</si>
  <si>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</si>
  <si>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</si>
  <si>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</si>
  <si>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</si>
  <si>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</si>
  <si>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</si>
  <si>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</si>
  <si>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</si>
  <si>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</si>
  <si>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</si>
  <si>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</si>
  <si>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</si>
  <si>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</si>
  <si>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</si>
  <si>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</si>
  <si>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</si>
  <si>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</si>
  <si>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</si>
  <si>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</si>
  <si>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</si>
  <si>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</si>
  <si>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</si>
  <si>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</si>
  <si>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</si>
  <si>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</si>
  <si>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</si>
  <si>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</si>
  <si>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</si>
  <si>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</si>
  <si>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</si>
  <si>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</si>
  <si>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</si>
  <si>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</si>
  <si>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</si>
  <si>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</si>
  <si>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</si>
  <si>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</si>
  <si>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</si>
  <si>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</si>
  <si>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</si>
  <si>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</si>
  <si>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</si>
  <si>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</si>
  <si>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</si>
  <si>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</si>
  <si>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</si>
  <si>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</si>
  <si>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</si>
  <si>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</si>
  <si>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</si>
  <si>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</si>
  <si>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</si>
  <si>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</si>
  <si>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</si>
  <si>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</si>
  <si>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</si>
  <si>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</si>
  <si>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</si>
  <si>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</si>
  <si>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</si>
  <si>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</si>
  <si>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</si>
  <si>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</si>
  <si>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</si>
  <si>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</si>
  <si>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</si>
  <si>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</si>
  <si>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</si>
  <si>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</si>
  <si>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</si>
  <si>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</si>
  <si>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</si>
  <si>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</si>
  <si>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</si>
  <si>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</si>
  <si>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</si>
  <si>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</si>
  <si>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</si>
  <si>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</si>
  <si>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</si>
  <si>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</si>
  <si>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</si>
  <si>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</si>
  <si>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</si>
  <si>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</si>
  <si>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</si>
  <si>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</si>
  <si>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</si>
  <si>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</si>
  <si>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</si>
  <si>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</si>
  <si>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</si>
  <si>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</si>
  <si>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</si>
  <si>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</si>
  <si>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</si>
  <si>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</si>
  <si>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</si>
  <si>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</si>
  <si>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</si>
  <si>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</si>
  <si>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Meghan McCann</t>
  </si>
  <si>
    <t>GLUTAMINE FEED ADDED (mL)</t>
  </si>
  <si>
    <t>CD013-26</t>
  </si>
  <si>
    <t>F013-F2</t>
  </si>
  <si>
    <t>FEED LACTATE CONC. (mM)</t>
  </si>
  <si>
    <t>FEED NH3 CONC. (mM)</t>
  </si>
  <si>
    <t>5th Degree Polynomial</t>
  </si>
  <si>
    <t>6th Degree Polynomial</t>
  </si>
  <si>
    <t>Batch Name</t>
  </si>
  <si>
    <t>Scale</t>
  </si>
  <si>
    <t>Day</t>
  </si>
  <si>
    <t>Hours</t>
  </si>
  <si>
    <t>VCD (x 1e6 cells/mL)</t>
  </si>
  <si>
    <t>VCD (cells/mL)</t>
  </si>
  <si>
    <t>Viability (%)</t>
  </si>
  <si>
    <r>
      <t>Growth Rate (hr</t>
    </r>
    <r>
      <rPr>
        <b/>
        <vertAlign val="superscript"/>
        <sz val="10"/>
        <rFont val="Arial"/>
        <family val="2"/>
      </rPr>
      <t>-1</t>
    </r>
    <r>
      <rPr>
        <b/>
        <sz val="10"/>
        <rFont val="Arial"/>
        <family val="2"/>
      </rPr>
      <t>)</t>
    </r>
  </si>
  <si>
    <t>pCO2 (mmHg)</t>
  </si>
  <si>
    <t>pO2 (mmHg)</t>
  </si>
  <si>
    <t>Glucose (g/L)</t>
  </si>
  <si>
    <t>Lactate (g/L)</t>
  </si>
  <si>
    <t>Glucose (mM)</t>
  </si>
  <si>
    <t>Lactate (mM)</t>
  </si>
  <si>
    <t>NH4+ (mmol/L)</t>
  </si>
  <si>
    <t>Titer (g/L)</t>
  </si>
  <si>
    <t>Titer (ug/mL)</t>
  </si>
  <si>
    <t>ug protein in 1e8 cells</t>
  </si>
  <si>
    <t>Volume for 1e8 cells</t>
  </si>
  <si>
    <t xml:space="preserve">Normalized Titer </t>
  </si>
  <si>
    <t>Osmolality (mOsm)</t>
  </si>
  <si>
    <t>Glucose Consumption (g/L)</t>
  </si>
  <si>
    <t>Glucose fed (g/L)</t>
  </si>
  <si>
    <t>Glucose Feed Conc. (g/L)</t>
  </si>
  <si>
    <t>Cumulative Glucose Consumption (mM)</t>
  </si>
  <si>
    <t>IVCD (10^6 cell*hr/mL)</t>
  </si>
  <si>
    <t>Specific Glucose Consumption (mmol/10^9 cell/hr)</t>
  </si>
  <si>
    <t>Specific Lactate Production (mmol/10^9 cell/hr)</t>
  </si>
  <si>
    <t>Specific Productivity (pg/cell/day)</t>
  </si>
  <si>
    <t>Reactor Volume (L)</t>
  </si>
  <si>
    <t>Sample Volume (mL)</t>
  </si>
  <si>
    <t>Feed X Volume (mL)</t>
  </si>
  <si>
    <t>Feed Y Volume (mL)</t>
  </si>
  <si>
    <t>Glutamine (mmol/L)</t>
  </si>
  <si>
    <t>Glutamate (mmol/L)</t>
  </si>
  <si>
    <t>dL/dG</t>
  </si>
  <si>
    <t>Non-Reducing SDS-Page</t>
  </si>
  <si>
    <t>Reducing SDS-Page</t>
  </si>
  <si>
    <t>HC %</t>
  </si>
  <si>
    <t>LC%</t>
  </si>
  <si>
    <t>CEX-Acidic</t>
  </si>
  <si>
    <t>CEX-Main</t>
  </si>
  <si>
    <t>CEX-Basic</t>
  </si>
  <si>
    <t>Monomer</t>
  </si>
  <si>
    <t>Aggregate</t>
  </si>
  <si>
    <t>Fragments</t>
  </si>
  <si>
    <t>Binding ELISA</t>
  </si>
  <si>
    <t>G0</t>
  </si>
  <si>
    <t>G0F</t>
  </si>
  <si>
    <t>G2/Man6</t>
  </si>
  <si>
    <t>G2F</t>
  </si>
  <si>
    <t>Man9</t>
  </si>
  <si>
    <t>Man5</t>
  </si>
  <si>
    <t>G1</t>
  </si>
  <si>
    <t>G1'</t>
  </si>
  <si>
    <t>G1F</t>
  </si>
  <si>
    <t>G1F'</t>
  </si>
  <si>
    <t>Man8</t>
  </si>
  <si>
    <t>Man7</t>
  </si>
  <si>
    <t>Galactosylation Index</t>
  </si>
  <si>
    <t>Fucosylation Index</t>
  </si>
  <si>
    <t>Ala</t>
  </si>
  <si>
    <t>Arg</t>
  </si>
  <si>
    <t>Asn</t>
  </si>
  <si>
    <t>Asp</t>
  </si>
  <si>
    <t>Cys</t>
  </si>
  <si>
    <t>Gln</t>
  </si>
  <si>
    <t>Glu</t>
  </si>
  <si>
    <t>Gly</t>
  </si>
  <si>
    <t>His</t>
  </si>
  <si>
    <t>Thr</t>
  </si>
  <si>
    <t>Pro</t>
  </si>
  <si>
    <t>Lys</t>
  </si>
  <si>
    <t>Ser</t>
  </si>
  <si>
    <t>Tyr</t>
  </si>
  <si>
    <t>Met</t>
  </si>
  <si>
    <t>Val</t>
  </si>
  <si>
    <t>Ile</t>
  </si>
  <si>
    <t>Leu</t>
  </si>
  <si>
    <t>Phe</t>
  </si>
  <si>
    <t>Trp</t>
  </si>
  <si>
    <t>5000L</t>
  </si>
  <si>
    <t>Not reported</t>
  </si>
  <si>
    <t>190269</t>
  </si>
  <si>
    <t>N/A</t>
  </si>
  <si>
    <t>325390</t>
  </si>
  <si>
    <t>326391</t>
  </si>
  <si>
    <t>Blk 10 - A3</t>
  </si>
  <si>
    <t>3L</t>
  </si>
  <si>
    <t>Blk 10 - B2</t>
  </si>
  <si>
    <t>Blk 10 - C1</t>
  </si>
  <si>
    <t>Blk 10 - C3</t>
  </si>
  <si>
    <t>Blk 11 - C3</t>
  </si>
  <si>
    <t>Blk 11 - D3</t>
  </si>
  <si>
    <t>Blk 12 - B4</t>
  </si>
  <si>
    <t>Blk 12 - D4</t>
  </si>
  <si>
    <t>Blk 13 - A1</t>
  </si>
  <si>
    <t>Blk 14 - A1</t>
  </si>
  <si>
    <t>Blk 14 - C3</t>
  </si>
  <si>
    <t>3L-NIIMBL</t>
  </si>
  <si>
    <t>Merck</t>
  </si>
  <si>
    <t>CUM GLUCOSE CONS. (mM)</t>
  </si>
  <si>
    <t>CUM LACTATE PROD. (mM)</t>
  </si>
  <si>
    <r>
      <t>Xv (10</t>
    </r>
    <r>
      <rPr>
        <vertAlign val="superscript"/>
        <sz val="8"/>
        <color rgb="FFFF0000"/>
        <rFont val="Arial"/>
        <family val="2"/>
      </rPr>
      <t>9</t>
    </r>
    <r>
      <rPr>
        <sz val="8"/>
        <color rgb="FFFF0000"/>
        <rFont val="Arial"/>
        <family val="2"/>
      </rPr>
      <t xml:space="preserve"> cells/L)</t>
    </r>
  </si>
  <si>
    <r>
      <t>q</t>
    </r>
    <r>
      <rPr>
        <vertAlign val="subscript"/>
        <sz val="8"/>
        <color rgb="FFFF0000"/>
        <rFont val="Arial"/>
        <family val="2"/>
      </rPr>
      <t>Glucose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</si>
  <si>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q</t>
    </r>
    <r>
      <rPr>
        <vertAlign val="subscript"/>
        <sz val="8"/>
        <color rgb="FFFF0000"/>
        <rFont val="Arial"/>
        <family val="2"/>
      </rPr>
      <t>Lactate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</si>
  <si>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Xv V (10</t>
    </r>
    <r>
      <rPr>
        <vertAlign val="superscript"/>
        <sz val="8"/>
        <rFont val="Arial"/>
        <family val="2"/>
      </rPr>
      <t>9</t>
    </r>
    <r>
      <rPr>
        <sz val="8"/>
        <rFont val="Arial"/>
        <family val="2"/>
      </rPr>
      <t xml:space="preserve"> cells)</t>
    </r>
  </si>
  <si>
    <t>VOLUME BEFORE SAMPLING (L)</t>
  </si>
  <si>
    <r>
      <t xml:space="preserve">Cumulative </t>
    </r>
    <r>
      <rPr>
        <b/>
        <sz val="12"/>
        <rFont val="Arial"/>
        <family val="2"/>
      </rPr>
      <t>Glutamate</t>
    </r>
    <r>
      <rPr>
        <sz val="12"/>
        <rFont val="Arial"/>
        <family val="2"/>
      </rPr>
      <t xml:space="preserve"> Consumed</t>
    </r>
  </si>
  <si>
    <t>E0d_E0aspna</t>
  </si>
  <si>
    <t>VCD</t>
  </si>
  <si>
    <t>growth_rate_n</t>
  </si>
  <si>
    <t>LF3</t>
  </si>
  <si>
    <t>ARGININE CONC. (mM)</t>
  </si>
  <si>
    <t>ISOLEUCINE CONC. (mM)</t>
  </si>
  <si>
    <t>LYSINE CONC. (mM)</t>
  </si>
  <si>
    <t>LEUCINE CONC. (mM)</t>
  </si>
  <si>
    <t>THREONINE CONC. (mM)</t>
  </si>
  <si>
    <t>TYROSINE CONC. (mM)</t>
  </si>
  <si>
    <t>VALINE CONC. (mM)</t>
  </si>
  <si>
    <t>GLUTAMINE CONC. (mM)</t>
  </si>
  <si>
    <t>FEED TYROSINE CONC. (mM)</t>
  </si>
  <si>
    <t>TOTAL CELL CONC. Xt (x106 cells/mL)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</si>
</sst>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48">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0"/>
      <color theme="1"/>
      <name val="Arial"/>
      <family val="2"/>
    </font>
    <font>
      <sz val="10"/>
      <name val="Times New Roman"/>
      <family val="1"/>
    </font>
    <font>
      <b/>
      <sz val="10"/>
      <color theme="1"/>
      <name val="Arial"/>
      <family val="2"/>
    </font>
    <font>
      <sz val="11"/>
      <name val="FranklinGothic"/>
    </font>
    <font>
      <sz val="10"/>
      <color indexed="14"/>
      <name val="Arial"/>
      <family val="2"/>
    </font>
    <font>
      <sz val="11"/>
      <name val="Arial"/>
      <family val="2"/>
    </font>
    <font>
      <sz val="10"/>
      <color indexed="12"/>
      <name val="Arial"/>
      <family val="2"/>
    </font>
    <font>
      <sz val="11"/>
      <name val="Calibri"/>
      <family val="2"/>
      <scheme val="minor"/>
    </font>
    <font>
      <sz val="8"/>
      <color rgb="FFFF0000"/>
      <name val="Arial"/>
      <family val="2"/>
    </font>
    <font>
      <vertAlign val="superscript"/>
      <sz val="8"/>
      <color rgb="FFFF0000"/>
      <name val="Arial"/>
      <family val="2"/>
    </font>
    <font>
      <vertAlign val="subscript"/>
      <sz val="8"/>
      <color rgb="FFFF0000"/>
      <name val="Arial"/>
      <family val="2"/>
    </font>
    <font>
      <b/>
      <sz val="8"/>
      <color rgb="FFFF0000"/>
      <name val="Arial"/>
      <family val="2"/>
    </font>
  </fonts>
  <fills count="22">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2"/>
        <bgColor indexed="64"/>
      </patternFill>
    </fill>
  </fills>
  <borders count="6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
      <left/>
      <right/>
      <top style="thin">
        <color indexed="64"/>
      </top>
      <bottom style="medium">
        <color indexed="64"/>
      </bottom>
      <diagonal/>
    </border>
  </borders>
  <cellStyleXfs count="6">
    <xf numFmtId="0" fontId="0" fillId="0" borderId="0"/>
    <xf numFmtId="0" fontId="13" fillId="0" borderId="0"/>
    <xf numFmtId="0" fontId="2" fillId="0" borderId="0"/>
    <xf numFmtId="0" fontId="1" fillId="0" borderId="0"/>
    <xf numFmtId="9" fontId="4" fillId="0" borderId="0" applyFont="0" applyFill="0" applyBorder="0" applyAlignment="0" applyProtection="0"/>
    <xf numFmtId="0" fontId="37" fillId="0" borderId="0"/>
  </cellStyleXfs>
  <cellXfs count="571">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0" fontId="6" fillId="9" borderId="0" xfId="0" applyNumberFormat="1" applyFont="1" applyFill="1" applyProtection="1"/>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165" fontId="5" fillId="2" borderId="30" xfId="0" applyNumberFormat="1" applyFont="1" applyFill="1" applyBorder="1" applyProtection="1">
      <protection locked="0"/>
    </xf>
    <xf numFmtId="0" fontId="5" fillId="2" borderId="30" xfId="0" applyFont="1" applyFill="1" applyBorder="1" applyProtection="1">
      <protection locked="0"/>
    </xf>
    <xf numFmtId="2" fontId="5" fillId="2" borderId="30" xfId="0" applyNumberFormat="1" applyFont="1" applyFill="1" applyBorder="1" applyProtection="1">
      <protection locked="0"/>
    </xf>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2" fontId="22" fillId="0" borderId="30" xfId="0" applyNumberFormat="1" applyFont="1" applyBorder="1" applyProtection="1">
      <protection locked="0"/>
    </xf>
    <xf numFmtId="2" fontId="22" fillId="2" borderId="30" xfId="0" applyNumberFormat="1" applyFont="1" applyFill="1" applyBorder="1" applyProtection="1">
      <protection locked="0"/>
    </xf>
    <xf numFmtId="0" fontId="3" fillId="0" borderId="0" xfId="0" applyFont="1" applyBorder="1" applyAlignment="1">
      <alignment horizontal="center" wrapText="1"/>
    </xf>
    <xf numFmtId="164" fontId="3" fillId="0" borderId="0" xfId="0" applyNumberFormat="1" applyFont="1" applyBorder="1" applyAlignment="1">
      <alignment horizontal="center" wrapText="1"/>
    </xf>
    <xf numFmtId="2" fontId="3" fillId="0" borderId="0" xfId="0" applyNumberFormat="1" applyFont="1" applyBorder="1" applyAlignment="1">
      <alignment horizontal="center" wrapText="1"/>
    </xf>
    <xf numFmtId="2" fontId="4" fillId="0" borderId="35" xfId="0" applyNumberFormat="1" applyFont="1" applyFill="1" applyBorder="1" applyAlignment="1">
      <alignment horizontal="center" vertical="center" wrapText="1"/>
    </xf>
    <xf numFmtId="0" fontId="4" fillId="0" borderId="0" xfId="0" applyFont="1" applyBorder="1" applyAlignment="1">
      <alignment horizontal="center" wrapText="1"/>
    </xf>
    <xf numFmtId="164" fontId="0" fillId="0" borderId="35" xfId="0" applyNumberFormat="1" applyBorder="1" applyAlignment="1">
      <alignment horizontal="center" wrapText="1"/>
    </xf>
    <xf numFmtId="164" fontId="4" fillId="0" borderId="35" xfId="0" applyNumberFormat="1" applyFont="1" applyBorder="1" applyAlignment="1">
      <alignment horizontal="center" wrapText="1"/>
    </xf>
    <xf numFmtId="0" fontId="4" fillId="0" borderId="0" xfId="0" applyFont="1" applyAlignment="1">
      <alignment wrapText="1"/>
    </xf>
    <xf numFmtId="0" fontId="0" fillId="0" borderId="0" xfId="0" applyAlignment="1">
      <alignment wrapText="1"/>
    </xf>
    <xf numFmtId="0" fontId="4" fillId="0" borderId="42" xfId="0" applyFont="1" applyBorder="1" applyAlignment="1">
      <alignment horizontal="center" wrapText="1"/>
    </xf>
    <xf numFmtId="164" fontId="4" fillId="0" borderId="42" xfId="0" applyNumberFormat="1" applyFont="1" applyFill="1" applyBorder="1" applyAlignment="1">
      <alignment horizontal="center"/>
    </xf>
    <xf numFmtId="11" fontId="4" fillId="0" borderId="42" xfId="0" applyNumberFormat="1" applyFont="1" applyFill="1" applyBorder="1" applyAlignment="1">
      <alignment horizontal="center"/>
    </xf>
    <xf numFmtId="0" fontId="4" fillId="0" borderId="42" xfId="0" applyFont="1" applyFill="1" applyBorder="1" applyAlignment="1">
      <alignment horizontal="center"/>
    </xf>
    <xf numFmtId="0" fontId="4" fillId="0" borderId="42" xfId="0" applyFont="1" applyBorder="1" applyAlignment="1">
      <alignment horizontal="center"/>
    </xf>
    <xf numFmtId="0" fontId="4" fillId="0" borderId="0" xfId="0" applyFont="1"/>
    <xf numFmtId="2" fontId="4" fillId="0" borderId="0" xfId="0" applyNumberFormat="1" applyFont="1"/>
    <xf numFmtId="0" fontId="4" fillId="20" borderId="42" xfId="0" applyFont="1" applyFill="1" applyBorder="1" applyAlignment="1">
      <alignment horizontal="center"/>
    </xf>
    <xf numFmtId="2" fontId="4" fillId="0" borderId="42" xfId="0" applyNumberFormat="1" applyFont="1" applyBorder="1" applyAlignment="1">
      <alignment horizontal="center"/>
    </xf>
    <xf numFmtId="0" fontId="4" fillId="0" borderId="0" xfId="0" applyFont="1" applyBorder="1" applyAlignment="1">
      <alignment horizontal="center"/>
    </xf>
    <xf numFmtId="0" fontId="4" fillId="0" borderId="0" xfId="0" applyFont="1" applyAlignment="1">
      <alignment horizontal="center"/>
    </xf>
    <xf numFmtId="0" fontId="0" fillId="0" borderId="0" xfId="0" applyBorder="1" applyAlignment="1">
      <alignment horizontal="center"/>
    </xf>
    <xf numFmtId="0" fontId="4" fillId="0" borderId="0" xfId="0" applyFont="1" applyAlignment="1">
      <alignment horizontal="center" wrapText="1"/>
    </xf>
    <xf numFmtId="164" fontId="4" fillId="0" borderId="0" xfId="0" applyNumberFormat="1" applyFont="1" applyFill="1" applyAlignment="1">
      <alignment horizontal="center"/>
    </xf>
    <xf numFmtId="0" fontId="4" fillId="0" borderId="0" xfId="0" applyFont="1" applyFill="1" applyAlignment="1">
      <alignment horizontal="center"/>
    </xf>
    <xf numFmtId="165" fontId="4" fillId="0" borderId="0" xfId="0" applyNumberFormat="1" applyFont="1" applyFill="1" applyAlignment="1">
      <alignment horizontal="center"/>
    </xf>
    <xf numFmtId="0" fontId="4" fillId="20" borderId="0" xfId="0" applyFont="1" applyFill="1" applyAlignment="1">
      <alignment horizontal="center"/>
    </xf>
    <xf numFmtId="2" fontId="4" fillId="0" borderId="0" xfId="0" applyNumberFormat="1" applyFont="1" applyAlignment="1">
      <alignment horizontal="center"/>
    </xf>
    <xf numFmtId="164" fontId="4" fillId="0" borderId="0" xfId="0" applyNumberFormat="1" applyFont="1" applyAlignment="1">
      <alignment horizontal="center"/>
    </xf>
    <xf numFmtId="0" fontId="0" fillId="0" borderId="44" xfId="0" applyBorder="1"/>
    <xf numFmtId="1" fontId="4" fillId="0" borderId="0" xfId="5" applyNumberFormat="1" applyFont="1" applyFill="1" applyBorder="1" applyAlignment="1">
      <alignment horizontal="center" vertical="center"/>
    </xf>
    <xf numFmtId="164" fontId="4" fillId="0" borderId="0" xfId="0" applyNumberFormat="1" applyFont="1" applyBorder="1" applyAlignment="1">
      <alignment horizontal="center"/>
    </xf>
    <xf numFmtId="0" fontId="4" fillId="20" borderId="0" xfId="0" applyFont="1" applyFill="1" applyBorder="1" applyAlignment="1">
      <alignment horizontal="center"/>
    </xf>
    <xf numFmtId="2" fontId="4" fillId="0" borderId="0" xfId="0" applyNumberFormat="1" applyFont="1" applyBorder="1" applyAlignment="1">
      <alignment horizontal="center"/>
    </xf>
    <xf numFmtId="164" fontId="38" fillId="0" borderId="35" xfId="0" applyNumberFormat="1" applyFont="1" applyFill="1" applyBorder="1" applyAlignment="1">
      <alignment horizontal="center"/>
    </xf>
    <xf numFmtId="164" fontId="36" fillId="0" borderId="35" xfId="0" applyNumberFormat="1" applyFont="1" applyFill="1" applyBorder="1" applyAlignment="1">
      <alignment horizontal="center"/>
    </xf>
    <xf numFmtId="164" fontId="4" fillId="0" borderId="35" xfId="0" applyNumberFormat="1" applyFont="1" applyFill="1" applyBorder="1" applyAlignment="1">
      <alignment horizontal="center"/>
    </xf>
    <xf numFmtId="164" fontId="0" fillId="0" borderId="35" xfId="0" applyNumberFormat="1" applyBorder="1" applyAlignment="1">
      <alignment horizontal="center"/>
    </xf>
    <xf numFmtId="164" fontId="4" fillId="0" borderId="35" xfId="0" applyNumberFormat="1" applyFont="1" applyBorder="1" applyAlignment="1">
      <alignment horizontal="center"/>
    </xf>
    <xf numFmtId="10" fontId="0" fillId="0" borderId="0" xfId="4" applyNumberFormat="1" applyFont="1"/>
    <xf numFmtId="164" fontId="4" fillId="0" borderId="42" xfId="5" applyNumberFormat="1" applyFont="1" applyFill="1" applyBorder="1" applyAlignment="1">
      <alignment horizontal="center" vertical="center"/>
    </xf>
    <xf numFmtId="2" fontId="4" fillId="0" borderId="42" xfId="0" applyNumberFormat="1" applyFont="1" applyFill="1" applyBorder="1" applyAlignment="1">
      <alignment horizontal="center" vertical="center"/>
    </xf>
    <xf numFmtId="0" fontId="4" fillId="0" borderId="42" xfId="0" applyFont="1" applyFill="1" applyBorder="1" applyAlignment="1">
      <alignment horizontal="center" vertical="center"/>
    </xf>
    <xf numFmtId="167" fontId="4" fillId="0" borderId="42" xfId="0" applyNumberFormat="1" applyFont="1" applyFill="1" applyBorder="1" applyAlignment="1">
      <alignment horizontal="center" vertical="center"/>
    </xf>
    <xf numFmtId="0" fontId="4" fillId="0" borderId="0" xfId="0" applyFont="1" applyBorder="1"/>
    <xf numFmtId="1" fontId="4" fillId="0" borderId="0" xfId="0" applyNumberFormat="1" applyFont="1" applyFill="1" applyBorder="1" applyAlignment="1">
      <alignment horizontal="center" vertical="center"/>
    </xf>
    <xf numFmtId="2" fontId="4" fillId="0" borderId="42" xfId="5" applyNumberFormat="1" applyFont="1" applyFill="1" applyBorder="1" applyAlignment="1">
      <alignment horizontal="center" vertical="center"/>
    </xf>
    <xf numFmtId="0" fontId="4" fillId="0" borderId="0" xfId="0" applyFont="1" applyFill="1" applyBorder="1" applyAlignment="1">
      <alignment horizontal="center"/>
    </xf>
    <xf numFmtId="164" fontId="4" fillId="0" borderId="0" xfId="0" applyNumberFormat="1" applyFont="1" applyFill="1" applyBorder="1" applyAlignment="1">
      <alignment horizontal="center"/>
    </xf>
    <xf numFmtId="164" fontId="4" fillId="0" borderId="0" xfId="5" applyNumberFormat="1" applyFont="1" applyFill="1" applyBorder="1" applyAlignment="1">
      <alignment horizontal="center" vertical="center"/>
    </xf>
    <xf numFmtId="2"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167" fontId="4" fillId="0" borderId="0" xfId="0" applyNumberFormat="1" applyFont="1" applyFill="1" applyBorder="1" applyAlignment="1">
      <alignment horizontal="center" vertical="center"/>
    </xf>
    <xf numFmtId="2" fontId="4" fillId="0" borderId="0" xfId="5" applyNumberFormat="1" applyFont="1" applyFill="1" applyBorder="1" applyAlignment="1">
      <alignment horizontal="center" vertical="center"/>
    </xf>
    <xf numFmtId="2" fontId="4" fillId="0" borderId="0" xfId="5" quotePrefix="1" applyNumberFormat="1" applyFont="1" applyFill="1" applyBorder="1" applyAlignment="1">
      <alignment horizontal="center" vertical="center"/>
    </xf>
    <xf numFmtId="167" fontId="4" fillId="0" borderId="0" xfId="5" quotePrefix="1" applyNumberFormat="1" applyFont="1" applyFill="1" applyBorder="1" applyAlignment="1">
      <alignment horizontal="center" vertical="center"/>
    </xf>
    <xf numFmtId="1" fontId="4" fillId="0" borderId="0" xfId="5" quotePrefix="1" applyNumberFormat="1" applyFont="1" applyFill="1" applyBorder="1" applyAlignment="1">
      <alignment horizontal="center" vertical="center"/>
    </xf>
    <xf numFmtId="164" fontId="4" fillId="0" borderId="0" xfId="0" applyNumberFormat="1" applyFont="1" applyFill="1" applyBorder="1" applyAlignment="1">
      <alignment horizontal="center" vertical="center" wrapText="1"/>
    </xf>
    <xf numFmtId="164" fontId="4" fillId="0" borderId="0" xfId="5" applyNumberFormat="1" applyFont="1" applyFill="1" applyBorder="1" applyAlignment="1">
      <alignment horizontal="center" vertical="center" wrapText="1"/>
    </xf>
    <xf numFmtId="0" fontId="4" fillId="0" borderId="44" xfId="0" applyFont="1" applyBorder="1" applyAlignment="1">
      <alignment horizontal="center" wrapText="1"/>
    </xf>
    <xf numFmtId="164" fontId="4" fillId="0" borderId="44" xfId="0" applyNumberFormat="1" applyFont="1" applyFill="1" applyBorder="1" applyAlignment="1">
      <alignment horizontal="center"/>
    </xf>
    <xf numFmtId="0" fontId="4" fillId="0" borderId="44" xfId="0" applyFont="1" applyFill="1" applyBorder="1" applyAlignment="1">
      <alignment horizontal="center"/>
    </xf>
    <xf numFmtId="164" fontId="4" fillId="0" borderId="44" xfId="5" applyNumberFormat="1" applyFont="1" applyFill="1" applyBorder="1" applyAlignment="1">
      <alignment horizontal="center" vertical="center"/>
    </xf>
    <xf numFmtId="0" fontId="4" fillId="0" borderId="44" xfId="0" applyFont="1" applyFill="1" applyBorder="1" applyAlignment="1">
      <alignment horizontal="center" vertical="center"/>
    </xf>
    <xf numFmtId="167" fontId="4" fillId="0" borderId="44" xfId="0" applyNumberFormat="1" applyFont="1" applyFill="1" applyBorder="1" applyAlignment="1">
      <alignment horizontal="center" vertical="center"/>
    </xf>
    <xf numFmtId="0" fontId="4" fillId="0" borderId="44" xfId="0" applyFont="1" applyBorder="1" applyAlignment="1">
      <alignment horizontal="center"/>
    </xf>
    <xf numFmtId="1" fontId="4" fillId="0" borderId="44" xfId="0" applyNumberFormat="1" applyFont="1" applyFill="1" applyBorder="1" applyAlignment="1">
      <alignment horizontal="center" vertical="center"/>
    </xf>
    <xf numFmtId="2" fontId="4" fillId="0" borderId="44" xfId="5" applyNumberFormat="1" applyFont="1" applyFill="1" applyBorder="1" applyAlignment="1">
      <alignment horizontal="center" vertical="center"/>
    </xf>
    <xf numFmtId="0" fontId="0" fillId="0" borderId="44" xfId="0" applyBorder="1" applyAlignment="1">
      <alignment horizontal="center"/>
    </xf>
    <xf numFmtId="164" fontId="36" fillId="0" borderId="35" xfId="0" applyNumberFormat="1" applyFont="1" applyFill="1" applyBorder="1" applyAlignment="1"/>
    <xf numFmtId="164" fontId="0" fillId="0" borderId="35" xfId="0" applyNumberFormat="1" applyBorder="1" applyAlignment="1"/>
    <xf numFmtId="164" fontId="4" fillId="0" borderId="35" xfId="0" applyNumberFormat="1" applyFont="1" applyBorder="1" applyAlignment="1"/>
    <xf numFmtId="0" fontId="0" fillId="0" borderId="35" xfId="0" applyBorder="1" applyAlignment="1"/>
    <xf numFmtId="164" fontId="39" fillId="0" borderId="0" xfId="0" applyNumberFormat="1" applyFont="1" applyFill="1" applyBorder="1" applyAlignment="1">
      <alignment horizontal="center"/>
    </xf>
    <xf numFmtId="1" fontId="39" fillId="0" borderId="0" xfId="0" applyNumberFormat="1" applyFont="1" applyFill="1" applyBorder="1" applyAlignment="1">
      <alignment horizontal="center"/>
    </xf>
    <xf numFmtId="2" fontId="39" fillId="0" borderId="0" xfId="0" applyNumberFormat="1" applyFont="1" applyFill="1" applyBorder="1" applyAlignment="1">
      <alignment horizontal="center"/>
    </xf>
    <xf numFmtId="0" fontId="40" fillId="0" borderId="0" xfId="0" applyFont="1" applyBorder="1" applyAlignment="1">
      <alignment horizontal="center"/>
    </xf>
    <xf numFmtId="0" fontId="41" fillId="0" borderId="0" xfId="0" applyFont="1" applyFill="1" applyBorder="1" applyAlignment="1">
      <alignment horizontal="center"/>
    </xf>
    <xf numFmtId="0" fontId="39" fillId="0" borderId="0" xfId="0" applyFont="1" applyFill="1" applyBorder="1" applyAlignment="1">
      <alignment horizontal="center"/>
    </xf>
    <xf numFmtId="164" fontId="39" fillId="0" borderId="44" xfId="0" applyNumberFormat="1" applyFont="1" applyFill="1" applyBorder="1" applyAlignment="1">
      <alignment horizontal="center"/>
    </xf>
    <xf numFmtId="1" fontId="39" fillId="0" borderId="44" xfId="0" applyNumberFormat="1" applyFont="1" applyFill="1" applyBorder="1" applyAlignment="1">
      <alignment horizontal="center"/>
    </xf>
    <xf numFmtId="2" fontId="39" fillId="0" borderId="44" xfId="0" applyNumberFormat="1" applyFont="1" applyFill="1" applyBorder="1" applyAlignment="1">
      <alignment horizontal="center"/>
    </xf>
    <xf numFmtId="0" fontId="4" fillId="20" borderId="44" xfId="0" applyFont="1" applyFill="1" applyBorder="1" applyAlignment="1">
      <alignment horizontal="center"/>
    </xf>
    <xf numFmtId="0" fontId="42" fillId="0" borderId="0" xfId="0" applyFont="1" applyBorder="1" applyAlignment="1">
      <alignment horizontal="center"/>
    </xf>
    <xf numFmtId="2" fontId="41" fillId="0" borderId="0" xfId="0" applyNumberFormat="1" applyFont="1" applyFill="1" applyBorder="1" applyAlignment="1">
      <alignment horizontal="center"/>
    </xf>
    <xf numFmtId="14" fontId="0" fillId="19" borderId="5" xfId="0" applyNumberFormat="1" applyFill="1" applyBorder="1" applyAlignment="1"/>
    <xf numFmtId="164" fontId="2" fillId="0" borderId="0" xfId="2" applyNumberFormat="1"/>
    <xf numFmtId="0" fontId="2" fillId="0" borderId="0" xfId="2"/>
    <xf numFmtId="0" fontId="2" fillId="19" borderId="0" xfId="2" applyFill="1"/>
    <xf numFmtId="1" fontId="2" fillId="0" borderId="0" xfId="2" applyNumberFormat="1"/>
    <xf numFmtId="2" fontId="2" fillId="19" borderId="0" xfId="2" applyNumberFormat="1" applyFill="1"/>
    <xf numFmtId="0" fontId="2" fillId="0" borderId="0" xfId="2" applyFill="1"/>
    <xf numFmtId="167" fontId="2" fillId="0" borderId="0" xfId="2" applyNumberFormat="1"/>
    <xf numFmtId="164" fontId="2" fillId="0" borderId="0" xfId="2" applyNumberFormat="1" applyBorder="1"/>
    <xf numFmtId="0" fontId="2" fillId="0" borderId="0" xfId="2" applyBorder="1"/>
    <xf numFmtId="0" fontId="2" fillId="19" borderId="0" xfId="2" applyFill="1" applyBorder="1"/>
    <xf numFmtId="1" fontId="2" fillId="0" borderId="0" xfId="2" applyNumberFormat="1" applyBorder="1"/>
    <xf numFmtId="167" fontId="2" fillId="0" borderId="0" xfId="2" applyNumberFormat="1" applyBorder="1"/>
    <xf numFmtId="2" fontId="2" fillId="19" borderId="0" xfId="2" applyNumberFormat="1" applyFill="1" applyBorder="1"/>
    <xf numFmtId="0" fontId="2" fillId="0" borderId="0" xfId="2" applyFill="1" applyBorder="1"/>
    <xf numFmtId="2" fontId="0" fillId="0" borderId="0" xfId="0" applyNumberFormat="1" applyAlignment="1">
      <alignment horizontal="center"/>
    </xf>
    <xf numFmtId="2" fontId="43" fillId="0" borderId="0" xfId="0" applyNumberFormat="1" applyFont="1" applyAlignment="1">
      <alignment horizontal="center"/>
    </xf>
    <xf numFmtId="164" fontId="2" fillId="0" borderId="3" xfId="2" applyNumberFormat="1" applyBorder="1"/>
    <xf numFmtId="0" fontId="2" fillId="0" borderId="3" xfId="2" applyBorder="1"/>
    <xf numFmtId="0" fontId="2" fillId="19" borderId="3" xfId="2" applyFill="1" applyBorder="1"/>
    <xf numFmtId="1" fontId="2" fillId="0" borderId="3" xfId="2" applyNumberFormat="1" applyBorder="1"/>
    <xf numFmtId="2" fontId="2" fillId="19" borderId="3" xfId="2" applyNumberFormat="1" applyFill="1" applyBorder="1"/>
    <xf numFmtId="0" fontId="2" fillId="0" borderId="3" xfId="2" applyFill="1" applyBorder="1"/>
    <xf numFmtId="14" fontId="0" fillId="19" borderId="0" xfId="0" applyNumberFormat="1" applyFill="1" applyBorder="1" applyAlignment="1"/>
    <xf numFmtId="14" fontId="0" fillId="19" borderId="62" xfId="0" applyNumberFormat="1" applyFill="1" applyBorder="1" applyAlignment="1"/>
    <xf numFmtId="164" fontId="2" fillId="0" borderId="44" xfId="2" applyNumberFormat="1" applyBorder="1"/>
    <xf numFmtId="0" fontId="2" fillId="0" borderId="44" xfId="2" applyBorder="1"/>
    <xf numFmtId="0" fontId="2" fillId="19" borderId="44" xfId="2" applyFill="1" applyBorder="1"/>
    <xf numFmtId="1" fontId="2" fillId="0" borderId="44" xfId="2" applyNumberFormat="1" applyBorder="1"/>
    <xf numFmtId="2" fontId="2" fillId="19" borderId="44" xfId="2" applyNumberFormat="1" applyFill="1" applyBorder="1"/>
    <xf numFmtId="0" fontId="2" fillId="0" borderId="44" xfId="2" applyFill="1" applyBorder="1"/>
    <xf numFmtId="164" fontId="0" fillId="0" borderId="0" xfId="0" applyNumberFormat="1" applyBorder="1"/>
    <xf numFmtId="0" fontId="0" fillId="19" borderId="0" xfId="0" applyFill="1" applyBorder="1"/>
    <xf numFmtId="1" fontId="0" fillId="0" borderId="0" xfId="0" applyNumberFormat="1" applyBorder="1"/>
    <xf numFmtId="164" fontId="0" fillId="19" borderId="0" xfId="0" applyNumberFormat="1" applyFill="1" applyBorder="1"/>
    <xf numFmtId="2" fontId="0" fillId="19" borderId="0" xfId="0" applyNumberFormat="1" applyFill="1" applyBorder="1"/>
    <xf numFmtId="14" fontId="0" fillId="19" borderId="0" xfId="0" applyNumberFormat="1" applyFill="1" applyAlignment="1"/>
    <xf numFmtId="164" fontId="0" fillId="0" borderId="0" xfId="0" applyNumberFormat="1"/>
    <xf numFmtId="0" fontId="0" fillId="19" borderId="0" xfId="0" applyFill="1"/>
    <xf numFmtId="1" fontId="0" fillId="0" borderId="0" xfId="0" applyNumberFormat="1"/>
    <xf numFmtId="164" fontId="0" fillId="19" borderId="0" xfId="0" applyNumberFormat="1" applyFill="1"/>
    <xf numFmtId="2" fontId="0" fillId="19" borderId="0" xfId="0" applyNumberFormat="1" applyFill="1"/>
    <xf numFmtId="14" fontId="0" fillId="19" borderId="44" xfId="0" applyNumberFormat="1" applyFill="1" applyBorder="1" applyAlignment="1"/>
    <xf numFmtId="164" fontId="0" fillId="0" borderId="3" xfId="0" applyNumberFormat="1" applyBorder="1"/>
    <xf numFmtId="0" fontId="0" fillId="19" borderId="3" xfId="0" applyFill="1" applyBorder="1"/>
    <xf numFmtId="1" fontId="0" fillId="0" borderId="3" xfId="0" applyNumberFormat="1" applyBorder="1"/>
    <xf numFmtId="164" fontId="0" fillId="19" borderId="3" xfId="0" applyNumberFormat="1" applyFill="1" applyBorder="1"/>
    <xf numFmtId="2" fontId="0" fillId="19" borderId="3" xfId="0" applyNumberFormat="1" applyFill="1" applyBorder="1"/>
    <xf numFmtId="164" fontId="0" fillId="0" borderId="44" xfId="0" applyNumberFormat="1" applyBorder="1"/>
    <xf numFmtId="0" fontId="0" fillId="19" borderId="44" xfId="0" applyFill="1" applyBorder="1"/>
    <xf numFmtId="1" fontId="0" fillId="0" borderId="44" xfId="0" applyNumberFormat="1" applyBorder="1"/>
    <xf numFmtId="164" fontId="0" fillId="19" borderId="44" xfId="0" applyNumberFormat="1" applyFill="1" applyBorder="1"/>
    <xf numFmtId="2" fontId="0" fillId="19" borderId="44" xfId="0" applyNumberFormat="1" applyFill="1" applyBorder="1"/>
    <xf numFmtId="2" fontId="0" fillId="0" borderId="0" xfId="0" applyNumberFormat="1" applyBorder="1" applyAlignment="1">
      <alignment horizontal="center"/>
    </xf>
    <xf numFmtId="2" fontId="43" fillId="0" borderId="0" xfId="0" applyNumberFormat="1" applyFont="1" applyBorder="1" applyAlignment="1">
      <alignment horizontal="center"/>
    </xf>
    <xf numFmtId="1" fontId="2" fillId="19" borderId="0" xfId="2" applyNumberFormat="1" applyFill="1" applyBorder="1"/>
    <xf numFmtId="1" fontId="2" fillId="19" borderId="0" xfId="2" applyNumberFormat="1" applyFill="1"/>
    <xf numFmtId="1" fontId="2" fillId="19" borderId="3" xfId="2" applyNumberFormat="1" applyFill="1" applyBorder="1"/>
    <xf numFmtId="1" fontId="2" fillId="19" borderId="44" xfId="2" applyNumberFormat="1" applyFill="1" applyBorder="1"/>
    <xf numFmtId="0" fontId="0" fillId="0" borderId="0" xfId="0" applyAlignment="1">
      <alignment horizontal="center"/>
    </xf>
    <xf numFmtId="14" fontId="4" fillId="19" borderId="5" xfId="0" applyNumberFormat="1" applyFont="1" applyFill="1" applyBorder="1" applyAlignment="1"/>
    <xf numFmtId="164" fontId="0" fillId="0" borderId="0" xfId="0" applyNumberFormat="1" applyAlignment="1">
      <alignment horizontal="center"/>
    </xf>
    <xf numFmtId="11" fontId="0" fillId="0" borderId="0" xfId="0" applyNumberFormat="1"/>
    <xf numFmtId="1" fontId="0" fillId="19" borderId="0" xfId="0" applyNumberFormat="1" applyFill="1" applyAlignment="1">
      <alignment horizontal="center"/>
    </xf>
    <xf numFmtId="1" fontId="0" fillId="0" borderId="0" xfId="0" applyNumberFormat="1" applyAlignment="1">
      <alignment horizontal="center"/>
    </xf>
    <xf numFmtId="2" fontId="0" fillId="19" borderId="0" xfId="0" applyNumberFormat="1" applyFill="1" applyAlignment="1">
      <alignment horizontal="center"/>
    </xf>
    <xf numFmtId="2" fontId="0" fillId="0" borderId="0" xfId="0" applyNumberFormat="1"/>
    <xf numFmtId="1" fontId="0" fillId="19" borderId="0" xfId="0" applyNumberFormat="1" applyFill="1"/>
    <xf numFmtId="0" fontId="0" fillId="0" borderId="35" xfId="0" applyBorder="1"/>
    <xf numFmtId="0" fontId="0" fillId="21" borderId="0" xfId="0" applyFill="1" applyAlignment="1">
      <alignment horizontal="center"/>
    </xf>
    <xf numFmtId="164" fontId="0" fillId="21" borderId="0" xfId="0" applyNumberFormat="1" applyFill="1" applyAlignment="1">
      <alignment horizontal="center"/>
    </xf>
    <xf numFmtId="0" fontId="0" fillId="21" borderId="0" xfId="0" applyFill="1"/>
    <xf numFmtId="11" fontId="0" fillId="21" borderId="0" xfId="0" applyNumberFormat="1" applyFill="1"/>
    <xf numFmtId="165" fontId="4" fillId="21" borderId="0" xfId="0" applyNumberFormat="1" applyFont="1" applyFill="1" applyAlignment="1">
      <alignment horizontal="center"/>
    </xf>
    <xf numFmtId="1" fontId="0" fillId="21" borderId="0" xfId="0" applyNumberFormat="1" applyFill="1" applyAlignment="1">
      <alignment horizontal="center"/>
    </xf>
    <xf numFmtId="2" fontId="0" fillId="21" borderId="0" xfId="0" applyNumberFormat="1" applyFill="1"/>
    <xf numFmtId="2" fontId="0" fillId="21" borderId="0" xfId="0" applyNumberFormat="1" applyFill="1" applyAlignment="1">
      <alignment horizontal="center"/>
    </xf>
    <xf numFmtId="0" fontId="2" fillId="21" borderId="0" xfId="2" applyFill="1"/>
    <xf numFmtId="0" fontId="4" fillId="21" borderId="0" xfId="0" applyFont="1" applyFill="1"/>
    <xf numFmtId="2" fontId="4" fillId="21" borderId="0" xfId="0" applyNumberFormat="1" applyFont="1" applyFill="1"/>
    <xf numFmtId="1" fontId="0" fillId="21" borderId="0" xfId="0" applyNumberFormat="1" applyFill="1"/>
    <xf numFmtId="1" fontId="2" fillId="21" borderId="0" xfId="2" applyNumberFormat="1" applyFill="1"/>
    <xf numFmtId="2" fontId="2" fillId="21" borderId="0" xfId="2" applyNumberFormat="1" applyFill="1"/>
    <xf numFmtId="0" fontId="4" fillId="21" borderId="0" xfId="0" applyFont="1" applyFill="1" applyBorder="1" applyAlignment="1">
      <alignment horizontal="center"/>
    </xf>
    <xf numFmtId="0" fontId="0" fillId="21" borderId="0" xfId="0" applyFill="1" applyBorder="1" applyAlignment="1">
      <alignment horizontal="center"/>
    </xf>
    <xf numFmtId="1" fontId="2" fillId="21" borderId="44" xfId="2" applyNumberFormat="1" applyFill="1" applyBorder="1"/>
    <xf numFmtId="2" fontId="2" fillId="21" borderId="44" xfId="2" applyNumberFormat="1" applyFill="1" applyBorder="1"/>
    <xf numFmtId="0" fontId="0" fillId="0" borderId="0" xfId="0" applyFont="1" applyAlignment="1">
      <alignment horizontal="center"/>
    </xf>
    <xf numFmtId="0" fontId="0" fillId="0" borderId="6" xfId="0" applyFill="1" applyBorder="1"/>
    <xf numFmtId="0" fontId="5" fillId="9" borderId="0" xfId="0" applyNumberFormat="1" applyFont="1" applyFill="1"/>
    <xf numFmtId="0" fontId="5" fillId="9" borderId="0" xfId="0" applyNumberFormat="1" applyFont="1" applyFill="1" applyBorder="1" applyProtection="1"/>
    <xf numFmtId="0" fontId="6" fillId="9" borderId="0" xfId="0" applyNumberFormat="1" applyFont="1" applyFill="1" applyBorder="1" applyProtection="1"/>
    <xf numFmtId="0" fontId="44" fillId="3" borderId="3" xfId="0" applyNumberFormat="1" applyFont="1" applyFill="1" applyBorder="1" applyAlignment="1" applyProtection="1">
      <alignment horizontal="center" vertical="center" textRotation="90" wrapText="1"/>
    </xf>
    <xf numFmtId="0" fontId="44" fillId="11" borderId="1" xfId="0" applyNumberFormat="1" applyFont="1" applyFill="1" applyBorder="1" applyAlignment="1" applyProtection="1">
      <alignment horizontal="center" vertical="center" textRotation="90" wrapText="1"/>
    </xf>
    <xf numFmtId="0" fontId="44" fillId="10" borderId="3" xfId="0" applyNumberFormat="1" applyFont="1" applyFill="1" applyBorder="1" applyAlignment="1" applyProtection="1">
      <alignment horizontal="center" vertical="center" textRotation="90" wrapText="1"/>
    </xf>
    <xf numFmtId="0" fontId="44" fillId="10" borderId="0" xfId="0" applyNumberFormat="1" applyFont="1" applyFill="1" applyProtection="1"/>
    <xf numFmtId="165" fontId="44" fillId="10" borderId="0" xfId="0" applyNumberFormat="1" applyFont="1" applyFill="1" applyProtection="1"/>
    <xf numFmtId="0" fontId="47" fillId="10" borderId="0" xfId="0" applyNumberFormat="1" applyFont="1" applyFill="1" applyProtection="1"/>
    <xf numFmtId="0" fontId="44" fillId="3" borderId="0" xfId="0" applyNumberFormat="1" applyFont="1" applyFill="1" applyProtection="1"/>
    <xf numFmtId="0" fontId="47" fillId="3" borderId="0" xfId="0" applyNumberFormat="1" applyFont="1" applyFill="1" applyProtection="1"/>
    <xf numFmtId="0" fontId="5" fillId="11" borderId="30" xfId="0" applyNumberFormat="1" applyFont="1" applyFill="1" applyBorder="1" applyAlignment="1" applyProtection="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1" fillId="19" borderId="7" xfId="0" applyFont="1" applyFill="1" applyBorder="1" applyAlignment="1">
      <alignment horizontal="center"/>
    </xf>
    <xf numFmtId="0" fontId="11" fillId="19" borderId="0" xfId="0" applyFont="1" applyFill="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2" fontId="11" fillId="18" borderId="0" xfId="0" applyNumberFormat="1" applyFont="1" applyFill="1" applyAlignment="1">
      <alignment horizontal="center"/>
    </xf>
    <xf numFmtId="0" fontId="0" fillId="18" borderId="4"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6">
    <cellStyle name="Normal" xfId="0" builtinId="0"/>
    <cellStyle name="Normal 2" xfId="2" xr:uid="{00000000-0005-0000-0000-000001000000}"/>
    <cellStyle name="Normal 2 2" xfId="3" xr:uid="{00000000-0005-0000-0000-000002000000}"/>
    <cellStyle name="Normal_LEX growth" xfId="5" xr:uid="{00000000-0005-0000-0000-000003000000}"/>
    <cellStyle name="Normal_Sheet1 (2)" xfId="1" xr:uid="{00000000-0005-0000-0000-000004000000}"/>
    <cellStyle name="Percent" xfId="4" builtinId="5"/>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Regression'!$E$2:$E$18</c:f>
              <c:numCache>
                <c:formatCode>0.0000</c:formatCode>
                <c:ptCount val="17"/>
                <c:pt idx="0">
                  <c:v>0.26104417670682734</c:v>
                </c:pt>
                <c:pt idx="1">
                  <c:v>0.43505902025486665</c:v>
                </c:pt>
                <c:pt idx="2">
                  <c:v>0.85106382978723405</c:v>
                </c:pt>
                <c:pt idx="3">
                  <c:v>1.5047019261532548</c:v>
                </c:pt>
                <c:pt idx="4">
                  <c:v>2.7328881417403261</c:v>
                </c:pt>
                <c:pt idx="5">
                  <c:v>4.0589126169162606</c:v>
                </c:pt>
                <c:pt idx="6">
                  <c:v>6.609544739315254</c:v>
                </c:pt>
                <c:pt idx="7">
                  <c:v>9.5056267307126756</c:v>
                </c:pt>
                <c:pt idx="8">
                  <c:v>12.116649998311081</c:v>
                </c:pt>
                <c:pt idx="9">
                  <c:v>14.579293036280768</c:v>
                </c:pt>
                <c:pt idx="10">
                  <c:v>15.410350047290439</c:v>
                </c:pt>
                <c:pt idx="11">
                  <c:v>15.9886385188913</c:v>
                </c:pt>
                <c:pt idx="12">
                  <c:v>15.195468032176995</c:v>
                </c:pt>
                <c:pt idx="13">
                  <c:v>15.075641381589655</c:v>
                </c:pt>
                <c:pt idx="14">
                  <c:v>15.080813548263706</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Regression'!$M$2:$M$22</c:f>
              <c:numCache>
                <c:formatCode>General</c:formatCode>
                <c:ptCount val="21"/>
                <c:pt idx="0">
                  <c:v>0.26422524334438419</c:v>
                </c:pt>
                <c:pt idx="1">
                  <c:v>0.4522619673430347</c:v>
                </c:pt>
                <c:pt idx="2">
                  <c:v>0.90742946672569902</c:v>
                </c:pt>
                <c:pt idx="3">
                  <c:v>1.5810908239377788</c:v>
                </c:pt>
                <c:pt idx="4">
                  <c:v>2.7944610104844041</c:v>
                </c:pt>
                <c:pt idx="5">
                  <c:v>4.3058084994111043</c:v>
                </c:pt>
                <c:pt idx="6">
                  <c:v>6.794947168399406</c:v>
                </c:pt>
                <c:pt idx="7">
                  <c:v>9.477938649514325</c:v>
                </c:pt>
                <c:pt idx="8">
                  <c:v>12.08028062729122</c:v>
                </c:pt>
                <c:pt idx="9">
                  <c:v>14.078113579028139</c:v>
                </c:pt>
                <c:pt idx="10">
                  <c:v>15.480396498997285</c:v>
                </c:pt>
                <c:pt idx="11">
                  <c:v>16.277977040035108</c:v>
                </c:pt>
                <c:pt idx="12">
                  <c:v>16.728888725163696</c:v>
                </c:pt>
                <c:pt idx="13">
                  <c:v>16.991146129644221</c:v>
                </c:pt>
                <c:pt idx="14">
                  <c:v>17.136050804904436</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Regression'!$L$2:$L$16</c:f>
              <c:numCache>
                <c:formatCode>General</c:formatCode>
                <c:ptCount val="15"/>
                <c:pt idx="0">
                  <c:v>0</c:v>
                </c:pt>
                <c:pt idx="1">
                  <c:v>2.3962614215634895E-2</c:v>
                </c:pt>
                <c:pt idx="2">
                  <c:v>2.3718472247711016E-2</c:v>
                </c:pt>
                <c:pt idx="3">
                  <c:v>2.4326836394827106E-2</c:v>
                </c:pt>
                <c:pt idx="4">
                  <c:v>2.3614773155183351E-2</c:v>
                </c:pt>
                <c:pt idx="5">
                  <c:v>1.9574716018965304E-2</c:v>
                </c:pt>
                <c:pt idx="6">
                  <c:v>1.9362127916059874E-2</c:v>
                </c:pt>
                <c:pt idx="7">
                  <c:v>1.5578763516628199E-2</c:v>
                </c:pt>
                <c:pt idx="8">
                  <c:v>1.0521149162244073E-2</c:v>
                </c:pt>
                <c:pt idx="9">
                  <c:v>7.7228739597883572E-3</c:v>
                </c:pt>
                <c:pt idx="10">
                  <c:v>1.0426544828749363E-3</c:v>
                </c:pt>
                <c:pt idx="11">
                  <c:v>1.3620446749401851E-3</c:v>
                </c:pt>
                <c:pt idx="12">
                  <c:v>-3.3883610261743673E-3</c:v>
                </c:pt>
                <c:pt idx="13">
                  <c:v>-4.9869797095263946E-4</c:v>
                </c:pt>
                <c:pt idx="14">
                  <c:v>-3.92964300819287E-5</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Regression'!$P$2:$P$22</c:f>
              <c:numCache>
                <c:formatCode>General</c:formatCode>
                <c:ptCount val="21"/>
                <c:pt idx="0">
                  <c:v>2.61377814069895E-2</c:v>
                </c:pt>
                <c:pt idx="1">
                  <c:v>2.5849252378696761E-2</c:v>
                </c:pt>
                <c:pt idx="2">
                  <c:v>2.5150830105033578E-2</c:v>
                </c:pt>
                <c:pt idx="3">
                  <c:v>2.4117144489471783E-2</c:v>
                </c:pt>
                <c:pt idx="4">
                  <c:v>2.2255313920214542E-2</c:v>
                </c:pt>
                <c:pt idx="5">
                  <c:v>1.9936258295762066E-2</c:v>
                </c:pt>
                <c:pt idx="6">
                  <c:v>1.6116851393872915E-2</c:v>
                </c:pt>
                <c:pt idx="7">
                  <c:v>1.1999991088599072E-2</c:v>
                </c:pt>
                <c:pt idx="8">
                  <c:v>8.0068817312016569E-3</c:v>
                </c:pt>
                <c:pt idx="9">
                  <c:v>4.9413486374640745E-3</c:v>
                </c:pt>
                <c:pt idx="10">
                  <c:v>2.7896448655290607E-3</c:v>
                </c:pt>
                <c:pt idx="11">
                  <c:v>1.5658140435642546E-3</c:v>
                </c:pt>
                <c:pt idx="12">
                  <c:v>8.7392201529787349E-4</c:v>
                </c:pt>
                <c:pt idx="13">
                  <c:v>4.7150661224136737E-4</c:v>
                </c:pt>
                <c:pt idx="14">
                  <c:v>2.4916065630882679E-4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Calc.'!$AQ$26:$AQ$42</c:f>
              <c:numCache>
                <c:formatCode>General</c:formatCode>
                <c:ptCount val="17"/>
                <c:pt idx="0">
                  <c:v>34.08157374719687</c:v>
                </c:pt>
                <c:pt idx="1">
                  <c:v>32.860409867004151</c:v>
                </c:pt>
                <c:pt idx="2">
                  <c:v>32.083305579608783</c:v>
                </c:pt>
                <c:pt idx="3">
                  <c:v>29.807500166522345</c:v>
                </c:pt>
                <c:pt idx="4">
                  <c:v>33.193454561602174</c:v>
                </c:pt>
                <c:pt idx="5">
                  <c:v>34.470125890894558</c:v>
                </c:pt>
                <c:pt idx="6">
                  <c:v>33.859543950798198</c:v>
                </c:pt>
                <c:pt idx="7">
                  <c:v>31.417216190412752</c:v>
                </c:pt>
                <c:pt idx="8">
                  <c:v>22.313994538067004</c:v>
                </c:pt>
                <c:pt idx="9">
                  <c:v>10.87946002353516</c:v>
                </c:pt>
                <c:pt idx="10">
                  <c:v>5.6617598081662557</c:v>
                </c:pt>
                <c:pt idx="11">
                  <c:v>6.605386442860631</c:v>
                </c:pt>
                <c:pt idx="12">
                  <c:v>7.2714758320566615</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Calc.'!$AQ$3:$AQ$20</c:f>
              <c:numCache>
                <c:formatCode>General</c:formatCode>
                <c:ptCount val="18"/>
                <c:pt idx="0">
                  <c:v>34.08157374719687</c:v>
                </c:pt>
                <c:pt idx="1">
                  <c:v>33.935343268772868</c:v>
                </c:pt>
                <c:pt idx="2">
                  <c:v>32.888908685864941</c:v>
                </c:pt>
                <c:pt idx="3">
                  <c:v>30.949325077881216</c:v>
                </c:pt>
                <c:pt idx="4">
                  <c:v>28.311821730290777</c:v>
                </c:pt>
                <c:pt idx="5">
                  <c:v>25.84908100086605</c:v>
                </c:pt>
                <c:pt idx="6">
                  <c:v>22.01378972534863</c:v>
                </c:pt>
                <c:pt idx="7">
                  <c:v>17.695254412073087</c:v>
                </c:pt>
                <c:pt idx="8">
                  <c:v>12.643329051407292</c:v>
                </c:pt>
                <c:pt idx="9">
                  <c:v>6.8256846633028303</c:v>
                </c:pt>
                <c:pt idx="10">
                  <c:v>-0.16598484811730929</c:v>
                </c:pt>
                <c:pt idx="11">
                  <c:v>-7.404661405479998</c:v>
                </c:pt>
                <c:pt idx="12">
                  <c:v>-14.891291339150083</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Calc.'!$AR$2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Calc.'!$AR$26:$AR$42</c:f>
              <c:numCache>
                <c:formatCode>General</c:formatCode>
                <c:ptCount val="17"/>
                <c:pt idx="0">
                  <c:v>0</c:v>
                </c:pt>
                <c:pt idx="1">
                  <c:v>0</c:v>
                </c:pt>
                <c:pt idx="2">
                  <c:v>0.33200000000000002</c:v>
                </c:pt>
                <c:pt idx="3">
                  <c:v>0.35599999999999998</c:v>
                </c:pt>
                <c:pt idx="4">
                  <c:v>0.63500000000000001</c:v>
                </c:pt>
                <c:pt idx="5">
                  <c:v>1.071</c:v>
                </c:pt>
                <c:pt idx="6">
                  <c:v>1.6120000000000001</c:v>
                </c:pt>
                <c:pt idx="7">
                  <c:v>2.5329999999999999</c:v>
                </c:pt>
                <c:pt idx="8">
                  <c:v>3.907</c:v>
                </c:pt>
                <c:pt idx="9">
                  <c:v>5.0679999999999996</c:v>
                </c:pt>
                <c:pt idx="10">
                  <c:v>5.8840000000000003</c:v>
                </c:pt>
                <c:pt idx="11">
                  <c:v>4.4249999999999998</c:v>
                </c:pt>
                <c:pt idx="12">
                  <c:v>2.4260000000000002</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Calc.'!$AR$3:$AR$20</c:f>
              <c:numCache>
                <c:formatCode>General</c:formatCode>
                <c:ptCount val="18"/>
                <c:pt idx="0">
                  <c:v>0</c:v>
                </c:pt>
                <c:pt idx="1">
                  <c:v>9.544450624903944E-2</c:v>
                </c:pt>
                <c:pt idx="2">
                  <c:v>0.32900433590055045</c:v>
                </c:pt>
                <c:pt idx="3">
                  <c:v>0.42830687218956998</c:v>
                </c:pt>
                <c:pt idx="4">
                  <c:v>0.58125398873210932</c:v>
                </c:pt>
                <c:pt idx="5">
                  <c:v>0.91745160160131978</c:v>
                </c:pt>
                <c:pt idx="6">
                  <c:v>1.7217769977854562</c:v>
                </c:pt>
                <c:pt idx="7">
                  <c:v>2.8391158527789706</c:v>
                </c:pt>
                <c:pt idx="8">
                  <c:v>4.1364469577922094</c:v>
                </c:pt>
                <c:pt idx="9">
                  <c:v>5.0877301774507533</c:v>
                </c:pt>
                <c:pt idx="10">
                  <c:v>5.1951900162474045</c:v>
                </c:pt>
                <c:pt idx="11">
                  <c:v>4.4133080522667205</c:v>
                </c:pt>
                <c:pt idx="12">
                  <c:v>2.7704373295443108</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Calc.'!$AW$2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Calc.'!$AW$26:$AW$42</c:f>
              <c:numCache>
                <c:formatCode>General</c:formatCode>
                <c:ptCount val="17"/>
                <c:pt idx="0">
                  <c:v>0.6660746003552398</c:v>
                </c:pt>
                <c:pt idx="1">
                  <c:v>1.3321492007104796</c:v>
                </c:pt>
                <c:pt idx="2">
                  <c:v>2.5532859680284195</c:v>
                </c:pt>
                <c:pt idx="3">
                  <c:v>3.4413854351687392</c:v>
                </c:pt>
                <c:pt idx="4">
                  <c:v>5.1065719360568389</c:v>
                </c:pt>
                <c:pt idx="5">
                  <c:v>6.9937833037300177</c:v>
                </c:pt>
                <c:pt idx="6">
                  <c:v>9.8801065719360572</c:v>
                </c:pt>
                <c:pt idx="7">
                  <c:v>11.434280639431616</c:v>
                </c:pt>
                <c:pt idx="8">
                  <c:v>11.545293072824157</c:v>
                </c:pt>
                <c:pt idx="9">
                  <c:v>7.7708703374777972</c:v>
                </c:pt>
                <c:pt idx="10">
                  <c:v>3.4413854351687392</c:v>
                </c:pt>
                <c:pt idx="11">
                  <c:v>3.2193605683836588</c:v>
                </c:pt>
                <c:pt idx="12">
                  <c:v>3.4413854351687392</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Calc.'!$AW$3:$AW$20</c:f>
              <c:numCache>
                <c:formatCode>General</c:formatCode>
                <c:ptCount val="18"/>
                <c:pt idx="0">
                  <c:v>0.6660746003552398</c:v>
                </c:pt>
                <c:pt idx="1">
                  <c:v>1.2230365461593435</c:v>
                </c:pt>
                <c:pt idx="2">
                  <c:v>9.025916641604112E-2</c:v>
                </c:pt>
                <c:pt idx="3">
                  <c:v>-1.8023191757510089</c:v>
                </c:pt>
                <c:pt idx="4">
                  <c:v>-4.2103380120539278</c:v>
                </c:pt>
                <c:pt idx="5">
                  <c:v>-6.1188964912444543</c:v>
                </c:pt>
                <c:pt idx="6">
                  <c:v>-7.8290318206460929</c:v>
                </c:pt>
                <c:pt idx="7">
                  <c:v>-8.5050183325541262</c:v>
                </c:pt>
                <c:pt idx="8">
                  <c:v>-8.1666641009121275</c:v>
                </c:pt>
                <c:pt idx="9">
                  <c:v>-6.7077956091591009</c:v>
                </c:pt>
                <c:pt idx="10">
                  <c:v>-4.2156591791360443</c:v>
                </c:pt>
                <c:pt idx="11">
                  <c:v>-1.7760796200420292</c:v>
                </c:pt>
                <c:pt idx="12">
                  <c:v>2.6117940440283614E-2</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Calc.'!$AN$2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Calc.'!$AN$26:$AN$42</c:f>
              <c:numCache>
                <c:formatCode>General</c:formatCode>
                <c:ptCount val="17"/>
                <c:pt idx="0">
                  <c:v>6.718</c:v>
                </c:pt>
                <c:pt idx="1">
                  <c:v>6.3630000000000004</c:v>
                </c:pt>
                <c:pt idx="2">
                  <c:v>5.1859999999999999</c:v>
                </c:pt>
                <c:pt idx="3">
                  <c:v>4.5129999999999999</c:v>
                </c:pt>
                <c:pt idx="4">
                  <c:v>5.7670000000000003</c:v>
                </c:pt>
                <c:pt idx="5">
                  <c:v>7.375</c:v>
                </c:pt>
                <c:pt idx="6">
                  <c:v>6.423</c:v>
                </c:pt>
                <c:pt idx="7">
                  <c:v>5.5940000000000003</c:v>
                </c:pt>
                <c:pt idx="8">
                  <c:v>1.5249999999999999</c:v>
                </c:pt>
                <c:pt idx="9">
                  <c:v>0.06</c:v>
                </c:pt>
                <c:pt idx="10">
                  <c:v>7.1999999999999995E-2</c:v>
                </c:pt>
                <c:pt idx="11">
                  <c:v>7.6999999999999999E-2</c:v>
                </c:pt>
                <c:pt idx="12">
                  <c:v>7.5999999999999998E-2</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Calc.'!$AN$3:$AN$20</c:f>
              <c:numCache>
                <c:formatCode>General</c:formatCode>
                <c:ptCount val="18"/>
                <c:pt idx="0">
                  <c:v>6.718</c:v>
                </c:pt>
                <c:pt idx="1">
                  <c:v>6.1713913971105514</c:v>
                </c:pt>
                <c:pt idx="2">
                  <c:v>5.9418415126598907</c:v>
                </c:pt>
                <c:pt idx="3">
                  <c:v>5.853403596743167</c:v>
                </c:pt>
                <c:pt idx="4">
                  <c:v>5.7490681274106006</c:v>
                </c:pt>
                <c:pt idx="5">
                  <c:v>5.5753231660861138</c:v>
                </c:pt>
                <c:pt idx="6">
                  <c:v>5.0661964155868429</c:v>
                </c:pt>
                <c:pt idx="7">
                  <c:v>4.2812768732099578</c:v>
                </c:pt>
                <c:pt idx="8">
                  <c:v>3.2245762295932061</c:v>
                </c:pt>
                <c:pt idx="9">
                  <c:v>1.9710332964525403</c:v>
                </c:pt>
                <c:pt idx="10">
                  <c:v>0.59586334179370126</c:v>
                </c:pt>
                <c:pt idx="11">
                  <c:v>-0.45636591648378888</c:v>
                </c:pt>
                <c:pt idx="12">
                  <c:v>-0.98108749386528937</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Glutamine!$H$6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Glutamine!$H$7:$H$79</c:f>
              <c:numCache>
                <c:formatCode>0.0000</c:formatCode>
                <c:ptCount val="73"/>
                <c:pt idx="0">
                  <c:v>0.26</c:v>
                </c:pt>
                <c:pt idx="1">
                  <c:v>0.43249998817443841</c:v>
                </c:pt>
                <c:pt idx="2">
                  <c:v>0.84</c:v>
                </c:pt>
                <c:pt idx="3">
                  <c:v>1.4873000217437744</c:v>
                </c:pt>
                <c:pt idx="4">
                  <c:v>2.7073000503540041</c:v>
                </c:pt>
                <c:pt idx="5">
                  <c:v>4.0235999656677244</c:v>
                </c:pt>
                <c:pt idx="6">
                  <c:v>6.555300099945069</c:v>
                </c:pt>
                <c:pt idx="7">
                  <c:v>9.4350002838134763</c:v>
                </c:pt>
                <c:pt idx="8">
                  <c:v>12.014300210571289</c:v>
                </c:pt>
                <c:pt idx="9">
                  <c:v>14.453400476074219</c:v>
                </c:pt>
                <c:pt idx="10">
                  <c:v>15.10840020904541</c:v>
                </c:pt>
                <c:pt idx="11">
                  <c:v>15.682599885559082</c:v>
                </c:pt>
                <c:pt idx="12">
                  <c:v>14.457500321960449</c:v>
                </c:pt>
                <c:pt idx="13" formatCode="General">
                  <c:v>13.934400422668457</c:v>
                </c:pt>
                <c:pt idx="14" formatCode="General">
                  <c:v>13.162699563598633</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Regression!$CH$3:$CH$26</c:f>
              <c:numCache>
                <c:formatCode>0.000</c:formatCode>
                <c:ptCount val="24"/>
                <c:pt idx="0">
                  <c:v>0.80182756382087605</c:v>
                </c:pt>
                <c:pt idx="1">
                  <c:v>-1.7120145291243019E-2</c:v>
                </c:pt>
                <c:pt idx="2">
                  <c:v>0.19385111548164494</c:v>
                </c:pt>
                <c:pt idx="3">
                  <c:v>1.2269787055750159</c:v>
                </c:pt>
                <c:pt idx="4">
                  <c:v>2.9815023901139699</c:v>
                </c:pt>
                <c:pt idx="5">
                  <c:v>4.7774479936004646</c:v>
                </c:pt>
                <c:pt idx="6">
                  <c:v>7.1992478283758583</c:v>
                </c:pt>
                <c:pt idx="7">
                  <c:v>9.4874289774674594</c:v>
                </c:pt>
                <c:pt idx="8">
                  <c:v>11.671455455189898</c:v>
                </c:pt>
                <c:pt idx="9">
                  <c:v>13.474138629329271</c:v>
                </c:pt>
                <c:pt idx="10">
                  <c:v>14.832989890925617</c:v>
                </c:pt>
                <c:pt idx="11">
                  <c:v>15.476095352836225</c:v>
                </c:pt>
                <c:pt idx="12">
                  <c:v>15.396336730227169</c:v>
                </c:pt>
                <c:pt idx="13">
                  <c:v>14.479115541513103</c:v>
                </c:pt>
                <c:pt idx="14">
                  <c:v>12.573005470010571</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Glutamine!$K$6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Glutamine!$K$7:$K$79</c:f>
              <c:numCache>
                <c:formatCode>0.00</c:formatCode>
                <c:ptCount val="73"/>
                <c:pt idx="0">
                  <c:v>99.6</c:v>
                </c:pt>
                <c:pt idx="1">
                  <c:v>99.411796569824219</c:v>
                </c:pt>
                <c:pt idx="2">
                  <c:v>98.7</c:v>
                </c:pt>
                <c:pt idx="3">
                  <c:v>98.843498229980469</c:v>
                </c:pt>
                <c:pt idx="4">
                  <c:v>99.063697814941406</c:v>
                </c:pt>
                <c:pt idx="5">
                  <c:v>99.129997253417969</c:v>
                </c:pt>
                <c:pt idx="6">
                  <c:v>99.179298400878906</c:v>
                </c:pt>
                <c:pt idx="7">
                  <c:v>99.257003784179688</c:v>
                </c:pt>
                <c:pt idx="8">
                  <c:v>99.155296325683594</c:v>
                </c:pt>
                <c:pt idx="9">
                  <c:v>99.136497497558594</c:v>
                </c:pt>
                <c:pt idx="10">
                  <c:v>98.040603637695312</c:v>
                </c:pt>
                <c:pt idx="11">
                  <c:v>98.085899353027344</c:v>
                </c:pt>
                <c:pt idx="12">
                  <c:v>95.143501281738281</c:v>
                </c:pt>
                <c:pt idx="13" formatCode="General">
                  <c:v>92.429901123046875</c:v>
                </c:pt>
                <c:pt idx="14" formatCode="General">
                  <c:v>87.281097412109375</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Glutamine!$H$6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21.28333333338378</c:v>
                </c:pt>
                <c:pt idx="1">
                  <c:v>48.550000000046566</c:v>
                </c:pt>
                <c:pt idx="2">
                  <c:v>71.050000000046566</c:v>
                </c:pt>
                <c:pt idx="3">
                  <c:v>95.53333333338378</c:v>
                </c:pt>
                <c:pt idx="4">
                  <c:v>115.96666666679084</c:v>
                </c:pt>
                <c:pt idx="5">
                  <c:v>141.16666666668607</c:v>
                </c:pt>
                <c:pt idx="6">
                  <c:v>164.81666666676756</c:v>
                </c:pt>
                <c:pt idx="7">
                  <c:v>189.19999999995343</c:v>
                </c:pt>
                <c:pt idx="8">
                  <c:v>213.14999999996508</c:v>
                </c:pt>
                <c:pt idx="9">
                  <c:v>238.2666666667792</c:v>
                </c:pt>
                <c:pt idx="10">
                  <c:v>261.91666666668607</c:v>
                </c:pt>
                <c:pt idx="11">
                  <c:v>284.91666666674428</c:v>
                </c:pt>
                <c:pt idx="12">
                  <c:v>308.75000000005821</c:v>
                </c:pt>
                <c:pt idx="13">
                  <c:v>333.09999999997672</c:v>
                </c:pt>
              </c:numCache>
            </c:numRef>
          </c:xVal>
          <c:yVal>
            <c:numRef>
              <c:f>Glutamine!$H$8:$H$84</c:f>
              <c:numCache>
                <c:formatCode>0.0000</c:formatCode>
                <c:ptCount val="77"/>
                <c:pt idx="0">
                  <c:v>0.43249998817443841</c:v>
                </c:pt>
                <c:pt idx="1">
                  <c:v>0.84</c:v>
                </c:pt>
                <c:pt idx="2">
                  <c:v>1.4873000217437744</c:v>
                </c:pt>
                <c:pt idx="3">
                  <c:v>2.7073000503540041</c:v>
                </c:pt>
                <c:pt idx="4">
                  <c:v>4.0235999656677244</c:v>
                </c:pt>
                <c:pt idx="5">
                  <c:v>6.555300099945069</c:v>
                </c:pt>
                <c:pt idx="6">
                  <c:v>9.4350002838134763</c:v>
                </c:pt>
                <c:pt idx="7">
                  <c:v>12.014300210571289</c:v>
                </c:pt>
                <c:pt idx="8">
                  <c:v>14.453400476074219</c:v>
                </c:pt>
                <c:pt idx="9">
                  <c:v>15.10840020904541</c:v>
                </c:pt>
                <c:pt idx="10">
                  <c:v>15.682599885559082</c:v>
                </c:pt>
                <c:pt idx="11">
                  <c:v>14.457500321960449</c:v>
                </c:pt>
                <c:pt idx="12" formatCode="General">
                  <c:v>13.934400422668457</c:v>
                </c:pt>
                <c:pt idx="13" formatCode="General">
                  <c:v>13.162699563598633</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Calc.'!$AR$3:$AR$94</c:f>
              <c:numCache>
                <c:formatCode>0.0000</c:formatCode>
                <c:ptCount val="92"/>
                <c:pt idx="1">
                  <c:v>2.3752674833511265E-2</c:v>
                </c:pt>
                <c:pt idx="2">
                  <c:v>2.3230704299404988E-2</c:v>
                </c:pt>
                <c:pt idx="3">
                  <c:v>2.4092599206086918E-2</c:v>
                </c:pt>
                <c:pt idx="4">
                  <c:v>2.3458528408698717E-2</c:v>
                </c:pt>
                <c:pt idx="5">
                  <c:v>1.9430666739117541E-2</c:v>
                </c:pt>
                <c:pt idx="6">
                  <c:v>1.9218179302097769E-2</c:v>
                </c:pt>
                <c:pt idx="7">
                  <c:v>1.5490074064633326E-2</c:v>
                </c:pt>
                <c:pt idx="8">
                  <c:v>1.0395578626986469E-2</c:v>
                </c:pt>
                <c:pt idx="9">
                  <c:v>7.6489957706565624E-3</c:v>
                </c:pt>
                <c:pt idx="10">
                  <c:v>5.8533818759091494E-4</c:v>
                </c:pt>
                <c:pt idx="11">
                  <c:v>1.3551960083395115E-3</c:v>
                </c:pt>
                <c:pt idx="12">
                  <c:v>-4.5970250206367157E-3</c:v>
                </c:pt>
                <c:pt idx="13">
                  <c:v>-1.681617623605026E-3</c:v>
                </c:pt>
                <c:pt idx="14">
                  <c:v>-2.3885019808678491E-3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Glutamine!$AQ$6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Glutamine!$AP$7:$AP$84</c:f>
              <c:numCache>
                <c:formatCode>General</c:formatCode>
                <c:ptCount val="78"/>
                <c:pt idx="0">
                  <c:v>1.5580000000000001</c:v>
                </c:pt>
                <c:pt idx="1">
                  <c:v>1.5720000000000001</c:v>
                </c:pt>
                <c:pt idx="2">
                  <c:v>1.454</c:v>
                </c:pt>
                <c:pt idx="3">
                  <c:v>1.35</c:v>
                </c:pt>
                <c:pt idx="4">
                  <c:v>1.194</c:v>
                </c:pt>
                <c:pt idx="5">
                  <c:v>1.2350000000000001</c:v>
                </c:pt>
                <c:pt idx="6">
                  <c:v>0.94</c:v>
                </c:pt>
                <c:pt idx="7">
                  <c:v>0.73299999999999998</c:v>
                </c:pt>
                <c:pt idx="8">
                  <c:v>0.46300000000000002</c:v>
                </c:pt>
                <c:pt idx="9">
                  <c:v>0.11700000000000001</c:v>
                </c:pt>
                <c:pt idx="10">
                  <c:v>6.4000000000000001E-2</c:v>
                </c:pt>
                <c:pt idx="11">
                  <c:v>0</c:v>
                </c:pt>
                <c:pt idx="12">
                  <c:v>0.06</c:v>
                </c:pt>
                <c:pt idx="13">
                  <c:v>0.23699999999999999</c:v>
                </c:pt>
                <c:pt idx="14">
                  <c:v>0.377</c:v>
                </c:pt>
              </c:numCache>
            </c:numRef>
          </c:yVal>
          <c:smooth val="0"/>
          <c:extLst>
            <c:ext xmlns:c16="http://schemas.microsoft.com/office/drawing/2014/chart" uri="{C3380CC4-5D6E-409C-BE32-E72D297353CC}">
              <c16:uniqueId val="{00000000-86C9-4B70-8B52-4FE285014218}"/>
            </c:ext>
          </c:extLst>
        </c:ser>
        <c:ser>
          <c:idx val="1"/>
          <c:order val="1"/>
          <c:tx>
            <c:strRef>
              <c:f>Glutamine!$AE$6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Glutamine!$AD$7:$AD$84</c:f>
              <c:numCache>
                <c:formatCode>General</c:formatCode>
                <c:ptCount val="78"/>
                <c:pt idx="0">
                  <c:v>1.3089999999999999</c:v>
                </c:pt>
                <c:pt idx="1">
                  <c:v>1.6679999999999999</c:v>
                </c:pt>
                <c:pt idx="2">
                  <c:v>1.4370000000000001</c:v>
                </c:pt>
                <c:pt idx="3">
                  <c:v>0.97699999999999998</c:v>
                </c:pt>
                <c:pt idx="4">
                  <c:v>1.446</c:v>
                </c:pt>
                <c:pt idx="5">
                  <c:v>1.825</c:v>
                </c:pt>
                <c:pt idx="6">
                  <c:v>1.7829999999999999</c:v>
                </c:pt>
                <c:pt idx="7">
                  <c:v>1.306</c:v>
                </c:pt>
                <c:pt idx="8">
                  <c:v>1.077</c:v>
                </c:pt>
                <c:pt idx="9">
                  <c:v>0.878</c:v>
                </c:pt>
                <c:pt idx="10">
                  <c:v>0.84099999999999997</c:v>
                </c:pt>
                <c:pt idx="11">
                  <c:v>0.73699999999999999</c:v>
                </c:pt>
                <c:pt idx="12">
                  <c:v>0.60699999999999998</c:v>
                </c:pt>
                <c:pt idx="13">
                  <c:v>0.53900000000000003</c:v>
                </c:pt>
                <c:pt idx="14">
                  <c:v>0.49399999999999999</c:v>
                </c:pt>
              </c:numCache>
            </c:numRef>
          </c:yVal>
          <c:smooth val="0"/>
          <c:extLst>
            <c:ext xmlns:c16="http://schemas.microsoft.com/office/drawing/2014/chart" uri="{C3380CC4-5D6E-409C-BE32-E72D297353CC}">
              <c16:uniqueId val="{00000001-86C9-4B70-8B52-4FE285014218}"/>
            </c:ext>
          </c:extLst>
        </c:ser>
        <c:ser>
          <c:idx val="2"/>
          <c:order val="2"/>
          <c:tx>
            <c:strRef>
              <c:f>Glutamine!$AG$6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Glutamine!$AF$7:$AF$84</c:f>
              <c:numCache>
                <c:formatCode>0.0000</c:formatCode>
                <c:ptCount val="78"/>
                <c:pt idx="0">
                  <c:v>0.6660746003552398</c:v>
                </c:pt>
                <c:pt idx="1">
                  <c:v>1.3321492007104796</c:v>
                </c:pt>
                <c:pt idx="2">
                  <c:v>2.5532859680284195</c:v>
                </c:pt>
                <c:pt idx="3">
                  <c:v>3.4413854351687392</c:v>
                </c:pt>
                <c:pt idx="4">
                  <c:v>5.1065719360568389</c:v>
                </c:pt>
                <c:pt idx="5">
                  <c:v>6.9937833037300177</c:v>
                </c:pt>
                <c:pt idx="6">
                  <c:v>9.8801065719360572</c:v>
                </c:pt>
                <c:pt idx="7">
                  <c:v>11.434280639431616</c:v>
                </c:pt>
                <c:pt idx="8">
                  <c:v>11.545293072824157</c:v>
                </c:pt>
                <c:pt idx="9">
                  <c:v>7.7708703374777972</c:v>
                </c:pt>
                <c:pt idx="10">
                  <c:v>3.4413854351687392</c:v>
                </c:pt>
                <c:pt idx="11">
                  <c:v>3.2193605683836588</c:v>
                </c:pt>
                <c:pt idx="12">
                  <c:v>3.4413854351687392</c:v>
                </c:pt>
                <c:pt idx="13" formatCode="General">
                  <c:v>2.4422735346358793</c:v>
                </c:pt>
                <c:pt idx="14" formatCode="General">
                  <c:v>4.6625222024866781</c:v>
                </c:pt>
              </c:numCache>
            </c:numRef>
          </c:yVal>
          <c:smooth val="0"/>
          <c:extLst>
            <c:ext xmlns:c16="http://schemas.microsoft.com/office/drawing/2014/chart" uri="{C3380CC4-5D6E-409C-BE32-E72D297353CC}">
              <c16:uniqueId val="{00000002-86C9-4B70-8B52-4FE285014218}"/>
            </c:ext>
          </c:extLst>
        </c:ser>
        <c:ser>
          <c:idx val="3"/>
          <c:order val="3"/>
          <c:tx>
            <c:strRef>
              <c:f>Glutamine!$AH$6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Glutamine!$AG$7:$AG$84</c:f>
              <c:numCache>
                <c:formatCode>General</c:formatCode>
                <c:ptCount val="78"/>
                <c:pt idx="0">
                  <c:v>4.5869999999999997</c:v>
                </c:pt>
                <c:pt idx="1">
                  <c:v>4.5999999999999996</c:v>
                </c:pt>
                <c:pt idx="2">
                  <c:v>4.0759999999999996</c:v>
                </c:pt>
                <c:pt idx="3">
                  <c:v>3.72</c:v>
                </c:pt>
                <c:pt idx="4">
                  <c:v>4.2590000000000003</c:v>
                </c:pt>
                <c:pt idx="5">
                  <c:v>5.1260000000000003</c:v>
                </c:pt>
                <c:pt idx="6">
                  <c:v>5.0880000000000001</c:v>
                </c:pt>
                <c:pt idx="7">
                  <c:v>5.2859999999999996</c:v>
                </c:pt>
                <c:pt idx="8">
                  <c:v>4.5259999999999998</c:v>
                </c:pt>
                <c:pt idx="9">
                  <c:v>3.3370000000000002</c:v>
                </c:pt>
                <c:pt idx="10">
                  <c:v>2.8330000000000002</c:v>
                </c:pt>
                <c:pt idx="11">
                  <c:v>2.0430000000000001</c:v>
                </c:pt>
                <c:pt idx="12">
                  <c:v>1.2569999999999999</c:v>
                </c:pt>
                <c:pt idx="13">
                  <c:v>0.871</c:v>
                </c:pt>
                <c:pt idx="14">
                  <c:v>0.69699999999999995</c:v>
                </c:pt>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Glutamine!$AN$6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Glutamine!$AM$7:$AM$84</c:f>
              <c:numCache>
                <c:formatCode>General</c:formatCode>
                <c:ptCount val="78"/>
                <c:pt idx="0">
                  <c:v>5.1929999999999996</c:v>
                </c:pt>
                <c:pt idx="1">
                  <c:v>5.1020000000000003</c:v>
                </c:pt>
                <c:pt idx="2">
                  <c:v>4.431</c:v>
                </c:pt>
                <c:pt idx="3">
                  <c:v>3.9089999999999998</c:v>
                </c:pt>
                <c:pt idx="4">
                  <c:v>3.3769999999999998</c:v>
                </c:pt>
                <c:pt idx="5">
                  <c:v>3.21</c:v>
                </c:pt>
                <c:pt idx="6">
                  <c:v>2.4510000000000001</c:v>
                </c:pt>
                <c:pt idx="7">
                  <c:v>1.758</c:v>
                </c:pt>
                <c:pt idx="8">
                  <c:v>1.3180000000000001</c:v>
                </c:pt>
                <c:pt idx="9">
                  <c:v>0.16900000000000001</c:v>
                </c:pt>
                <c:pt idx="10">
                  <c:v>0.29099999999999998</c:v>
                </c:pt>
                <c:pt idx="11">
                  <c:v>0.28899999999999998</c:v>
                </c:pt>
                <c:pt idx="12">
                  <c:v>0.48199999999999998</c:v>
                </c:pt>
                <c:pt idx="13">
                  <c:v>0.999</c:v>
                </c:pt>
                <c:pt idx="14">
                  <c:v>1.238</c:v>
                </c:pt>
              </c:numCache>
            </c:numRef>
          </c:yVal>
          <c:smooth val="0"/>
          <c:extLst>
            <c:ext xmlns:c16="http://schemas.microsoft.com/office/drawing/2014/chart" uri="{C3380CC4-5D6E-409C-BE32-E72D297353CC}">
              <c16:uniqueId val="{00000000-7C78-4BDC-A3B3-ADC485D012A2}"/>
            </c:ext>
          </c:extLst>
        </c:ser>
        <c:ser>
          <c:idx val="1"/>
          <c:order val="1"/>
          <c:tx>
            <c:strRef>
              <c:f>Glutamine!$V$6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Glutamine!$U$7:$U$84</c:f>
              <c:numCache>
                <c:formatCode>General</c:formatCode>
                <c:ptCount val="78"/>
                <c:pt idx="0">
                  <c:v>6.5000000000000002E-2</c:v>
                </c:pt>
                <c:pt idx="1">
                  <c:v>7.2999999999999995E-2</c:v>
                </c:pt>
                <c:pt idx="2">
                  <c:v>6.8000000000000005E-2</c:v>
                </c:pt>
                <c:pt idx="3">
                  <c:v>0.10199999999999999</c:v>
                </c:pt>
                <c:pt idx="4">
                  <c:v>0.26300000000000001</c:v>
                </c:pt>
                <c:pt idx="5">
                  <c:v>0.63800000000000001</c:v>
                </c:pt>
                <c:pt idx="6">
                  <c:v>1.401</c:v>
                </c:pt>
                <c:pt idx="7">
                  <c:v>2.7759999999999998</c:v>
                </c:pt>
                <c:pt idx="8">
                  <c:v>4.8159999999999998</c:v>
                </c:pt>
                <c:pt idx="9">
                  <c:v>6.258</c:v>
                </c:pt>
                <c:pt idx="10">
                  <c:v>6.4829999999999997</c:v>
                </c:pt>
                <c:pt idx="11">
                  <c:v>4.9409999999999998</c:v>
                </c:pt>
                <c:pt idx="12">
                  <c:v>3.782</c:v>
                </c:pt>
                <c:pt idx="13">
                  <c:v>2.6720000000000002</c:v>
                </c:pt>
                <c:pt idx="14">
                  <c:v>2.2480000000000002</c:v>
                </c:pt>
              </c:numCache>
            </c:numRef>
          </c:yVal>
          <c:smooth val="0"/>
          <c:extLst>
            <c:ext xmlns:c16="http://schemas.microsoft.com/office/drawing/2014/chart" uri="{C3380CC4-5D6E-409C-BE32-E72D297353CC}">
              <c16:uniqueId val="{00000001-7C78-4BDC-A3B3-ADC485D012A2}"/>
            </c:ext>
          </c:extLst>
        </c:ser>
        <c:ser>
          <c:idx val="3"/>
          <c:order val="2"/>
          <c:tx>
            <c:strRef>
              <c:f>Glutamine!$AA$6</c:f>
              <c:strCache>
                <c:ptCount val="1"/>
                <c:pt idx="0">
                  <c:v>GLUTAMINE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Glutamine!$Z$7:$Z$84</c:f>
              <c:numCache>
                <c:formatCode>0.0000</c:formatCode>
                <c:ptCount val="78"/>
                <c:pt idx="0">
                  <c:v>34.08157374719687</c:v>
                </c:pt>
                <c:pt idx="1">
                  <c:v>32.860409867004151</c:v>
                </c:pt>
                <c:pt idx="2">
                  <c:v>32.083305579608783</c:v>
                </c:pt>
                <c:pt idx="3">
                  <c:v>29.807500166522345</c:v>
                </c:pt>
                <c:pt idx="4">
                  <c:v>33.193454561602174</c:v>
                </c:pt>
                <c:pt idx="5">
                  <c:v>34.470125890894558</c:v>
                </c:pt>
                <c:pt idx="6">
                  <c:v>33.859543950798198</c:v>
                </c:pt>
                <c:pt idx="7">
                  <c:v>31.417216190412752</c:v>
                </c:pt>
                <c:pt idx="8">
                  <c:v>22.313994538067004</c:v>
                </c:pt>
                <c:pt idx="9">
                  <c:v>10.87946002353516</c:v>
                </c:pt>
                <c:pt idx="10">
                  <c:v>5.6617598081662557</c:v>
                </c:pt>
                <c:pt idx="11">
                  <c:v>6.605386442860631</c:v>
                </c:pt>
                <c:pt idx="12">
                  <c:v>7.2714758320566615</c:v>
                </c:pt>
                <c:pt idx="13" formatCode="General">
                  <c:v>11.878594107329203</c:v>
                </c:pt>
                <c:pt idx="14" formatCode="General">
                  <c:v>11.823086658229533</c:v>
                </c:pt>
              </c:numCache>
            </c:numRef>
          </c:yVal>
          <c:smooth val="0"/>
          <c:extLst>
            <c:ext xmlns:c16="http://schemas.microsoft.com/office/drawing/2014/chart" uri="{C3380CC4-5D6E-409C-BE32-E72D297353CC}">
              <c16:uniqueId val="{00000002-7C78-4BDC-A3B3-ADC485D012A2}"/>
            </c:ext>
          </c:extLst>
        </c:ser>
        <c:ser>
          <c:idx val="4"/>
          <c:order val="3"/>
          <c:tx>
            <c:strRef>
              <c:f>Glutamine!$AK$6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Glutamine!$AJ$7:$AJ$84</c:f>
              <c:numCache>
                <c:formatCode>0.00</c:formatCode>
                <c:ptCount val="78"/>
                <c:pt idx="0">
                  <c:v>0.64</c:v>
                </c:pt>
                <c:pt idx="1">
                  <c:v>0.8</c:v>
                </c:pt>
                <c:pt idx="2">
                  <c:v>1.26</c:v>
                </c:pt>
                <c:pt idx="3">
                  <c:v>1.8</c:v>
                </c:pt>
                <c:pt idx="4">
                  <c:v>2.83</c:v>
                </c:pt>
                <c:pt idx="5">
                  <c:v>4.03</c:v>
                </c:pt>
                <c:pt idx="6">
                  <c:v>5.77</c:v>
                </c:pt>
                <c:pt idx="7">
                  <c:v>7.52</c:v>
                </c:pt>
                <c:pt idx="8">
                  <c:v>8.86</c:v>
                </c:pt>
                <c:pt idx="9">
                  <c:v>7.16</c:v>
                </c:pt>
                <c:pt idx="10">
                  <c:v>6.91</c:v>
                </c:pt>
                <c:pt idx="11">
                  <c:v>10.28</c:v>
                </c:pt>
                <c:pt idx="12">
                  <c:v>10.91</c:v>
                </c:pt>
                <c:pt idx="13">
                  <c:v>11.9</c:v>
                </c:pt>
                <c:pt idx="14">
                  <c:v>12.63</c:v>
                </c:pt>
              </c:numCache>
            </c:numRef>
          </c:yVal>
          <c:smooth val="0"/>
          <c:extLst>
            <c:ext xmlns:c16="http://schemas.microsoft.com/office/drawing/2014/chart" uri="{C3380CC4-5D6E-409C-BE32-E72D297353CC}">
              <c16:uniqueId val="{00000003-7C78-4BDC-A3B3-ADC485D012A2}"/>
            </c:ext>
          </c:extLst>
        </c:ser>
        <c:ser>
          <c:idx val="2"/>
          <c:order val="4"/>
          <c:tx>
            <c:strRef>
              <c:f>Glutamine!$AO$6</c:f>
              <c:strCache>
                <c:ptCount val="1"/>
                <c:pt idx="0">
                  <c:v>TRYPTOPHAN CONC. (mM)</c:v>
                </c:pt>
              </c:strCache>
            </c:strRef>
          </c:tx>
          <c:spPr>
            <a:ln w="15875"/>
          </c:spPr>
          <c:xVal>
            <c:numRef>
              <c:f>'In Process Calc.'!$C$3:$C$12</c:f>
              <c:numCache>
                <c:formatCode>General</c:formatCode>
                <c:ptCount val="10"/>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numCache>
            </c:numRef>
          </c:xVal>
          <c:yVal>
            <c:numRef>
              <c:f>Glutamine!$AO$7:$AO$14</c:f>
              <c:numCache>
                <c:formatCode>General</c:formatCode>
                <c:ptCount val="8"/>
                <c:pt idx="0">
                  <c:v>1.141</c:v>
                </c:pt>
                <c:pt idx="1">
                  <c:v>1.153</c:v>
                </c:pt>
                <c:pt idx="2">
                  <c:v>1.014</c:v>
                </c:pt>
                <c:pt idx="3">
                  <c:v>0.90500000000000003</c:v>
                </c:pt>
                <c:pt idx="4">
                  <c:v>1.097</c:v>
                </c:pt>
                <c:pt idx="5">
                  <c:v>1.3720000000000001</c:v>
                </c:pt>
                <c:pt idx="6">
                  <c:v>1.4339999999999999</c:v>
                </c:pt>
                <c:pt idx="7">
                  <c:v>1.585</c:v>
                </c:pt>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Glutamine!$U$6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Glutamine!$T$7:$T$48</c:f>
              <c:numCache>
                <c:formatCode>0.0000</c:formatCode>
                <c:ptCount val="42"/>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yVal>
          <c:smooth val="0"/>
          <c:extLst>
            <c:ext xmlns:c16="http://schemas.microsoft.com/office/drawing/2014/chart" uri="{C3380CC4-5D6E-409C-BE32-E72D297353CC}">
              <c16:uniqueId val="{00000000-F30A-41AE-A307-8076B794C993}"/>
            </c:ext>
          </c:extLst>
        </c:ser>
        <c:ser>
          <c:idx val="1"/>
          <c:order val="1"/>
          <c:tx>
            <c:strRef>
              <c:f>Glutamine!$W$6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Glutamine!$V$7:$V$48</c:f>
              <c:numCache>
                <c:formatCode>General</c:formatCode>
                <c:ptCount val="42"/>
                <c:pt idx="0">
                  <c:v>2.2170000000000001</c:v>
                </c:pt>
                <c:pt idx="1">
                  <c:v>2.133</c:v>
                </c:pt>
                <c:pt idx="2">
                  <c:v>1.657</c:v>
                </c:pt>
                <c:pt idx="3">
                  <c:v>1.6890000000000001</c:v>
                </c:pt>
                <c:pt idx="4">
                  <c:v>2.105</c:v>
                </c:pt>
                <c:pt idx="5">
                  <c:v>2.734</c:v>
                </c:pt>
                <c:pt idx="6">
                  <c:v>2.83</c:v>
                </c:pt>
                <c:pt idx="7">
                  <c:v>3.3650000000000002</c:v>
                </c:pt>
                <c:pt idx="8">
                  <c:v>3.2389999999999999</c:v>
                </c:pt>
                <c:pt idx="9">
                  <c:v>2.8069999999999999</c:v>
                </c:pt>
                <c:pt idx="10">
                  <c:v>2.6680000000000001</c:v>
                </c:pt>
                <c:pt idx="11">
                  <c:v>2.3540000000000001</c:v>
                </c:pt>
                <c:pt idx="12">
                  <c:v>1.83</c:v>
                </c:pt>
                <c:pt idx="13">
                  <c:v>1.5760000000000001</c:v>
                </c:pt>
                <c:pt idx="14">
                  <c:v>1.3819999999999999</c:v>
                </c:pt>
              </c:numCache>
            </c:numRef>
          </c:yVal>
          <c:smooth val="0"/>
          <c:extLst>
            <c:ext xmlns:c16="http://schemas.microsoft.com/office/drawing/2014/chart" uri="{C3380CC4-5D6E-409C-BE32-E72D297353CC}">
              <c16:uniqueId val="{00000001-F30A-41AE-A307-8076B794C993}"/>
            </c:ext>
          </c:extLst>
        </c:ser>
        <c:ser>
          <c:idx val="2"/>
          <c:order val="2"/>
          <c:tx>
            <c:strRef>
              <c:f>Glutamine!$AB$6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Glutamine!$AA$7:$AA$48</c:f>
              <c:numCache>
                <c:formatCode>General</c:formatCode>
                <c:ptCount val="42"/>
                <c:pt idx="0">
                  <c:v>0</c:v>
                </c:pt>
                <c:pt idx="1">
                  <c:v>0</c:v>
                </c:pt>
                <c:pt idx="2">
                  <c:v>0.33200000000000002</c:v>
                </c:pt>
                <c:pt idx="3">
                  <c:v>0.35599999999999998</c:v>
                </c:pt>
                <c:pt idx="4">
                  <c:v>0.63500000000000001</c:v>
                </c:pt>
                <c:pt idx="5">
                  <c:v>1.071</c:v>
                </c:pt>
                <c:pt idx="6">
                  <c:v>1.6120000000000001</c:v>
                </c:pt>
                <c:pt idx="7">
                  <c:v>2.5329999999999999</c:v>
                </c:pt>
                <c:pt idx="8">
                  <c:v>3.907</c:v>
                </c:pt>
                <c:pt idx="9">
                  <c:v>5.0679999999999996</c:v>
                </c:pt>
                <c:pt idx="10">
                  <c:v>5.8840000000000003</c:v>
                </c:pt>
                <c:pt idx="11">
                  <c:v>4.4249999999999998</c:v>
                </c:pt>
                <c:pt idx="12">
                  <c:v>2.4260000000000002</c:v>
                </c:pt>
                <c:pt idx="13">
                  <c:v>2.2829999999999999</c:v>
                </c:pt>
                <c:pt idx="14">
                  <c:v>2.0430000000000001</c:v>
                </c:pt>
              </c:numCache>
            </c:numRef>
          </c:yVal>
          <c:smooth val="0"/>
          <c:extLst>
            <c:ext xmlns:c16="http://schemas.microsoft.com/office/drawing/2014/chart" uri="{C3380CC4-5D6E-409C-BE32-E72D297353CC}">
              <c16:uniqueId val="{00000002-F30A-41AE-A307-8076B794C993}"/>
            </c:ext>
          </c:extLst>
        </c:ser>
        <c:ser>
          <c:idx val="4"/>
          <c:order val="3"/>
          <c:tx>
            <c:strRef>
              <c:f>Glutamine!$AD$6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Glutamine!$AC$7:$AC$84</c:f>
              <c:numCache>
                <c:formatCode>General</c:formatCode>
                <c:ptCount val="78"/>
                <c:pt idx="0">
                  <c:v>0.21199999999999999</c:v>
                </c:pt>
                <c:pt idx="1">
                  <c:v>0.27300000000000002</c:v>
                </c:pt>
                <c:pt idx="2">
                  <c:v>0.38600000000000001</c:v>
                </c:pt>
                <c:pt idx="3">
                  <c:v>0.53200000000000003</c:v>
                </c:pt>
                <c:pt idx="4">
                  <c:v>0.876</c:v>
                </c:pt>
                <c:pt idx="5">
                  <c:v>1.272</c:v>
                </c:pt>
                <c:pt idx="6">
                  <c:v>1.409</c:v>
                </c:pt>
                <c:pt idx="7">
                  <c:v>1.454</c:v>
                </c:pt>
                <c:pt idx="8">
                  <c:v>1.069</c:v>
                </c:pt>
                <c:pt idx="9">
                  <c:v>0.47899999999999998</c:v>
                </c:pt>
                <c:pt idx="10">
                  <c:v>0.39600000000000002</c:v>
                </c:pt>
                <c:pt idx="11">
                  <c:v>0.10199999999999999</c:v>
                </c:pt>
                <c:pt idx="12">
                  <c:v>0.126</c:v>
                </c:pt>
                <c:pt idx="13">
                  <c:v>0.49</c:v>
                </c:pt>
                <c:pt idx="14">
                  <c:v>1.1919999999999999</c:v>
                </c:pt>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Glutamine!$AI$6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Glutamine!$AH$7:$AH$84</c:f>
              <c:numCache>
                <c:formatCode>General</c:formatCode>
                <c:ptCount val="78"/>
                <c:pt idx="0">
                  <c:v>3.5350000000000001</c:v>
                </c:pt>
                <c:pt idx="1">
                  <c:v>3.6219999999999999</c:v>
                </c:pt>
                <c:pt idx="2">
                  <c:v>3.2919999999999998</c:v>
                </c:pt>
                <c:pt idx="3">
                  <c:v>3.0379999999999998</c:v>
                </c:pt>
                <c:pt idx="4">
                  <c:v>3.6549999999999998</c:v>
                </c:pt>
                <c:pt idx="5">
                  <c:v>4.5430000000000001</c:v>
                </c:pt>
                <c:pt idx="6">
                  <c:v>4.702</c:v>
                </c:pt>
                <c:pt idx="7">
                  <c:v>5.0880000000000001</c:v>
                </c:pt>
                <c:pt idx="8">
                  <c:v>4.742</c:v>
                </c:pt>
                <c:pt idx="9">
                  <c:v>3.988</c:v>
                </c:pt>
                <c:pt idx="10">
                  <c:v>3.7189999999999999</c:v>
                </c:pt>
                <c:pt idx="11">
                  <c:v>2.9729999999999999</c:v>
                </c:pt>
                <c:pt idx="12">
                  <c:v>2.0619999999999998</c:v>
                </c:pt>
                <c:pt idx="13">
                  <c:v>1.458</c:v>
                </c:pt>
                <c:pt idx="14">
                  <c:v>1.103</c:v>
                </c:pt>
              </c:numCache>
            </c:numRef>
          </c:yVal>
          <c:smooth val="0"/>
          <c:extLst>
            <c:ext xmlns:c16="http://schemas.microsoft.com/office/drawing/2014/chart" uri="{C3380CC4-5D6E-409C-BE32-E72D297353CC}">
              <c16:uniqueId val="{00000000-E26B-4E17-B9A8-0AF55337374C}"/>
            </c:ext>
          </c:extLst>
        </c:ser>
        <c:ser>
          <c:idx val="3"/>
          <c:order val="1"/>
          <c:tx>
            <c:strRef>
              <c:f>Glutamine!$AM$6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Glutamine!$AL$7:$AL$84</c:f>
              <c:numCache>
                <c:formatCode>General</c:formatCode>
                <c:ptCount val="78"/>
                <c:pt idx="0">
                  <c:v>5.3029999999999999</c:v>
                </c:pt>
                <c:pt idx="1">
                  <c:v>5.3490000000000002</c:v>
                </c:pt>
                <c:pt idx="2">
                  <c:v>4.8490000000000002</c:v>
                </c:pt>
                <c:pt idx="3">
                  <c:v>4.5590000000000002</c:v>
                </c:pt>
                <c:pt idx="4">
                  <c:v>4.3029999999999999</c:v>
                </c:pt>
                <c:pt idx="5">
                  <c:v>4.516</c:v>
                </c:pt>
                <c:pt idx="6">
                  <c:v>3.871</c:v>
                </c:pt>
                <c:pt idx="7">
                  <c:v>3.5409999999999999</c:v>
                </c:pt>
                <c:pt idx="8">
                  <c:v>3.0219999999999998</c:v>
                </c:pt>
                <c:pt idx="9">
                  <c:v>2.403</c:v>
                </c:pt>
                <c:pt idx="10">
                  <c:v>2.3780000000000001</c:v>
                </c:pt>
                <c:pt idx="11">
                  <c:v>2.4529999999999998</c:v>
                </c:pt>
                <c:pt idx="12">
                  <c:v>2.4889999999999999</c:v>
                </c:pt>
                <c:pt idx="13">
                  <c:v>2.8650000000000002</c:v>
                </c:pt>
                <c:pt idx="14">
                  <c:v>3.2269999999999999</c:v>
                </c:pt>
              </c:numCache>
            </c:numRef>
          </c:yVal>
          <c:smooth val="0"/>
          <c:extLst>
            <c:ext xmlns:c16="http://schemas.microsoft.com/office/drawing/2014/chart" uri="{C3380CC4-5D6E-409C-BE32-E72D297353CC}">
              <c16:uniqueId val="{00000001-E26B-4E17-B9A8-0AF55337374C}"/>
            </c:ext>
          </c:extLst>
        </c:ser>
        <c:ser>
          <c:idx val="4"/>
          <c:order val="2"/>
          <c:tx>
            <c:strRef>
              <c:f>Glutamine!$AP$6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Glutamine!$AO$7:$AO$84</c:f>
              <c:numCache>
                <c:formatCode>General</c:formatCode>
                <c:ptCount val="78"/>
                <c:pt idx="0">
                  <c:v>1.141</c:v>
                </c:pt>
                <c:pt idx="1">
                  <c:v>1.153</c:v>
                </c:pt>
                <c:pt idx="2">
                  <c:v>1.014</c:v>
                </c:pt>
                <c:pt idx="3">
                  <c:v>0.90500000000000003</c:v>
                </c:pt>
                <c:pt idx="4">
                  <c:v>1.097</c:v>
                </c:pt>
                <c:pt idx="5">
                  <c:v>1.3720000000000001</c:v>
                </c:pt>
                <c:pt idx="6">
                  <c:v>1.4339999999999999</c:v>
                </c:pt>
                <c:pt idx="7">
                  <c:v>1.585</c:v>
                </c:pt>
                <c:pt idx="8">
                  <c:v>1.5229999999999999</c:v>
                </c:pt>
                <c:pt idx="9">
                  <c:v>1.333</c:v>
                </c:pt>
                <c:pt idx="10">
                  <c:v>1.2629999999999999</c:v>
                </c:pt>
                <c:pt idx="11">
                  <c:v>1.093</c:v>
                </c:pt>
                <c:pt idx="12">
                  <c:v>0.86399999999999999</c:v>
                </c:pt>
                <c:pt idx="13">
                  <c:v>0.70399999999999996</c:v>
                </c:pt>
                <c:pt idx="14">
                  <c:v>0.59899999999999998</c:v>
                </c:pt>
              </c:numCache>
            </c:numRef>
          </c:yVal>
          <c:smooth val="0"/>
          <c:extLst>
            <c:ext xmlns:c16="http://schemas.microsoft.com/office/drawing/2014/chart" uri="{C3380CC4-5D6E-409C-BE32-E72D297353CC}">
              <c16:uniqueId val="{00000002-E26B-4E17-B9A8-0AF55337374C}"/>
            </c:ext>
          </c:extLst>
        </c:ser>
        <c:ser>
          <c:idx val="5"/>
          <c:order val="3"/>
          <c:tx>
            <c:strRef>
              <c:f>Glutamine!$AC$6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Glutamine!$AB$7:$AB$84</c:f>
              <c:numCache>
                <c:formatCode>General</c:formatCode>
                <c:ptCount val="78"/>
                <c:pt idx="0">
                  <c:v>2.4990000000000001</c:v>
                </c:pt>
                <c:pt idx="1">
                  <c:v>2.5510000000000002</c:v>
                </c:pt>
                <c:pt idx="2">
                  <c:v>2.355</c:v>
                </c:pt>
                <c:pt idx="3">
                  <c:v>2.2269999999999999</c:v>
                </c:pt>
                <c:pt idx="4">
                  <c:v>6.34</c:v>
                </c:pt>
                <c:pt idx="5">
                  <c:v>10.302</c:v>
                </c:pt>
                <c:pt idx="6">
                  <c:v>12.943</c:v>
                </c:pt>
                <c:pt idx="7">
                  <c:v>15.664</c:v>
                </c:pt>
                <c:pt idx="8">
                  <c:v>15.13</c:v>
                </c:pt>
                <c:pt idx="9">
                  <c:v>12.262</c:v>
                </c:pt>
                <c:pt idx="10">
                  <c:v>9.2409999999999997</c:v>
                </c:pt>
                <c:pt idx="11">
                  <c:v>6.9820000000000002</c:v>
                </c:pt>
                <c:pt idx="12">
                  <c:v>4.9569999999999999</c:v>
                </c:pt>
                <c:pt idx="13">
                  <c:v>3.589</c:v>
                </c:pt>
                <c:pt idx="14">
                  <c:v>3.3149999999999999</c:v>
                </c:pt>
              </c:numCache>
            </c:numRef>
          </c:yVal>
          <c:smooth val="0"/>
          <c:extLst>
            <c:ext xmlns:c16="http://schemas.microsoft.com/office/drawing/2014/chart" uri="{C3380CC4-5D6E-409C-BE32-E72D297353CC}">
              <c16:uniqueId val="{00000003-E26B-4E17-B9A8-0AF55337374C}"/>
            </c:ext>
          </c:extLst>
        </c:ser>
        <c:ser>
          <c:idx val="1"/>
          <c:order val="4"/>
          <c:tx>
            <c:strRef>
              <c:f>Glutamine!$X$6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Glutamine!$W$7:$W$84</c:f>
              <c:numCache>
                <c:formatCode>General</c:formatCode>
                <c:ptCount val="78"/>
                <c:pt idx="0">
                  <c:v>6.718</c:v>
                </c:pt>
                <c:pt idx="1">
                  <c:v>6.3630000000000004</c:v>
                </c:pt>
                <c:pt idx="2">
                  <c:v>5.1859999999999999</c:v>
                </c:pt>
                <c:pt idx="3">
                  <c:v>4.5129999999999999</c:v>
                </c:pt>
                <c:pt idx="4">
                  <c:v>5.7670000000000003</c:v>
                </c:pt>
                <c:pt idx="5">
                  <c:v>7.375</c:v>
                </c:pt>
                <c:pt idx="6">
                  <c:v>6.423</c:v>
                </c:pt>
                <c:pt idx="7">
                  <c:v>5.5940000000000003</c:v>
                </c:pt>
                <c:pt idx="8">
                  <c:v>1.5249999999999999</c:v>
                </c:pt>
                <c:pt idx="9">
                  <c:v>0.06</c:v>
                </c:pt>
                <c:pt idx="10">
                  <c:v>7.1999999999999995E-2</c:v>
                </c:pt>
                <c:pt idx="11">
                  <c:v>7.6999999999999999E-2</c:v>
                </c:pt>
                <c:pt idx="12">
                  <c:v>7.5999999999999998E-2</c:v>
                </c:pt>
                <c:pt idx="13">
                  <c:v>7.4999999999999997E-2</c:v>
                </c:pt>
                <c:pt idx="14">
                  <c:v>7.1999999999999995E-2</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Glutamine!$Z$6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Glutamine!$Y$7:$Y$84</c:f>
              <c:numCache>
                <c:formatCode>General</c:formatCode>
                <c:ptCount val="78"/>
                <c:pt idx="0">
                  <c:v>1.123</c:v>
                </c:pt>
                <c:pt idx="1">
                  <c:v>1.19</c:v>
                </c:pt>
                <c:pt idx="2">
                  <c:v>1.083</c:v>
                </c:pt>
                <c:pt idx="3">
                  <c:v>0.96799999999999997</c:v>
                </c:pt>
                <c:pt idx="4">
                  <c:v>0.85899999999999999</c:v>
                </c:pt>
                <c:pt idx="5">
                  <c:v>0.86599999999999999</c:v>
                </c:pt>
                <c:pt idx="6">
                  <c:v>0.68700000000000006</c:v>
                </c:pt>
                <c:pt idx="7">
                  <c:v>0.59099999999999997</c:v>
                </c:pt>
                <c:pt idx="8">
                  <c:v>0.44800000000000001</c:v>
                </c:pt>
                <c:pt idx="9">
                  <c:v>0.26900000000000002</c:v>
                </c:pt>
                <c:pt idx="10">
                  <c:v>0.155</c:v>
                </c:pt>
                <c:pt idx="11">
                  <c:v>9.6000000000000002E-2</c:v>
                </c:pt>
                <c:pt idx="12">
                  <c:v>0.115</c:v>
                </c:pt>
                <c:pt idx="13">
                  <c:v>0.221</c:v>
                </c:pt>
                <c:pt idx="14">
                  <c:v>0.39600000000000002</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Glutamine!$AA$6</c:f>
              <c:strCache>
                <c:ptCount val="1"/>
                <c:pt idx="0">
                  <c:v>GLUTAMINE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Glutamine!$Z$7:$Z$84</c:f>
              <c:numCache>
                <c:formatCode>0.0000</c:formatCode>
                <c:ptCount val="78"/>
                <c:pt idx="0">
                  <c:v>34.08157374719687</c:v>
                </c:pt>
                <c:pt idx="1">
                  <c:v>32.860409867004151</c:v>
                </c:pt>
                <c:pt idx="2">
                  <c:v>32.083305579608783</c:v>
                </c:pt>
                <c:pt idx="3">
                  <c:v>29.807500166522345</c:v>
                </c:pt>
                <c:pt idx="4">
                  <c:v>33.193454561602174</c:v>
                </c:pt>
                <c:pt idx="5">
                  <c:v>34.470125890894558</c:v>
                </c:pt>
                <c:pt idx="6">
                  <c:v>33.859543950798198</c:v>
                </c:pt>
                <c:pt idx="7">
                  <c:v>31.417216190412752</c:v>
                </c:pt>
                <c:pt idx="8">
                  <c:v>22.313994538067004</c:v>
                </c:pt>
                <c:pt idx="9">
                  <c:v>10.87946002353516</c:v>
                </c:pt>
                <c:pt idx="10">
                  <c:v>5.6617598081662557</c:v>
                </c:pt>
                <c:pt idx="11">
                  <c:v>6.605386442860631</c:v>
                </c:pt>
                <c:pt idx="12">
                  <c:v>7.2714758320566615</c:v>
                </c:pt>
                <c:pt idx="13" formatCode="General">
                  <c:v>11.878594107329203</c:v>
                </c:pt>
                <c:pt idx="14" formatCode="General">
                  <c:v>11.823086658229533</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Glutamine!$AF$6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Glutamine!$AE$7:$AE$84</c:f>
              <c:numCache>
                <c:formatCode>General</c:formatCode>
                <c:ptCount val="78"/>
                <c:pt idx="0">
                  <c:v>2.9790000000000001</c:v>
                </c:pt>
                <c:pt idx="1">
                  <c:v>2.9820000000000002</c:v>
                </c:pt>
                <c:pt idx="2">
                  <c:v>2.6389999999999998</c:v>
                </c:pt>
                <c:pt idx="3">
                  <c:v>2.4089999999999998</c:v>
                </c:pt>
                <c:pt idx="4">
                  <c:v>2.9390000000000001</c:v>
                </c:pt>
                <c:pt idx="5">
                  <c:v>3.6859999999999999</c:v>
                </c:pt>
                <c:pt idx="6">
                  <c:v>3.835</c:v>
                </c:pt>
                <c:pt idx="7">
                  <c:v>4.1989999999999998</c:v>
                </c:pt>
                <c:pt idx="8">
                  <c:v>3.863</c:v>
                </c:pt>
                <c:pt idx="9">
                  <c:v>3.1509999999999998</c:v>
                </c:pt>
                <c:pt idx="10">
                  <c:v>2.9380000000000002</c:v>
                </c:pt>
                <c:pt idx="11">
                  <c:v>2.7440000000000002</c:v>
                </c:pt>
                <c:pt idx="12">
                  <c:v>2.4630000000000001</c:v>
                </c:pt>
                <c:pt idx="13">
                  <c:v>2.444</c:v>
                </c:pt>
                <c:pt idx="14">
                  <c:v>2.4489999999999998</c:v>
                </c:pt>
              </c:numCache>
            </c:numRef>
          </c:yVal>
          <c:smooth val="0"/>
          <c:extLst>
            <c:ext xmlns:c16="http://schemas.microsoft.com/office/drawing/2014/chart" uri="{C3380CC4-5D6E-409C-BE32-E72D297353CC}">
              <c16:uniqueId val="{00000000-D80A-47CD-A6CF-11E92BB1C381}"/>
            </c:ext>
          </c:extLst>
        </c:ser>
        <c:ser>
          <c:idx val="0"/>
          <c:order val="1"/>
          <c:tx>
            <c:strRef>
              <c:f>Glutamine!$AJ$6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Glutamine!$AI$7:$AI$84</c:f>
              <c:numCache>
                <c:formatCode>General</c:formatCode>
                <c:ptCount val="78"/>
                <c:pt idx="0">
                  <c:v>0.83099999999999996</c:v>
                </c:pt>
                <c:pt idx="1">
                  <c:v>0.82199999999999995</c:v>
                </c:pt>
                <c:pt idx="2">
                  <c:v>0.73199999999999998</c:v>
                </c:pt>
                <c:pt idx="3">
                  <c:v>0.64900000000000002</c:v>
                </c:pt>
                <c:pt idx="4">
                  <c:v>0.56699999999999995</c:v>
                </c:pt>
                <c:pt idx="5">
                  <c:v>0.57399999999999995</c:v>
                </c:pt>
                <c:pt idx="6">
                  <c:v>0.41199999999999998</c:v>
                </c:pt>
                <c:pt idx="7">
                  <c:v>0.30199999999999999</c:v>
                </c:pt>
                <c:pt idx="8">
                  <c:v>0.16900000000000001</c:v>
                </c:pt>
                <c:pt idx="9">
                  <c:v>0</c:v>
                </c:pt>
                <c:pt idx="10">
                  <c:v>0</c:v>
                </c:pt>
                <c:pt idx="11">
                  <c:v>0</c:v>
                </c:pt>
                <c:pt idx="12">
                  <c:v>6.7000000000000004E-2</c:v>
                </c:pt>
                <c:pt idx="13">
                  <c:v>0.184</c:v>
                </c:pt>
                <c:pt idx="14">
                  <c:v>0.28999999999999998</c:v>
                </c:pt>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Glutamine!$R$6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Glutamine!$R$7:$R$79</c:f>
              <c:numCache>
                <c:formatCode>0.0000</c:formatCode>
                <c:ptCount val="73"/>
                <c:pt idx="0">
                  <c:v>335</c:v>
                </c:pt>
                <c:pt idx="1">
                  <c:v>330</c:v>
                </c:pt>
                <c:pt idx="2">
                  <c:v>335</c:v>
                </c:pt>
                <c:pt idx="3">
                  <c:v>323</c:v>
                </c:pt>
                <c:pt idx="4">
                  <c:v>355</c:v>
                </c:pt>
                <c:pt idx="5">
                  <c:v>374</c:v>
                </c:pt>
                <c:pt idx="6">
                  <c:v>388</c:v>
                </c:pt>
                <c:pt idx="7">
                  <c:v>405</c:v>
                </c:pt>
                <c:pt idx="8">
                  <c:v>383</c:v>
                </c:pt>
                <c:pt idx="9">
                  <c:v>376</c:v>
                </c:pt>
                <c:pt idx="10">
                  <c:v>373</c:v>
                </c:pt>
                <c:pt idx="11">
                  <c:v>381</c:v>
                </c:pt>
                <c:pt idx="12">
                  <c:v>396</c:v>
                </c:pt>
                <c:pt idx="13">
                  <c:v>425</c:v>
                </c:pt>
                <c:pt idx="14">
                  <c:v>431</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Calc.'!$BX$2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Calc.'!$BY$2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Glutamine!$S$6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Glutamine!$S$7:$S$84</c:f>
              <c:numCache>
                <c:formatCode>0.0000</c:formatCode>
                <c:ptCount val="78"/>
                <c:pt idx="4">
                  <c:v>28.09</c:v>
                </c:pt>
                <c:pt idx="5">
                  <c:v>87.16</c:v>
                </c:pt>
                <c:pt idx="6">
                  <c:v>213.63</c:v>
                </c:pt>
                <c:pt idx="7">
                  <c:v>410.59</c:v>
                </c:pt>
                <c:pt idx="8">
                  <c:v>737.5</c:v>
                </c:pt>
                <c:pt idx="9">
                  <c:v>1175.25</c:v>
                </c:pt>
                <c:pt idx="10">
                  <c:v>1432.7</c:v>
                </c:pt>
                <c:pt idx="11">
                  <c:v>1767.66</c:v>
                </c:pt>
                <c:pt idx="12">
                  <c:v>2174.88</c:v>
                </c:pt>
                <c:pt idx="13">
                  <c:v>2489.4699999999998</c:v>
                </c:pt>
                <c:pt idx="14">
                  <c:v>2723.92</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Calc.'!$K$2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Calc.'!$K$3:$K$93</c:f>
              <c:numCache>
                <c:formatCode>0.00</c:formatCode>
                <c:ptCount val="91"/>
                <c:pt idx="0">
                  <c:v>0</c:v>
                </c:pt>
                <c:pt idx="1">
                  <c:v>10.913175000033371</c:v>
                </c:pt>
                <c:pt idx="2">
                  <c:v>32.268999937617458</c:v>
                </c:pt>
                <c:pt idx="3">
                  <c:v>58.173752507505455</c:v>
                </c:pt>
                <c:pt idx="4">
                  <c:v>100.17091886077893</c:v>
                </c:pt>
                <c:pt idx="5">
                  <c:v>187.58442439979564</c:v>
                </c:pt>
                <c:pt idx="6">
                  <c:v>335.14896391090406</c:v>
                </c:pt>
                <c:pt idx="7">
                  <c:v>565.15386705116282</c:v>
                </c:pt>
                <c:pt idx="8">
                  <c:v>901.44261705116287</c:v>
                </c:pt>
                <c:pt idx="9">
                  <c:v>1296.8588574753521</c:v>
                </c:pt>
                <c:pt idx="10">
                  <c:v>1708.6861198190477</c:v>
                </c:pt>
                <c:pt idx="11">
                  <c:v>2138.4933505961603</c:v>
                </c:pt>
                <c:pt idx="12">
                  <c:v>2618.8491682660956</c:v>
                </c:pt>
                <c:pt idx="13">
                  <c:v>3055.8075529255466</c:v>
                </c:pt>
                <c:pt idx="14">
                  <c:v>3455.530895197106</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Calc.'!$N$2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Calc.'!$N$3:$N$94</c:f>
              <c:numCache>
                <c:formatCode>0.0000</c:formatCode>
                <c:ptCount val="92"/>
                <c:pt idx="0" formatCode="General">
                  <c:v>0</c:v>
                </c:pt>
                <c:pt idx="1">
                  <c:v>0</c:v>
                </c:pt>
                <c:pt idx="2">
                  <c:v>0</c:v>
                </c:pt>
                <c:pt idx="3">
                  <c:v>0</c:v>
                </c:pt>
                <c:pt idx="4">
                  <c:v>52.275489999999998</c:v>
                </c:pt>
                <c:pt idx="5">
                  <c:v>163.20548592592593</c:v>
                </c:pt>
                <c:pt idx="6">
                  <c:v>402.43144666666666</c:v>
                </c:pt>
                <c:pt idx="7">
                  <c:v>778.40260481481482</c:v>
                </c:pt>
                <c:pt idx="8">
                  <c:v>1416.7101851851853</c:v>
                </c:pt>
                <c:pt idx="9">
                  <c:v>2255.076229166667</c:v>
                </c:pt>
                <c:pt idx="10">
                  <c:v>2668.8415194444447</c:v>
                </c:pt>
                <c:pt idx="11">
                  <c:v>3275.5721833333337</c:v>
                </c:pt>
                <c:pt idx="12">
                  <c:v>3932.6663466666673</c:v>
                </c:pt>
                <c:pt idx="13">
                  <c:v>4486.9930672222226</c:v>
                </c:pt>
                <c:pt idx="14">
                  <c:v>4903.661315555556</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Calc.'!$AP$2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Calc.'!$L$2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Calc.'!$L$3:$L$94</c:f>
              <c:numCache>
                <c:formatCode>0.00</c:formatCode>
                <c:ptCount val="92"/>
                <c:pt idx="0">
                  <c:v>0</c:v>
                </c:pt>
                <c:pt idx="1">
                  <c:v>327.29997729492175</c:v>
                </c:pt>
                <c:pt idx="2">
                  <c:v>1097.0999999999999</c:v>
                </c:pt>
                <c:pt idx="3">
                  <c:v>2287.0748407913206</c:v>
                </c:pt>
                <c:pt idx="4">
                  <c:v>4535.1853937088017</c:v>
                </c:pt>
                <c:pt idx="5">
                  <c:v>7031.0164246023396</c:v>
                </c:pt>
                <c:pt idx="6">
                  <c:v>11845.628654940967</c:v>
                </c:pt>
                <c:pt idx="7">
                  <c:v>17383.913315835569</c:v>
                </c:pt>
                <c:pt idx="8">
                  <c:v>22575.925730425577</c:v>
                </c:pt>
                <c:pt idx="9">
                  <c:v>27230.16513016052</c:v>
                </c:pt>
                <c:pt idx="10">
                  <c:v>27640.911844966511</c:v>
                </c:pt>
                <c:pt idx="11">
                  <c:v>28557.62884349018</c:v>
                </c:pt>
                <c:pt idx="12">
                  <c:v>25639.273359953819</c:v>
                </c:pt>
                <c:pt idx="13">
                  <c:v>24612.108495146269</c:v>
                </c:pt>
                <c:pt idx="14">
                  <c:v>23192.684258825007</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Regression!$CI$3:$CI$26</c:f>
              <c:numCache>
                <c:formatCode>0.000</c:formatCode>
                <c:ptCount val="24"/>
                <c:pt idx="0">
                  <c:v>590.29587022942917</c:v>
                </c:pt>
                <c:pt idx="1">
                  <c:v>-428.00126311365358</c:v>
                </c:pt>
                <c:pt idx="2">
                  <c:v>218.98946710984126</c:v>
                </c:pt>
                <c:pt idx="3">
                  <c:v>2135.3919559784808</c:v>
                </c:pt>
                <c:pt idx="4">
                  <c:v>5291.3656872239044</c:v>
                </c:pt>
                <c:pt idx="5">
                  <c:v>8526.2513197080007</c:v>
                </c:pt>
                <c:pt idx="6">
                  <c:v>12938.714885237951</c:v>
                </c:pt>
                <c:pt idx="7">
                  <c:v>17177.055874451111</c:v>
                </c:pt>
                <c:pt idx="8">
                  <c:v>21294.355391472141</c:v>
                </c:pt>
                <c:pt idx="9">
                  <c:v>24747.885308710269</c:v>
                </c:pt>
                <c:pt idx="10">
                  <c:v>27370.367335001923</c:v>
                </c:pt>
                <c:pt idx="11">
                  <c:v>28561.25597490574</c:v>
                </c:pt>
                <c:pt idx="12">
                  <c:v>28214.875453113811</c:v>
                </c:pt>
                <c:pt idx="13">
                  <c:v>25968.741945889982</c:v>
                </c:pt>
                <c:pt idx="14">
                  <c:v>21348.371064222825</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Calc.'!$N$2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Calc.'!$N$3:$N$94</c:f>
              <c:numCache>
                <c:formatCode>0.0000</c:formatCode>
                <c:ptCount val="92"/>
                <c:pt idx="0" formatCode="General">
                  <c:v>0</c:v>
                </c:pt>
                <c:pt idx="1">
                  <c:v>0</c:v>
                </c:pt>
                <c:pt idx="2">
                  <c:v>0</c:v>
                </c:pt>
                <c:pt idx="3">
                  <c:v>0</c:v>
                </c:pt>
                <c:pt idx="4">
                  <c:v>52.275489999999998</c:v>
                </c:pt>
                <c:pt idx="5">
                  <c:v>163.20548592592593</c:v>
                </c:pt>
                <c:pt idx="6">
                  <c:v>402.43144666666666</c:v>
                </c:pt>
                <c:pt idx="7">
                  <c:v>778.40260481481482</c:v>
                </c:pt>
                <c:pt idx="8">
                  <c:v>1416.7101851851853</c:v>
                </c:pt>
                <c:pt idx="9">
                  <c:v>2255.076229166667</c:v>
                </c:pt>
                <c:pt idx="10">
                  <c:v>2668.8415194444447</c:v>
                </c:pt>
                <c:pt idx="11">
                  <c:v>3275.5721833333337</c:v>
                </c:pt>
                <c:pt idx="12">
                  <c:v>3932.6663466666673</c:v>
                </c:pt>
                <c:pt idx="13">
                  <c:v>4486.9930672222226</c:v>
                </c:pt>
                <c:pt idx="14">
                  <c:v>4903.661315555556</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Regression!$CK$3:$CK$26</c:f>
              <c:numCache>
                <c:formatCode>0.000</c:formatCode>
                <c:ptCount val="24"/>
                <c:pt idx="0">
                  <c:v>174.64573315002318</c:v>
                </c:pt>
                <c:pt idx="1">
                  <c:v>-53.141012680143213</c:v>
                </c:pt>
                <c:pt idx="2">
                  <c:v>-180.66758798010687</c:v>
                </c:pt>
                <c:pt idx="3">
                  <c:v>-151.60321792786684</c:v>
                </c:pt>
                <c:pt idx="4">
                  <c:v>2.9063536582307279</c:v>
                </c:pt>
                <c:pt idx="5">
                  <c:v>218.97821013136053</c:v>
                </c:pt>
                <c:pt idx="6">
                  <c:v>580.37870506346553</c:v>
                </c:pt>
                <c:pt idx="7">
                  <c:v>1000.7833923067064</c:v>
                </c:pt>
                <c:pt idx="8">
                  <c:v>1501.4329806195317</c:v>
                </c:pt>
                <c:pt idx="9">
                  <c:v>2044.9010345317504</c:v>
                </c:pt>
                <c:pt idx="10">
                  <c:v>2653.9198546534953</c:v>
                </c:pt>
                <c:pt idx="11">
                  <c:v>3249.1393092308517</c:v>
                </c:pt>
                <c:pt idx="12">
                  <c:v>3834.6520953689201</c:v>
                </c:pt>
                <c:pt idx="13">
                  <c:v>4434.4101230834467</c:v>
                </c:pt>
                <c:pt idx="14">
                  <c:v>5025.0999007718065</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Calc.'!$T$2</c:f>
              <c:strCache>
                <c:ptCount val="1"/>
                <c:pt idx="0">
                  <c:v>CUM GLUCOSE CONS. (mM)</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Calc.'!$T$3:$T$94</c:f>
              <c:numCache>
                <c:formatCode>0.0000</c:formatCode>
                <c:ptCount val="92"/>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yVal>
          <c:smooth val="1"/>
          <c:extLst>
            <c:ext xmlns:c16="http://schemas.microsoft.com/office/drawing/2014/chart" uri="{C3380CC4-5D6E-409C-BE32-E72D297353CC}">
              <c16:uniqueId val="{00000000-E847-4ACA-A7FA-8A6CB5F816F2}"/>
            </c:ext>
          </c:extLst>
        </c:ser>
        <c:ser>
          <c:idx val="1"/>
          <c:order val="1"/>
          <c:tx>
            <c:strRef>
              <c:f>'In Process Calc.'!$U$2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Calc.'!$U$3:$U$94</c:f>
              <c:numCache>
                <c:formatCode>0.0000</c:formatCode>
                <c:ptCount val="92"/>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Regression!$CQ$3:$CQ$26</c:f>
              <c:numCache>
                <c:formatCode>0.000</c:formatCode>
                <c:ptCount val="24"/>
                <c:pt idx="0">
                  <c:v>0.86632410725377806</c:v>
                </c:pt>
                <c:pt idx="1">
                  <c:v>0.63805647679625932</c:v>
                </c:pt>
                <c:pt idx="2">
                  <c:v>2.1381807269478887</c:v>
                </c:pt>
                <c:pt idx="3">
                  <c:v>4.8793091482668016</c:v>
                </c:pt>
                <c:pt idx="4">
                  <c:v>9.3630255521782537</c:v>
                </c:pt>
                <c:pt idx="5">
                  <c:v>14.271247706541011</c:v>
                </c:pt>
                <c:pt idx="6">
                  <c:v>21.744758474007615</c:v>
                </c:pt>
                <c:pt idx="7">
                  <c:v>30.144900131954234</c:v>
                </c:pt>
                <c:pt idx="8">
                  <c:v>40.167417953517109</c:v>
                </c:pt>
                <c:pt idx="9">
                  <c:v>51.315620543005316</c:v>
                </c:pt>
                <c:pt idx="10">
                  <c:v>64.349036502981718</c:v>
                </c:pt>
                <c:pt idx="11">
                  <c:v>77.834901761175843</c:v>
                </c:pt>
                <c:pt idx="12">
                  <c:v>92.040018605164065</c:v>
                </c:pt>
                <c:pt idx="13">
                  <c:v>107.85374397862985</c:v>
                </c:pt>
                <c:pt idx="14">
                  <c:v>125.11779358956016</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Regression!$CR$3:$CR$26</c:f>
              <c:numCache>
                <c:formatCode>0.000</c:formatCode>
                <c:ptCount val="24"/>
                <c:pt idx="0">
                  <c:v>6.0132328075487324E-2</c:v>
                </c:pt>
                <c:pt idx="1">
                  <c:v>-0.124552791516404</c:v>
                </c:pt>
                <c:pt idx="2">
                  <c:v>-0.57441933204104068</c:v>
                </c:pt>
                <c:pt idx="3">
                  <c:v>-0.77313178941273886</c:v>
                </c:pt>
                <c:pt idx="4">
                  <c:v>-1.0664851831293864</c:v>
                </c:pt>
                <c:pt idx="5">
                  <c:v>-1.6854752837713223</c:v>
                </c:pt>
                <c:pt idx="6">
                  <c:v>-3.1811958880821738</c:v>
                </c:pt>
                <c:pt idx="7">
                  <c:v>-5.2652888998747613</c:v>
                </c:pt>
                <c:pt idx="8">
                  <c:v>-7.6533899224034911</c:v>
                </c:pt>
                <c:pt idx="9">
                  <c:v>-9.4896937559628043</c:v>
                </c:pt>
                <c:pt idx="10">
                  <c:v>-9.9808011815821658</c:v>
                </c:pt>
                <c:pt idx="11">
                  <c:v>-8.5749602179486715</c:v>
                </c:pt>
                <c:pt idx="12">
                  <c:v>-5.728492809158297</c:v>
                </c:pt>
                <c:pt idx="13">
                  <c:v>-2.8688982747536329</c:v>
                </c:pt>
                <c:pt idx="14">
                  <c:v>-3.9892568873283381</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Calc.'!$AD$2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Calc.'!$AD$3:$AD$94</c:f>
              <c:numCache>
                <c:formatCode>0.0000</c:formatCode>
                <c:ptCount val="92"/>
                <c:pt idx="0" formatCode="General">
                  <c:v>0</c:v>
                </c:pt>
                <c:pt idx="1">
                  <c:v>-0.29759999999999992</c:v>
                </c:pt>
                <c:pt idx="2">
                  <c:v>-1.1619000000000002</c:v>
                </c:pt>
                <c:pt idx="3">
                  <c:v>-2.1384000000000003</c:v>
                </c:pt>
                <c:pt idx="4">
                  <c:v>-4.0282300000000006</c:v>
                </c:pt>
                <c:pt idx="5">
                  <c:v>-6.3077003703703713</c:v>
                </c:pt>
                <c:pt idx="6">
                  <c:v>-9.6309977777777789</c:v>
                </c:pt>
                <c:pt idx="7">
                  <c:v>-13.018127407407407</c:v>
                </c:pt>
                <c:pt idx="8">
                  <c:v>-15.781331851851853</c:v>
                </c:pt>
                <c:pt idx="9">
                  <c:v>-12.50024777777778</c:v>
                </c:pt>
                <c:pt idx="10">
                  <c:v>-11.633586388888892</c:v>
                </c:pt>
                <c:pt idx="11">
                  <c:v>-17.811011111111114</c:v>
                </c:pt>
                <c:pt idx="12">
                  <c:v>-18.48930444444445</c:v>
                </c:pt>
                <c:pt idx="13">
                  <c:v>-20.210027777777785</c:v>
                </c:pt>
                <c:pt idx="14">
                  <c:v>-21.498406666666675</c:v>
                </c:pt>
              </c:numCache>
            </c:numRef>
          </c:yVal>
          <c:smooth val="1"/>
          <c:extLst>
            <c:ext xmlns:c16="http://schemas.microsoft.com/office/drawing/2014/chart" uri="{C3380CC4-5D6E-409C-BE32-E72D297353CC}">
              <c16:uniqueId val="{00000000-BC0B-49EC-889B-C997515E5D25}"/>
            </c:ext>
          </c:extLst>
        </c:ser>
        <c:ser>
          <c:idx val="3"/>
          <c:order val="1"/>
          <c:tx>
            <c:strRef>
              <c:f>'In Process Calc.'!$Z$2</c:f>
              <c:strCache>
                <c:ptCount val="1"/>
                <c:pt idx="0">
                  <c:v>CUM LACTATE PROD. (mM)</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Calc.'!$Z$3:$Z$94</c:f>
              <c:numCache>
                <c:formatCode>0.0000</c:formatCode>
                <c:ptCount val="92"/>
                <c:pt idx="0" formatCode="General">
                  <c:v>0</c:v>
                </c:pt>
                <c:pt idx="1">
                  <c:v>1.268872113676732</c:v>
                </c:pt>
                <c:pt idx="2">
                  <c:v>3.5751554174067506</c:v>
                </c:pt>
                <c:pt idx="3">
                  <c:v>5.1671847246891662</c:v>
                </c:pt>
                <c:pt idx="4">
                  <c:v>8.2144760213143897</c:v>
                </c:pt>
                <c:pt idx="5">
                  <c:v>11.806875370041446</c:v>
                </c:pt>
                <c:pt idx="6">
                  <c:v>17.323070850601937</c:v>
                </c:pt>
                <c:pt idx="7">
                  <c:v>20.388424281297283</c:v>
                </c:pt>
                <c:pt idx="8">
                  <c:v>20.889226037760675</c:v>
                </c:pt>
                <c:pt idx="9">
                  <c:v>13.621934823366885</c:v>
                </c:pt>
                <c:pt idx="10">
                  <c:v>5.1217775557529119</c:v>
                </c:pt>
                <c:pt idx="11">
                  <c:v>4.6767996348924417</c:v>
                </c:pt>
                <c:pt idx="12">
                  <c:v>4.9339352674166186</c:v>
                </c:pt>
                <c:pt idx="13">
                  <c:v>3.1130723307677135</c:v>
                </c:pt>
                <c:pt idx="14">
                  <c:v>7.1047217288336304</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Regression!$CW$3:$CW$26</c:f>
              <c:numCache>
                <c:formatCode>0.000</c:formatCode>
                <c:ptCount val="24"/>
                <c:pt idx="0">
                  <c:v>1.0250937922473458</c:v>
                </c:pt>
                <c:pt idx="1">
                  <c:v>-6.2618691888924008E-2</c:v>
                </c:pt>
                <c:pt idx="2">
                  <c:v>2.0939683290258264</c:v>
                </c:pt>
                <c:pt idx="3">
                  <c:v>5.6967125550279913</c:v>
                </c:pt>
                <c:pt idx="4">
                  <c:v>10.241190679568533</c:v>
                </c:pt>
                <c:pt idx="5">
                  <c:v>13.744677091425928</c:v>
                </c:pt>
                <c:pt idx="6">
                  <c:v>16.877752958786264</c:v>
                </c:pt>
                <c:pt idx="7">
                  <c:v>18.056922982006874</c:v>
                </c:pt>
                <c:pt idx="8">
                  <c:v>17.2015805559749</c:v>
                </c:pt>
                <c:pt idx="9">
                  <c:v>14.416767037108812</c:v>
                </c:pt>
                <c:pt idx="10">
                  <c:v>10.010478364091092</c:v>
                </c:pt>
                <c:pt idx="11">
                  <c:v>5.5071186851875638</c:v>
                </c:pt>
                <c:pt idx="12">
                  <c:v>2.2471740531590285</c:v>
                </c:pt>
                <c:pt idx="13">
                  <c:v>2.0740130932929048</c:v>
                </c:pt>
                <c:pt idx="14">
                  <c:v>8.0746946728034459</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Regression!$DA$3:$DA$26</c:f>
              <c:numCache>
                <c:formatCode>0.000</c:formatCode>
                <c:ptCount val="24"/>
                <c:pt idx="0">
                  <c:v>0.98035452698586756</c:v>
                </c:pt>
                <c:pt idx="1">
                  <c:v>-0.2084022034491731</c:v>
                </c:pt>
                <c:pt idx="2">
                  <c:v>-1.9370811982296976</c:v>
                </c:pt>
                <c:pt idx="3">
                  <c:v>-3.4745003964414898</c:v>
                </c:pt>
                <c:pt idx="4">
                  <c:v>-5.2328382387526968</c:v>
                </c:pt>
                <c:pt idx="5">
                  <c:v>-6.7477522056548258</c:v>
                </c:pt>
                <c:pt idx="6">
                  <c:v>-8.6485284588656075</c:v>
                </c:pt>
                <c:pt idx="7">
                  <c:v>-10.438231187098337</c:v>
                </c:pt>
                <c:pt idx="8">
                  <c:v>-12.26065567820787</c:v>
                </c:pt>
                <c:pt idx="9">
                  <c:v>-14.000310030685467</c:v>
                </c:pt>
                <c:pt idx="10">
                  <c:v>-15.740788287031711</c:v>
                </c:pt>
                <c:pt idx="11">
                  <c:v>-17.273041903912159</c:v>
                </c:pt>
                <c:pt idx="12">
                  <c:v>-18.638261915370784</c:v>
                </c:pt>
                <c:pt idx="13">
                  <c:v>-19.896672716742735</c:v>
                </c:pt>
                <c:pt idx="14">
                  <c:v>-20.990161680617412</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Calc.'!$O$2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'In Process Calc.'!$O$3:$O$94</c:f>
              <c:numCache>
                <c:formatCode>0.0000</c:formatCode>
                <c:ptCount val="92"/>
                <c:pt idx="0" formatCode="General">
                  <c:v>0</c:v>
                </c:pt>
                <c:pt idx="1">
                  <c:v>-1.4384999999999992E-2</c:v>
                </c:pt>
                <c:pt idx="2">
                  <c:v>-3.7650000000000149E-3</c:v>
                </c:pt>
                <c:pt idx="3">
                  <c:v>-6.5576999999999969E-2</c:v>
                </c:pt>
                <c:pt idx="4">
                  <c:v>-0.36366799999999999</c:v>
                </c:pt>
                <c:pt idx="5">
                  <c:v>-1.0688681851851853</c:v>
                </c:pt>
                <c:pt idx="6">
                  <c:v>-2.5133976666666671</c:v>
                </c:pt>
                <c:pt idx="7">
                  <c:v>-5.1370069259259257</c:v>
                </c:pt>
                <c:pt idx="8">
                  <c:v>-9.1255826296296298</c:v>
                </c:pt>
                <c:pt idx="9">
                  <c:v>-11.882110166666667</c:v>
                </c:pt>
                <c:pt idx="10">
                  <c:v>-11.950793416666667</c:v>
                </c:pt>
                <c:pt idx="11">
                  <c:v>-9.030172499999999</c:v>
                </c:pt>
                <c:pt idx="12">
                  <c:v>-6.7129214444444436</c:v>
                </c:pt>
                <c:pt idx="13">
                  <c:v>-4.6902081111111107</c:v>
                </c:pt>
                <c:pt idx="14">
                  <c:v>-3.9211245555555552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Calc.'!$Q$2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Calc.'!$Q$3:$Q$94</c:f>
              <c:numCache>
                <c:formatCode>0.0000</c:formatCode>
                <c:ptCount val="92"/>
                <c:pt idx="0" formatCode="General">
                  <c:v>0</c:v>
                </c:pt>
                <c:pt idx="1">
                  <c:v>0.78236999999999901</c:v>
                </c:pt>
                <c:pt idx="2">
                  <c:v>3.12</c:v>
                </c:pt>
                <c:pt idx="3">
                  <c:v>4.5329420000000011</c:v>
                </c:pt>
                <c:pt idx="4">
                  <c:v>2.2669429999999995</c:v>
                </c:pt>
                <c:pt idx="5">
                  <c:v>-0.81022092592592676</c:v>
                </c:pt>
                <c:pt idx="6">
                  <c:v>0.89982533333333259</c:v>
                </c:pt>
                <c:pt idx="7">
                  <c:v>2.3941419259259256</c:v>
                </c:pt>
                <c:pt idx="8">
                  <c:v>10.069861481481482</c:v>
                </c:pt>
                <c:pt idx="9">
                  <c:v>12.884201666666666</c:v>
                </c:pt>
                <c:pt idx="10">
                  <c:v>12.865207999999999</c:v>
                </c:pt>
                <c:pt idx="11">
                  <c:v>12.856644722222221</c:v>
                </c:pt>
                <c:pt idx="12">
                  <c:v>12.86190511111111</c:v>
                </c:pt>
                <c:pt idx="13">
                  <c:v>12.864150833333332</c:v>
                </c:pt>
                <c:pt idx="14">
                  <c:v>12.869713999999998</c:v>
                </c:pt>
              </c:numCache>
            </c:numRef>
          </c:yVal>
          <c:smooth val="0"/>
          <c:extLst>
            <c:ext xmlns:c16="http://schemas.microsoft.com/office/drawing/2014/chart" uri="{C3380CC4-5D6E-409C-BE32-E72D297353CC}">
              <c16:uniqueId val="{00000001-E939-47D2-A102-902E1C2FB452}"/>
            </c:ext>
          </c:extLst>
        </c:ser>
        <c:ser>
          <c:idx val="2"/>
          <c:order val="2"/>
          <c:tx>
            <c:strRef>
              <c:f>'In Process Calc.'!$V$2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'In Process Calc.'!$V$3:$V$94</c:f>
              <c:numCache>
                <c:formatCode>0.0000</c:formatCode>
                <c:ptCount val="92"/>
                <c:pt idx="0" formatCode="General">
                  <c:v>0</c:v>
                </c:pt>
                <c:pt idx="1">
                  <c:v>-6.2354999999999564E-2</c:v>
                </c:pt>
                <c:pt idx="2">
                  <c:v>0.34929000000000088</c:v>
                </c:pt>
                <c:pt idx="3">
                  <c:v>0.65771300000000066</c:v>
                </c:pt>
                <c:pt idx="4">
                  <c:v>-6.9631749999999997</c:v>
                </c:pt>
                <c:pt idx="5">
                  <c:v>-14.454739222222221</c:v>
                </c:pt>
                <c:pt idx="6">
                  <c:v>-19.546170777777775</c:v>
                </c:pt>
                <c:pt idx="7">
                  <c:v>-24.860478259259256</c:v>
                </c:pt>
                <c:pt idx="8">
                  <c:v>-24.228604629629629</c:v>
                </c:pt>
                <c:pt idx="9">
                  <c:v>-18.69282872222222</c:v>
                </c:pt>
                <c:pt idx="10">
                  <c:v>-12.378621138888887</c:v>
                </c:pt>
                <c:pt idx="11">
                  <c:v>-8.1024688888888861</c:v>
                </c:pt>
                <c:pt idx="12">
                  <c:v>-4.127792555555553</c:v>
                </c:pt>
                <c:pt idx="13">
                  <c:v>-1.63320872222222</c:v>
                </c:pt>
                <c:pt idx="14">
                  <c:v>-1.1321716666666646</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Calc.'!$X$2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'In Process Calc.'!$X$3:$X$94</c:f>
              <c:numCache>
                <c:formatCode>0.0000</c:formatCode>
                <c:ptCount val="92"/>
                <c:pt idx="0" formatCode="General">
                  <c:v>0</c:v>
                </c:pt>
                <c:pt idx="1">
                  <c:v>-0.66964499999999993</c:v>
                </c:pt>
                <c:pt idx="2">
                  <c:v>-0.20457000000000014</c:v>
                </c:pt>
                <c:pt idx="3">
                  <c:v>0.7000630000000001</c:v>
                </c:pt>
                <c:pt idx="4">
                  <c:v>-0.15809099999999987</c:v>
                </c:pt>
                <c:pt idx="5">
                  <c:v>-0.88436370370370376</c:v>
                </c:pt>
                <c:pt idx="6">
                  <c:v>-0.82586077777777789</c:v>
                </c:pt>
                <c:pt idx="7">
                  <c:v>5.6980851851851644E-2</c:v>
                </c:pt>
                <c:pt idx="8">
                  <c:v>0.46403788888888903</c:v>
                </c:pt>
                <c:pt idx="9">
                  <c:v>0.84820372222222207</c:v>
                </c:pt>
                <c:pt idx="10">
                  <c:v>0.96629552777777783</c:v>
                </c:pt>
                <c:pt idx="11">
                  <c:v>1.1672130555555555</c:v>
                </c:pt>
                <c:pt idx="12">
                  <c:v>1.435324111111111</c:v>
                </c:pt>
                <c:pt idx="13">
                  <c:v>1.5614273888888888</c:v>
                </c:pt>
                <c:pt idx="14">
                  <c:v>1.6436052222222222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numCache>
              <c:extLst xmlns:c15="http://schemas.microsoft.com/office/drawing/2012/chart"/>
            </c:numRef>
          </c:xVal>
          <c:yVal>
            <c:numRef>
              <c:f>'In Process Calc.'!$AF$3:$AF$12</c:f>
              <c:numCache>
                <c:formatCode>0.0000</c:formatCode>
                <c:ptCount val="10"/>
                <c:pt idx="0" formatCode="General">
                  <c:v>0</c:v>
                </c:pt>
                <c:pt idx="1">
                  <c:v>-8.7749999999996355E-3</c:v>
                </c:pt>
                <c:pt idx="2">
                  <c:v>1.0239599999999993</c:v>
                </c:pt>
                <c:pt idx="3">
                  <c:v>1.7086209999999995</c:v>
                </c:pt>
                <c:pt idx="4">
                  <c:v>2.2534220000000009</c:v>
                </c:pt>
                <c:pt idx="5">
                  <c:v>1.8051786296296308</c:v>
                </c:pt>
                <c:pt idx="6">
                  <c:v>2.9692012222222224</c:v>
                </c:pt>
                <c:pt idx="7">
                  <c:v>3.5482247407407419</c:v>
                </c:pt>
                <c:pt idx="8">
                  <c:v>4.4561549259259268</c:v>
                </c:pt>
                <c:pt idx="9">
                  <c:v>5.65041525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Regression!$CL$3:$CL$26</c:f>
              <c:numCache>
                <c:formatCode>0.000</c:formatCode>
                <c:ptCount val="24"/>
                <c:pt idx="0">
                  <c:v>-0.76412088572438897</c:v>
                </c:pt>
                <c:pt idx="1">
                  <c:v>0.5732583022113571</c:v>
                </c:pt>
                <c:pt idx="2">
                  <c:v>1.0363247671567266</c:v>
                </c:pt>
                <c:pt idx="3">
                  <c:v>0.51815257022564731</c:v>
                </c:pt>
                <c:pt idx="4">
                  <c:v>-0.73805147489142664</c:v>
                </c:pt>
                <c:pt idx="5">
                  <c:v>-2.170433405719808</c:v>
                </c:pt>
                <c:pt idx="6">
                  <c:v>-4.1985759245115135</c:v>
                </c:pt>
                <c:pt idx="7">
                  <c:v>-6.1469130367701119</c:v>
                </c:pt>
                <c:pt idx="8">
                  <c:v>-7.9677399230875103</c:v>
                </c:pt>
                <c:pt idx="9">
                  <c:v>-9.3436425299180392</c:v>
                </c:pt>
                <c:pt idx="10">
                  <c:v>-10.100935128617778</c:v>
                </c:pt>
                <c:pt idx="11">
                  <c:v>-9.9440593350079141</c:v>
                </c:pt>
                <c:pt idx="12">
                  <c:v>-8.7725678509976035</c:v>
                </c:pt>
                <c:pt idx="13">
                  <c:v>-6.2844762778778005</c:v>
                </c:pt>
                <c:pt idx="14">
                  <c:v>-2.1758004683216257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Regression!$CN$3:$CN$26</c:f>
              <c:numCache>
                <c:formatCode>0.000</c:formatCode>
                <c:ptCount val="24"/>
                <c:pt idx="0">
                  <c:v>0.50230788058482367</c:v>
                </c:pt>
                <c:pt idx="1">
                  <c:v>1.4592255271759063</c:v>
                </c:pt>
                <c:pt idx="2">
                  <c:v>1.8073904343645155</c:v>
                </c:pt>
                <c:pt idx="3">
                  <c:v>1.8035512603187385</c:v>
                </c:pt>
                <c:pt idx="4">
                  <c:v>1.9114835468354854</c:v>
                </c:pt>
                <c:pt idx="5">
                  <c:v>2.3008307391009968</c:v>
                </c:pt>
                <c:pt idx="6">
                  <c:v>3.3171416535694371</c:v>
                </c:pt>
                <c:pt idx="7">
                  <c:v>4.8567376387338381</c:v>
                </c:pt>
                <c:pt idx="8">
                  <c:v>6.967712558797551</c:v>
                </c:pt>
                <c:pt idx="9">
                  <c:v>9.3687653812012535</c:v>
                </c:pt>
                <c:pt idx="10">
                  <c:v>11.897071265432373</c:v>
                </c:pt>
                <c:pt idx="11">
                  <c:v>13.851360105887295</c:v>
                </c:pt>
                <c:pt idx="12">
                  <c:v>14.844158745229649</c:v>
                </c:pt>
                <c:pt idx="13">
                  <c:v>14.293295356665624</c:v>
                </c:pt>
                <c:pt idx="14">
                  <c:v>11.276655054250938</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Regression!$CS$3:$CS$26</c:f>
              <c:numCache>
                <c:formatCode>0.000</c:formatCode>
                <c:ptCount val="24"/>
                <c:pt idx="0">
                  <c:v>4.3185225852560549</c:v>
                </c:pt>
                <c:pt idx="1">
                  <c:v>0.90181273700680853</c:v>
                </c:pt>
                <c:pt idx="2">
                  <c:v>-3.5720931391099366</c:v>
                </c:pt>
                <c:pt idx="3">
                  <c:v>-7.0940446649997995</c:v>
                </c:pt>
                <c:pt idx="4">
                  <c:v>-10.599539001173429</c:v>
                </c:pt>
                <c:pt idx="5">
                  <c:v>-13.153897034716945</c:v>
                </c:pt>
                <c:pt idx="6">
                  <c:v>-15.695052612179154</c:v>
                </c:pt>
                <c:pt idx="7">
                  <c:v>-17.325141443415063</c:v>
                </c:pt>
                <c:pt idx="8">
                  <c:v>-18.087536467314198</c:v>
                </c:pt>
                <c:pt idx="9">
                  <c:v>-17.780113259583413</c:v>
                </c:pt>
                <c:pt idx="10">
                  <c:v>-16.171632976062366</c:v>
                </c:pt>
                <c:pt idx="11">
                  <c:v>-13.303821792239049</c:v>
                </c:pt>
                <c:pt idx="12">
                  <c:v>-9.1184609164338468</c:v>
                </c:pt>
                <c:pt idx="13">
                  <c:v>-3.1883977556820895</c:v>
                </c:pt>
                <c:pt idx="14">
                  <c:v>4.6937841573132459</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Regression!$CU$3:$CU$26</c:f>
              <c:numCache>
                <c:formatCode>0.000</c:formatCode>
                <c:ptCount val="24"/>
                <c:pt idx="0">
                  <c:v>5.2261691856860387E-3</c:v>
                </c:pt>
                <c:pt idx="1">
                  <c:v>-0.19841293834879203</c:v>
                </c:pt>
                <c:pt idx="2">
                  <c:v>-0.34977393595704354</c:v>
                </c:pt>
                <c:pt idx="3">
                  <c:v>-0.38561898319047283</c:v>
                </c:pt>
                <c:pt idx="4">
                  <c:v>-0.34553793147167777</c:v>
                </c:pt>
                <c:pt idx="5">
                  <c:v>-0.25797000223259103</c:v>
                </c:pt>
                <c:pt idx="6">
                  <c:v>-9.387432879749591E-2</c:v>
                </c:pt>
                <c:pt idx="7">
                  <c:v>0.10486787042294199</c:v>
                </c:pt>
                <c:pt idx="8">
                  <c:v>0.34267586143624396</c:v>
                </c:pt>
                <c:pt idx="9">
                  <c:v>0.59668033139087484</c:v>
                </c:pt>
                <c:pt idx="10">
                  <c:v>0.87165871897679814</c:v>
                </c:pt>
                <c:pt idx="11">
                  <c:v>1.1264529549267048</c:v>
                </c:pt>
                <c:pt idx="12">
                  <c:v>1.3592256211819538</c:v>
                </c:pt>
                <c:pt idx="13">
                  <c:v>1.5733859996581776</c:v>
                </c:pt>
                <c:pt idx="14">
                  <c:v>1.7516348798557235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Regression!$DC$3:$DC$26</c:f>
              <c:numCache>
                <c:formatCode>0.000</c:formatCode>
                <c:ptCount val="24"/>
                <c:pt idx="0">
                  <c:v>0.13182696280853212</c:v>
                </c:pt>
                <c:pt idx="1">
                  <c:v>0.2604772311347856</c:v>
                </c:pt>
                <c:pt idx="2">
                  <c:v>0.67360405508737586</c:v>
                </c:pt>
                <c:pt idx="3">
                  <c:v>1.177553262782614</c:v>
                </c:pt>
                <c:pt idx="4">
                  <c:v>1.8441645643323579</c:v>
                </c:pt>
                <c:pt idx="5">
                  <c:v>2.4591647957740008</c:v>
                </c:pt>
                <c:pt idx="6">
                  <c:v>3.2446311084163413</c:v>
                </c:pt>
                <c:pt idx="7">
                  <c:v>3.9627515353339384</c:v>
                </c:pt>
                <c:pt idx="8">
                  <c:v>4.6343817851031481</c:v>
                </c:pt>
                <c:pt idx="9">
                  <c:v>5.178066811273708</c:v>
                </c:pt>
                <c:pt idx="10">
                  <c:v>5.5725304374659093</c:v>
                </c:pt>
                <c:pt idx="11">
                  <c:v>5.7311626147386185</c:v>
                </c:pt>
                <c:pt idx="12">
                  <c:v>5.6430641428336461</c:v>
                </c:pt>
                <c:pt idx="13">
                  <c:v>5.254266062859962</c:v>
                </c:pt>
                <c:pt idx="14">
                  <c:v>4.4961591207957632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Calc.'!$AC$2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Calc.'!$AC$3:$AC$94</c:f>
              <c:numCache>
                <c:formatCode>0.0000</c:formatCode>
                <c:ptCount val="92"/>
                <c:pt idx="0" formatCode="General">
                  <c:v>0</c:v>
                </c:pt>
                <c:pt idx="1">
                  <c:v>2.974499999999989E-2</c:v>
                </c:pt>
                <c:pt idx="2">
                  <c:v>0.21352499999999985</c:v>
                </c:pt>
                <c:pt idx="3">
                  <c:v>0.39046099999999978</c:v>
                </c:pt>
                <c:pt idx="4">
                  <c:v>0.55279800000000001</c:v>
                </c:pt>
                <c:pt idx="5">
                  <c:v>0.53318062962962953</c:v>
                </c:pt>
                <c:pt idx="6">
                  <c:v>0.83186855555555561</c:v>
                </c:pt>
                <c:pt idx="7">
                  <c:v>1.0354489259259259</c:v>
                </c:pt>
                <c:pt idx="8">
                  <c:v>1.2833422592592592</c:v>
                </c:pt>
                <c:pt idx="9">
                  <c:v>1.6079849999999998</c:v>
                </c:pt>
                <c:pt idx="10">
                  <c:v>1.6079849999999998</c:v>
                </c:pt>
                <c:pt idx="11">
                  <c:v>1.6079849999999998</c:v>
                </c:pt>
                <c:pt idx="12">
                  <c:v>1.486834111111111</c:v>
                </c:pt>
                <c:pt idx="13">
                  <c:v>1.2763454444444442</c:v>
                </c:pt>
                <c:pt idx="14">
                  <c:v>1.0859205555555553</c:v>
                </c:pt>
              </c:numCache>
            </c:numRef>
          </c:yVal>
          <c:smooth val="0"/>
          <c:extLst>
            <c:ext xmlns:c16="http://schemas.microsoft.com/office/drawing/2014/chart" uri="{C3380CC4-5D6E-409C-BE32-E72D297353CC}">
              <c16:uniqueId val="{00000000-B23E-45E4-9121-C8382F6AD7B9}"/>
            </c:ext>
          </c:extLst>
        </c:ser>
        <c:ser>
          <c:idx val="3"/>
          <c:order val="1"/>
          <c:tx>
            <c:strRef>
              <c:f>'In Process Calc.'!$AG$2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Calc.'!$AG$3:$AG$94</c:f>
              <c:numCache>
                <c:formatCode>0.0000</c:formatCode>
                <c:ptCount val="92"/>
                <c:pt idx="0" formatCode="General">
                  <c:v>0</c:v>
                </c:pt>
                <c:pt idx="1">
                  <c:v>0.25261499999999976</c:v>
                </c:pt>
                <c:pt idx="2">
                  <c:v>1.6073999999999997</c:v>
                </c:pt>
                <c:pt idx="3">
                  <c:v>2.7151710000000007</c:v>
                </c:pt>
                <c:pt idx="4">
                  <c:v>3.7638580000000008</c:v>
                </c:pt>
                <c:pt idx="5">
                  <c:v>4.0377894444444449</c:v>
                </c:pt>
                <c:pt idx="6">
                  <c:v>5.4313156666666664</c:v>
                </c:pt>
                <c:pt idx="7">
                  <c:v>6.7156125555555555</c:v>
                </c:pt>
                <c:pt idx="8">
                  <c:v>7.5166258148148142</c:v>
                </c:pt>
                <c:pt idx="9">
                  <c:v>9.7241768611111112</c:v>
                </c:pt>
                <c:pt idx="10">
                  <c:v>9.5063785833333334</c:v>
                </c:pt>
                <c:pt idx="11">
                  <c:v>9.5129219444444448</c:v>
                </c:pt>
                <c:pt idx="12">
                  <c:v>9.1768918888888891</c:v>
                </c:pt>
                <c:pt idx="13">
                  <c:v>8.2478684999999992</c:v>
                </c:pt>
                <c:pt idx="14">
                  <c:v>7.8197798888888883</c:v>
                </c:pt>
              </c:numCache>
            </c:numRef>
          </c:yVal>
          <c:smooth val="0"/>
          <c:extLst>
            <c:ext xmlns:c16="http://schemas.microsoft.com/office/drawing/2014/chart" uri="{C3380CC4-5D6E-409C-BE32-E72D297353CC}">
              <c16:uniqueId val="{00000001-B23E-45E4-9121-C8382F6AD7B9}"/>
            </c:ext>
          </c:extLst>
        </c:ser>
        <c:ser>
          <c:idx val="4"/>
          <c:order val="2"/>
          <c:tx>
            <c:strRef>
              <c:f>'In Process Calc.'!$AJ$2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Calc.'!$AJ$3:$AJ$94</c:f>
              <c:numCache>
                <c:formatCode>0.0000</c:formatCode>
                <c:ptCount val="92"/>
                <c:pt idx="0" formatCode="General">
                  <c:v>0</c:v>
                </c:pt>
                <c:pt idx="1">
                  <c:v>-3.5100000000002182E-3</c:v>
                </c:pt>
                <c:pt idx="2">
                  <c:v>0.24486000000000013</c:v>
                </c:pt>
                <c:pt idx="3">
                  <c:v>0.48212999999999967</c:v>
                </c:pt>
                <c:pt idx="4">
                  <c:v>0.79269599999999985</c:v>
                </c:pt>
                <c:pt idx="5">
                  <c:v>0.70221537037037018</c:v>
                </c:pt>
                <c:pt idx="6">
                  <c:v>1.243978888888889</c:v>
                </c:pt>
                <c:pt idx="7">
                  <c:v>1.6250977407407408</c:v>
                </c:pt>
                <c:pt idx="8">
                  <c:v>2.125324148148148</c:v>
                </c:pt>
                <c:pt idx="9">
                  <c:v>2.79022975</c:v>
                </c:pt>
                <c:pt idx="10">
                  <c:v>2.8955104444444446</c:v>
                </c:pt>
                <c:pt idx="11">
                  <c:v>3.0147300000000001</c:v>
                </c:pt>
                <c:pt idx="12">
                  <c:v>2.9062366666666666</c:v>
                </c:pt>
                <c:pt idx="13">
                  <c:v>2.5875638333333333</c:v>
                </c:pt>
                <c:pt idx="14">
                  <c:v>2.336046222222222</c:v>
                </c:pt>
              </c:numCache>
            </c:numRef>
          </c:yVal>
          <c:smooth val="0"/>
          <c:extLst>
            <c:ext xmlns:c16="http://schemas.microsoft.com/office/drawing/2014/chart" uri="{C3380CC4-5D6E-409C-BE32-E72D297353CC}">
              <c16:uniqueId val="{00000002-B23E-45E4-9121-C8382F6AD7B9}"/>
            </c:ext>
          </c:extLst>
        </c:ser>
        <c:ser>
          <c:idx val="5"/>
          <c:order val="3"/>
          <c:tx>
            <c:strRef>
              <c:f>'In Process Calc.'!$W$2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Calc.'!$W$3:$W$94</c:f>
              <c:numCache>
                <c:formatCode>0.0000</c:formatCode>
                <c:ptCount val="92"/>
                <c:pt idx="0" formatCode="General">
                  <c:v>0</c:v>
                </c:pt>
                <c:pt idx="1">
                  <c:v>-0.11394000000000011</c:v>
                </c:pt>
                <c:pt idx="2">
                  <c:v>-0.32511000000000007</c:v>
                </c:pt>
                <c:pt idx="3">
                  <c:v>-0.587812</c:v>
                </c:pt>
                <c:pt idx="4">
                  <c:v>-1.2200160000000002</c:v>
                </c:pt>
                <c:pt idx="5">
                  <c:v>-1.9715764444444448</c:v>
                </c:pt>
                <c:pt idx="6">
                  <c:v>-2.2440228888888889</c:v>
                </c:pt>
                <c:pt idx="7">
                  <c:v>-2.3462947407407406</c:v>
                </c:pt>
                <c:pt idx="8">
                  <c:v>-1.6432894074074071</c:v>
                </c:pt>
                <c:pt idx="9">
                  <c:v>-0.50888786111111095</c:v>
                </c:pt>
                <c:pt idx="10">
                  <c:v>-0.32745099999999988</c:v>
                </c:pt>
                <c:pt idx="11">
                  <c:v>0.22120833333333351</c:v>
                </c:pt>
                <c:pt idx="12">
                  <c:v>0.18238400000000016</c:v>
                </c:pt>
                <c:pt idx="13">
                  <c:v>-0.47295055555555549</c:v>
                </c:pt>
                <c:pt idx="14">
                  <c:v>-1.7356448888888887</c:v>
                </c:pt>
              </c:numCache>
            </c:numRef>
          </c:yVal>
          <c:smooth val="0"/>
          <c:extLst>
            <c:ext xmlns:c16="http://schemas.microsoft.com/office/drawing/2014/chart" uri="{C3380CC4-5D6E-409C-BE32-E72D297353CC}">
              <c16:uniqueId val="{00000003-B23E-45E4-9121-C8382F6AD7B9}"/>
            </c:ext>
          </c:extLst>
        </c:ser>
        <c:ser>
          <c:idx val="1"/>
          <c:order val="4"/>
          <c:tx>
            <c:strRef>
              <c:f>'In Process Calc.'!$R$2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Calc.'!$R$3:$R$98</c:f>
              <c:numCache>
                <c:formatCode>0.0000</c:formatCode>
                <c:ptCount val="96"/>
                <c:pt idx="0" formatCode="General">
                  <c:v>0</c:v>
                </c:pt>
                <c:pt idx="1">
                  <c:v>-6.3900000000000096E-2</c:v>
                </c:pt>
                <c:pt idx="2">
                  <c:v>0.18225</c:v>
                </c:pt>
                <c:pt idx="3">
                  <c:v>0.4657199999999998</c:v>
                </c:pt>
                <c:pt idx="4">
                  <c:v>0.61397100000000004</c:v>
                </c:pt>
                <c:pt idx="5">
                  <c:v>9.7187592592592464E-2</c:v>
                </c:pt>
                <c:pt idx="6">
                  <c:v>-0.44225777777777775</c:v>
                </c:pt>
                <c:pt idx="7">
                  <c:v>-1.6930745185185176</c:v>
                </c:pt>
                <c:pt idx="8">
                  <c:v>-3.2334283703703703</c:v>
                </c:pt>
                <c:pt idx="9">
                  <c:v>-2.3334581111111117</c:v>
                </c:pt>
                <c:pt idx="10">
                  <c:v>-0.86617505555555607</c:v>
                </c:pt>
                <c:pt idx="11">
                  <c:v>-1.0927230555555558</c:v>
                </c:pt>
                <c:pt idx="12">
                  <c:v>-0.74663177777777734</c:v>
                </c:pt>
                <c:pt idx="13">
                  <c:v>-0.59187627777777807</c:v>
                </c:pt>
                <c:pt idx="14">
                  <c:v>-0.60838511111111138</c:v>
                </c:pt>
              </c:numCache>
            </c:numRef>
          </c:yVal>
          <c:smooth val="0"/>
          <c:extLst>
            <c:ext xmlns:c16="http://schemas.microsoft.com/office/drawing/2014/chart" uri="{C3380CC4-5D6E-409C-BE32-E72D297353CC}">
              <c16:uniqueId val="{00000004-B23E-45E4-9121-C8382F6AD7B9}"/>
            </c:ext>
          </c:extLst>
        </c:ser>
        <c:ser>
          <c:idx val="10"/>
          <c:order val="5"/>
          <c:tx>
            <c:strRef>
              <c:f>'In Process Calc.'!$S$2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Calc.'!$S$3:$S$94</c:f>
              <c:numCache>
                <c:formatCode>0.0000</c:formatCode>
                <c:ptCount val="92"/>
                <c:pt idx="0" formatCode="General">
                  <c:v>0</c:v>
                </c:pt>
                <c:pt idx="1">
                  <c:v>-0.11179499999999962</c:v>
                </c:pt>
                <c:pt idx="2">
                  <c:v>0.10989000000000032</c:v>
                </c:pt>
                <c:pt idx="3">
                  <c:v>0.35703700000000027</c:v>
                </c:pt>
                <c:pt idx="4">
                  <c:v>0.57440600000000019</c:v>
                </c:pt>
                <c:pt idx="5">
                  <c:v>0.55143603703703703</c:v>
                </c:pt>
                <c:pt idx="6">
                  <c:v>0.87884966666666675</c:v>
                </c:pt>
                <c:pt idx="7">
                  <c:v>1.0525784444444446</c:v>
                </c:pt>
                <c:pt idx="8">
                  <c:v>1.3124135925925926</c:v>
                </c:pt>
                <c:pt idx="9">
                  <c:v>1.6568463055555556</c:v>
                </c:pt>
                <c:pt idx="10">
                  <c:v>1.8842701388888889</c:v>
                </c:pt>
                <c:pt idx="11">
                  <c:v>1.9951116666666666</c:v>
                </c:pt>
                <c:pt idx="12">
                  <c:v>1.9650594444444445</c:v>
                </c:pt>
                <c:pt idx="13">
                  <c:v>1.7746770555555555</c:v>
                </c:pt>
                <c:pt idx="14">
                  <c:v>1.4601169999999999</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Regression!$CZ$3:$CZ$26</c:f>
              <c:numCache>
                <c:formatCode>0.000</c:formatCode>
                <c:ptCount val="24"/>
                <c:pt idx="0">
                  <c:v>3.8664007515098957E-2</c:v>
                </c:pt>
                <c:pt idx="1">
                  <c:v>5.0933889446631631E-2</c:v>
                </c:pt>
                <c:pt idx="2">
                  <c:v>0.1518011927963121</c:v>
                </c:pt>
                <c:pt idx="3">
                  <c:v>0.29180407069537762</c:v>
                </c:pt>
                <c:pt idx="4">
                  <c:v>0.48537762861621647</c:v>
                </c:pt>
                <c:pt idx="5">
                  <c:v>0.66744689610378893</c:v>
                </c:pt>
                <c:pt idx="6">
                  <c:v>0.90156297281928033</c:v>
                </c:pt>
                <c:pt idx="7">
                  <c:v>1.114882826785395</c:v>
                </c:pt>
                <c:pt idx="8">
                  <c:v>1.3111722062007216</c:v>
                </c:pt>
                <c:pt idx="9">
                  <c:v>1.4639317752193617</c:v>
                </c:pt>
                <c:pt idx="10">
                  <c:v>1.563393058409777</c:v>
                </c:pt>
                <c:pt idx="11">
                  <c:v>1.5834237903820831</c:v>
                </c:pt>
                <c:pt idx="12">
                  <c:v>1.5190064156059861</c:v>
                </c:pt>
                <c:pt idx="13">
                  <c:v>1.3492356071057987</c:v>
                </c:pt>
                <c:pt idx="14">
                  <c:v>1.0507881437796405</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Regression!$DD$3:$DD$26</c:f>
              <c:numCache>
                <c:formatCode>0.000</c:formatCode>
                <c:ptCount val="24"/>
                <c:pt idx="0">
                  <c:v>2.8157583440639875E-2</c:v>
                </c:pt>
                <c:pt idx="1">
                  <c:v>0.48304644814788622</c:v>
                </c:pt>
                <c:pt idx="2">
                  <c:v>1.3875559010462553</c:v>
                </c:pt>
                <c:pt idx="3">
                  <c:v>2.3306256449824536</c:v>
                </c:pt>
                <c:pt idx="4">
                  <c:v>3.4894953018828683</c:v>
                </c:pt>
                <c:pt idx="5">
                  <c:v>4.5122572690063389</c:v>
                </c:pt>
                <c:pt idx="6">
                  <c:v>5.7777621670604908</c:v>
                </c:pt>
                <c:pt idx="7">
                  <c:v>6.9045806526621476</c:v>
                </c:pt>
                <c:pt idx="8">
                  <c:v>7.9349787591937506</c:v>
                </c:pt>
                <c:pt idx="9">
                  <c:v>8.7495446210276739</c:v>
                </c:pt>
                <c:pt idx="10">
                  <c:v>9.3199741433592607</c:v>
                </c:pt>
                <c:pt idx="11">
                  <c:v>9.5233581963451677</c:v>
                </c:pt>
                <c:pt idx="12">
                  <c:v>9.3481256830195214</c:v>
                </c:pt>
                <c:pt idx="13">
                  <c:v>8.7145746405487756</c:v>
                </c:pt>
                <c:pt idx="14">
                  <c:v>7.5243681364248935</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Regression!$DG$3:$DG$26</c:f>
              <c:numCache>
                <c:formatCode>0.000</c:formatCode>
                <c:ptCount val="24"/>
                <c:pt idx="0">
                  <c:v>9.808324036027144E-2</c:v>
                </c:pt>
                <c:pt idx="1">
                  <c:v>2.2477072631021684E-2</c:v>
                </c:pt>
                <c:pt idx="2">
                  <c:v>0.10888675192621056</c:v>
                </c:pt>
                <c:pt idx="3">
                  <c:v>0.30934748316724281</c:v>
                </c:pt>
                <c:pt idx="4">
                  <c:v>0.62730797814031847</c:v>
                </c:pt>
                <c:pt idx="5">
                  <c:v>0.94852345050095688</c:v>
                </c:pt>
                <c:pt idx="6">
                  <c:v>1.3836373899102874</c:v>
                </c:pt>
                <c:pt idx="7">
                  <c:v>1.8003473438178101</c:v>
                </c:pt>
                <c:pt idx="8">
                  <c:v>2.2054614746352548</c:v>
                </c:pt>
                <c:pt idx="9">
                  <c:v>2.547093612224248</c:v>
                </c:pt>
                <c:pt idx="10">
                  <c:v>2.8106307592889275</c:v>
                </c:pt>
                <c:pt idx="11">
                  <c:v>2.937861311427624</c:v>
                </c:pt>
                <c:pt idx="12">
                  <c:v>2.9194868883232576</c:v>
                </c:pt>
                <c:pt idx="13">
                  <c:v>2.7223502957854304</c:v>
                </c:pt>
                <c:pt idx="14">
                  <c:v>2.3016140126759481</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Regression!$CT$3:$CT$26</c:f>
              <c:numCache>
                <c:formatCode>0.000</c:formatCode>
                <c:ptCount val="24"/>
                <c:pt idx="0">
                  <c:v>0.7368015788881781</c:v>
                </c:pt>
                <c:pt idx="1">
                  <c:v>-0.19506931379857773</c:v>
                </c:pt>
                <c:pt idx="2">
                  <c:v>-1.0399425896103724</c:v>
                </c:pt>
                <c:pt idx="3">
                  <c:v>-1.4538910090544999</c:v>
                </c:pt>
                <c:pt idx="4">
                  <c:v>-1.6634833412212267</c:v>
                </c:pt>
                <c:pt idx="5">
                  <c:v>-1.6825450369925226</c:v>
                </c:pt>
                <c:pt idx="6">
                  <c:v>-1.558075002527342</c:v>
                </c:pt>
                <c:pt idx="7">
                  <c:v>-1.3395574546450568</c:v>
                </c:pt>
                <c:pt idx="8">
                  <c:v>-1.0614836998468662</c:v>
                </c:pt>
                <c:pt idx="9">
                  <c:v>-0.78507449830185738</c:v>
                </c:pt>
                <c:pt idx="10">
                  <c:v>-0.54482047039005455</c:v>
                </c:pt>
                <c:pt idx="11">
                  <c:v>-0.41423812235009372</c:v>
                </c:pt>
                <c:pt idx="12">
                  <c:v>-0.42139936214463347</c:v>
                </c:pt>
                <c:pt idx="13">
                  <c:v>-0.61454034862759954</c:v>
                </c:pt>
                <c:pt idx="14">
                  <c:v>-1.0560847830812108</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Regression!$CO$3:$CO$26</c:f>
              <c:numCache>
                <c:formatCode>0.000</c:formatCode>
                <c:ptCount val="24"/>
                <c:pt idx="0">
                  <c:v>-0.5183672843761723</c:v>
                </c:pt>
                <c:pt idx="1">
                  <c:v>0.44856027873147558</c:v>
                </c:pt>
                <c:pt idx="2">
                  <c:v>0.81231141877257784</c:v>
                </c:pt>
                <c:pt idx="3">
                  <c:v>0.59209143988470037</c:v>
                </c:pt>
                <c:pt idx="4">
                  <c:v>5.769727370551625E-2</c:v>
                </c:pt>
                <c:pt idx="5">
                  <c:v>-0.48065247604373085</c:v>
                </c:pt>
                <c:pt idx="6">
                  <c:v>-1.1135784365079151</c:v>
                </c:pt>
                <c:pt idx="7">
                  <c:v>-1.5703625685173086</c:v>
                </c:pt>
                <c:pt idx="8">
                  <c:v>-1.8309457362872195</c:v>
                </c:pt>
                <c:pt idx="9">
                  <c:v>-1.8524724529877368</c:v>
                </c:pt>
                <c:pt idx="10">
                  <c:v>-1.6430471046072412</c:v>
                </c:pt>
                <c:pt idx="11">
                  <c:v>-1.287979119540708</c:v>
                </c:pt>
                <c:pt idx="12">
                  <c:v>-0.88908198860381304</c:v>
                </c:pt>
                <c:pt idx="13">
                  <c:v>-0.55496975589534969</c:v>
                </c:pt>
                <c:pt idx="14">
                  <c:v>-0.48198495068997715</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Regression!$CP$3:$CP$26</c:f>
              <c:numCache>
                <c:formatCode>0.000</c:formatCode>
                <c:ptCount val="24"/>
                <c:pt idx="0">
                  <c:v>8.3475721691329222E-3</c:v>
                </c:pt>
                <c:pt idx="1">
                  <c:v>-1.0843031366625202E-2</c:v>
                </c:pt>
                <c:pt idx="2">
                  <c:v>7.2106550383714385E-2</c:v>
                </c:pt>
                <c:pt idx="3">
                  <c:v>0.21524846358053637</c:v>
                </c:pt>
                <c:pt idx="4">
                  <c:v>0.4281757117566718</c:v>
                </c:pt>
                <c:pt idx="5">
                  <c:v>0.63732016457437912</c:v>
                </c:pt>
                <c:pt idx="6">
                  <c:v>0.91617635502359718</c:v>
                </c:pt>
                <c:pt idx="7">
                  <c:v>1.1805659487571378</c:v>
                </c:pt>
                <c:pt idx="8">
                  <c:v>1.4362290599917118</c:v>
                </c:pt>
                <c:pt idx="9">
                  <c:v>1.6515341593466513</c:v>
                </c:pt>
                <c:pt idx="10">
                  <c:v>1.8184641303044518</c:v>
                </c:pt>
                <c:pt idx="11">
                  <c:v>1.9013488996525982</c:v>
                </c:pt>
                <c:pt idx="12">
                  <c:v>1.8951983005599526</c:v>
                </c:pt>
                <c:pt idx="13">
                  <c:v>1.7805499785070005</c:v>
                </c:pt>
                <c:pt idx="14">
                  <c:v>1.5304750886109382</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Calc.'!$AM$2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Calc.'!$AM$3:$AM$94</c:f>
              <c:numCache>
                <c:formatCode>0</c:formatCode>
                <c:ptCount val="92"/>
                <c:pt idx="0">
                  <c:v>0</c:v>
                </c:pt>
                <c:pt idx="1">
                  <c:v>0.15622499999999842</c:v>
                </c:pt>
                <c:pt idx="2">
                  <c:v>18.648750000000007</c:v>
                </c:pt>
                <c:pt idx="3">
                  <c:v>32.200600999999999</c:v>
                </c:pt>
                <c:pt idx="4">
                  <c:v>9.9601550000000039</c:v>
                </c:pt>
                <c:pt idx="5">
                  <c:v>-23.612850740740743</c:v>
                </c:pt>
                <c:pt idx="6">
                  <c:v>-24.768702999999991</c:v>
                </c:pt>
                <c:pt idx="7">
                  <c:v>-34.930767925925913</c:v>
                </c:pt>
                <c:pt idx="8">
                  <c:v>-16.677980777777787</c:v>
                </c:pt>
                <c:pt idx="9">
                  <c:v>6.9986552222222222</c:v>
                </c:pt>
                <c:pt idx="10">
                  <c:v>19.463161583333321</c:v>
                </c:pt>
                <c:pt idx="11">
                  <c:v>50.06202694444444</c:v>
                </c:pt>
                <c:pt idx="12">
                  <c:v>79.243928111111117</c:v>
                </c:pt>
                <c:pt idx="13">
                  <c:v>90.440839944444434</c:v>
                </c:pt>
                <c:pt idx="14">
                  <c:v>94.999546111111115</c:v>
                </c:pt>
              </c:numCache>
            </c:numRef>
          </c:yVal>
          <c:smooth val="0"/>
          <c:extLst>
            <c:ext xmlns:c16="http://schemas.microsoft.com/office/drawing/2014/chart" uri="{C3380CC4-5D6E-409C-BE32-E72D297353CC}">
              <c16:uniqueId val="{00000000-C886-420A-8A75-2380AE59FDC9}"/>
            </c:ext>
          </c:extLst>
        </c:ser>
        <c:ser>
          <c:idx val="1"/>
          <c:order val="1"/>
          <c:tx>
            <c:strRef>
              <c:f>'In Process Calc.'!$AN$2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Calc.'!$AN$3:$AN$94</c:f>
              <c:numCache>
                <c:formatCode>0</c:formatCode>
                <c:ptCount val="92"/>
                <c:pt idx="0">
                  <c:v>0</c:v>
                </c:pt>
                <c:pt idx="1">
                  <c:v>-0.15576000000000148</c:v>
                </c:pt>
                <c:pt idx="2">
                  <c:v>17.483085000000006</c:v>
                </c:pt>
                <c:pt idx="3">
                  <c:v>29.996623999999997</c:v>
                </c:pt>
                <c:pt idx="4">
                  <c:v>5.5682570000000036</c:v>
                </c:pt>
                <c:pt idx="5">
                  <c:v>-30.989419296296301</c:v>
                </c:pt>
                <c:pt idx="6">
                  <c:v>-36.913098444444437</c:v>
                </c:pt>
                <c:pt idx="7">
                  <c:v>-53.085902259259242</c:v>
                </c:pt>
                <c:pt idx="8">
                  <c:v>-41.58489525925927</c:v>
                </c:pt>
                <c:pt idx="9">
                  <c:v>-17.383702722222225</c:v>
                </c:pt>
                <c:pt idx="10">
                  <c:v>-4.1212182222222378</c:v>
                </c:pt>
                <c:pt idx="11">
                  <c:v>23.220843333333328</c:v>
                </c:pt>
                <c:pt idx="12">
                  <c:v>54.041702222222227</c:v>
                </c:pt>
                <c:pt idx="13">
                  <c:v>65.540604055555548</c:v>
                </c:pt>
                <c:pt idx="14">
                  <c:v>69.580014888888897</c:v>
                </c:pt>
              </c:numCache>
            </c:numRef>
          </c:yVal>
          <c:smooth val="0"/>
          <c:extLst>
            <c:ext xmlns:c16="http://schemas.microsoft.com/office/drawing/2014/chart" uri="{C3380CC4-5D6E-409C-BE32-E72D297353CC}">
              <c16:uniqueId val="{00000001-C886-420A-8A75-2380AE59FDC9}"/>
            </c:ext>
          </c:extLst>
        </c:ser>
        <c:ser>
          <c:idx val="2"/>
          <c:order val="2"/>
          <c:tx>
            <c:strRef>
              <c:f>'In Process Calc.'!$AO$2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Calc.'!$AO$3:$AO$94</c:f>
              <c:numCache>
                <c:formatCode>0</c:formatCode>
                <c:ptCount val="92"/>
                <c:pt idx="0">
                  <c:v>0</c:v>
                </c:pt>
                <c:pt idx="1">
                  <c:v>-1.1240700000000092</c:v>
                </c:pt>
                <c:pt idx="2">
                  <c:v>56.412000000000006</c:v>
                </c:pt>
                <c:pt idx="3">
                  <c:v>101.428518</c:v>
                </c:pt>
                <c:pt idx="4">
                  <c:v>17.283585000000002</c:v>
                </c:pt>
                <c:pt idx="5">
                  <c:v>-108.00720396296293</c:v>
                </c:pt>
                <c:pt idx="6">
                  <c:v>-122.82069755555558</c:v>
                </c:pt>
                <c:pt idx="7">
                  <c:v>-163.62817411111109</c:v>
                </c:pt>
                <c:pt idx="8">
                  <c:v>-93.834856444444469</c:v>
                </c:pt>
                <c:pt idx="9">
                  <c:v>34.563817055555532</c:v>
                </c:pt>
                <c:pt idx="10">
                  <c:v>99.226412583333314</c:v>
                </c:pt>
                <c:pt idx="11">
                  <c:v>171.41271083333334</c:v>
                </c:pt>
                <c:pt idx="12">
                  <c:v>257.74135111111104</c:v>
                </c:pt>
                <c:pt idx="13">
                  <c:v>281.99527655555556</c:v>
                </c:pt>
                <c:pt idx="14">
                  <c:v>288.64271577777777</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Regression!$DJ$3:$DJ$26</c:f>
              <c:numCache>
                <c:formatCode>0.000</c:formatCode>
                <c:ptCount val="24"/>
                <c:pt idx="0">
                  <c:v>13.488721845310025</c:v>
                </c:pt>
                <c:pt idx="1">
                  <c:v>9.0499287328226128</c:v>
                </c:pt>
                <c:pt idx="2">
                  <c:v>2.9660005196761601</c:v>
                </c:pt>
                <c:pt idx="3">
                  <c:v>-1.731767902668119</c:v>
                </c:pt>
                <c:pt idx="4">
                  <c:v>-5.9517375981024845</c:v>
                </c:pt>
                <c:pt idx="5">
                  <c:v>-8.3559721064249572</c:v>
                </c:pt>
                <c:pt idx="6">
                  <c:v>-9.3915235265144119</c:v>
                </c:pt>
                <c:pt idx="7">
                  <c:v>-7.8995912545614644</c:v>
                </c:pt>
                <c:pt idx="8">
                  <c:v>-3.3007999050065209</c:v>
                </c:pt>
                <c:pt idx="9">
                  <c:v>4.7880767900812415</c:v>
                </c:pt>
                <c:pt idx="10">
                  <c:v>17.667655291565865</c:v>
                </c:pt>
                <c:pt idx="11">
                  <c:v>34.460135544875612</c:v>
                </c:pt>
                <c:pt idx="12">
                  <c:v>55.63628186488981</c:v>
                </c:pt>
                <c:pt idx="13">
                  <c:v>83.136447794507447</c:v>
                </c:pt>
                <c:pt idx="14">
                  <c:v>117.6217303817713</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Regression!$DK$3:$DK$26</c:f>
              <c:numCache>
                <c:formatCode>0.000</c:formatCode>
                <c:ptCount val="24"/>
                <c:pt idx="0">
                  <c:v>13.704955486571519</c:v>
                </c:pt>
                <c:pt idx="1">
                  <c:v>9.4147848315848144</c:v>
                </c:pt>
                <c:pt idx="2">
                  <c:v>2.0652440886032091</c:v>
                </c:pt>
                <c:pt idx="3">
                  <c:v>-4.6881157288839423</c:v>
                </c:pt>
                <c:pt idx="4">
                  <c:v>-11.922627311746592</c:v>
                </c:pt>
                <c:pt idx="5">
                  <c:v>-17.274157717799568</c:v>
                </c:pt>
                <c:pt idx="6">
                  <c:v>-22.238627909891513</c:v>
                </c:pt>
                <c:pt idx="7">
                  <c:v>-24.484735478429897</c:v>
                </c:pt>
                <c:pt idx="8">
                  <c:v>-23.529195506301889</c:v>
                </c:pt>
                <c:pt idx="9">
                  <c:v>-18.555875770522277</c:v>
                </c:pt>
                <c:pt idx="10">
                  <c:v>-8.1740681240836182</c:v>
                </c:pt>
                <c:pt idx="11">
                  <c:v>7.2430343059555469</c:v>
                </c:pt>
                <c:pt idx="12">
                  <c:v>28.225452098521487</c:v>
                </c:pt>
                <c:pt idx="13">
                  <c:v>56.955298799886918</c:v>
                </c:pt>
                <c:pt idx="14">
                  <c:v>94.455768232832327</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Regression!$DL$3:$DL$26</c:f>
              <c:numCache>
                <c:formatCode>0.000</c:formatCode>
                <c:ptCount val="24"/>
                <c:pt idx="0">
                  <c:v>59.712022422723948</c:v>
                </c:pt>
                <c:pt idx="1">
                  <c:v>27.094125998010774</c:v>
                </c:pt>
                <c:pt idx="2">
                  <c:v>-8.6039538779786131</c:v>
                </c:pt>
                <c:pt idx="3">
                  <c:v>-31.107772907527142</c:v>
                </c:pt>
                <c:pt idx="4">
                  <c:v>-47.728286661047491</c:v>
                </c:pt>
                <c:pt idx="5">
                  <c:v>-54.798451322052657</c:v>
                </c:pt>
                <c:pt idx="6">
                  <c:v>-54.313494591051054</c:v>
                </c:pt>
                <c:pt idx="7">
                  <c:v>-43.933067833324088</c:v>
                </c:pt>
                <c:pt idx="8">
                  <c:v>-22.442157081661193</c:v>
                </c:pt>
                <c:pt idx="9">
                  <c:v>10.035797544182245</c:v>
                </c:pt>
                <c:pt idx="10">
                  <c:v>56.966363685837379</c:v>
                </c:pt>
                <c:pt idx="11">
                  <c:v>113.91180780900018</c:v>
                </c:pt>
                <c:pt idx="12">
                  <c:v>181.81084874844885</c:v>
                </c:pt>
                <c:pt idx="13">
                  <c:v>265.85973759858939</c:v>
                </c:pt>
                <c:pt idx="14">
                  <c:v>366.82786531044184</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Calc.'!$M$2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Calc.'!$M$3:$M$94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Calc.'!$AH$2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Calc.'!$AH$3:$AH$94</c:f>
              <c:numCache>
                <c:formatCode>0.0000</c:formatCode>
                <c:ptCount val="92"/>
                <c:pt idx="0" formatCode="General">
                  <c:v>0</c:v>
                </c:pt>
                <c:pt idx="1">
                  <c:v>-7.1955000000000838E-2</c:v>
                </c:pt>
                <c:pt idx="2">
                  <c:v>0.58188000000000006</c:v>
                </c:pt>
                <c:pt idx="3">
                  <c:v>1.0819769999999989</c:v>
                </c:pt>
                <c:pt idx="4">
                  <c:v>1.538875</c:v>
                </c:pt>
                <c:pt idx="5">
                  <c:v>1.4363408148148147</c:v>
                </c:pt>
                <c:pt idx="6">
                  <c:v>2.3977358888888878</c:v>
                </c:pt>
                <c:pt idx="7">
                  <c:v>3.1271970370370363</c:v>
                </c:pt>
                <c:pt idx="8">
                  <c:v>4.2374001851851846</c:v>
                </c:pt>
                <c:pt idx="9">
                  <c:v>5.5080714444444432</c:v>
                </c:pt>
                <c:pt idx="10">
                  <c:v>5.7944710277777762</c:v>
                </c:pt>
                <c:pt idx="11">
                  <c:v>6.0344213888888873</c:v>
                </c:pt>
                <c:pt idx="12">
                  <c:v>6.1534803333333317</c:v>
                </c:pt>
                <c:pt idx="13">
                  <c:v>5.8331976111111095</c:v>
                </c:pt>
                <c:pt idx="14">
                  <c:v>5.4971432222222205</c:v>
                </c:pt>
              </c:numCache>
            </c:numRef>
          </c:yVal>
          <c:smooth val="0"/>
          <c:extLst>
            <c:ext xmlns:c16="http://schemas.microsoft.com/office/drawing/2014/chart" uri="{C3380CC4-5D6E-409C-BE32-E72D297353CC}">
              <c16:uniqueId val="{00000000-2930-4929-A36B-A9C3108E33A9}"/>
            </c:ext>
          </c:extLst>
        </c:ser>
        <c:ser>
          <c:idx val="1"/>
          <c:order val="1"/>
          <c:tx>
            <c:strRef>
              <c:f>'In Process Calc.'!$P$2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Calc.'!$P$3:$P$94</c:f>
              <c:numCache>
                <c:formatCode>0.0000</c:formatCode>
                <c:ptCount val="92"/>
                <c:pt idx="0" formatCode="General">
                  <c:v>0</c:v>
                </c:pt>
                <c:pt idx="1">
                  <c:v>0.19453500000000032</c:v>
                </c:pt>
                <c:pt idx="2">
                  <c:v>1.1333100000000005</c:v>
                </c:pt>
                <c:pt idx="3">
                  <c:v>1.1213310000000003</c:v>
                </c:pt>
                <c:pt idx="4">
                  <c:v>0.37249000000000088</c:v>
                </c:pt>
                <c:pt idx="5">
                  <c:v>-0.8294693703703695</c:v>
                </c:pt>
                <c:pt idx="6">
                  <c:v>-1.0411961111111112</c:v>
                </c:pt>
                <c:pt idx="7">
                  <c:v>-2.0895218518518512</c:v>
                </c:pt>
                <c:pt idx="8">
                  <c:v>-1.9321040370370364</c:v>
                </c:pt>
                <c:pt idx="9">
                  <c:v>-1.0961921944444437</c:v>
                </c:pt>
                <c:pt idx="10">
                  <c:v>-0.68007022222222235</c:v>
                </c:pt>
                <c:pt idx="11">
                  <c:v>-7.219777777777725E-2</c:v>
                </c:pt>
                <c:pt idx="12">
                  <c:v>0.98084833333333366</c:v>
                </c:pt>
                <c:pt idx="13">
                  <c:v>1.4493301111111112</c:v>
                </c:pt>
                <c:pt idx="14">
                  <c:v>1.8019878888888896</c:v>
                </c:pt>
              </c:numCache>
            </c:numRef>
          </c:yVal>
          <c:smooth val="0"/>
          <c:extLst>
            <c:ext xmlns:c16="http://schemas.microsoft.com/office/drawing/2014/chart" uri="{C3380CC4-5D6E-409C-BE32-E72D297353CC}">
              <c16:uniqueId val="{00000001-2930-4929-A36B-A9C3108E33A9}"/>
            </c:ext>
          </c:extLst>
        </c:ser>
        <c:ser>
          <c:idx val="4"/>
          <c:order val="2"/>
          <c:tx>
            <c:strRef>
              <c:f>'In Process Calc.'!$AE$2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Calc.'!$AE$3:$AE$94</c:f>
              <c:numCache>
                <c:formatCode>0.0000</c:formatCode>
                <c:ptCount val="92"/>
                <c:pt idx="0" formatCode="General">
                  <c:v>0</c:v>
                </c:pt>
                <c:pt idx="1">
                  <c:v>-1.9964999999999691E-2</c:v>
                </c:pt>
                <c:pt idx="2">
                  <c:v>0.28645499999999996</c:v>
                </c:pt>
                <c:pt idx="3">
                  <c:v>0.51904700000000004</c:v>
                </c:pt>
                <c:pt idx="4">
                  <c:v>2.2255999999999887E-2</c:v>
                </c:pt>
                <c:pt idx="5">
                  <c:v>-0.69224218518518499</c:v>
                </c:pt>
                <c:pt idx="6">
                  <c:v>-0.87614788888888873</c:v>
                </c:pt>
                <c:pt idx="7">
                  <c:v>-1.2283965185185184</c:v>
                </c:pt>
                <c:pt idx="8">
                  <c:v>-0.88764625925925933</c:v>
                </c:pt>
                <c:pt idx="9">
                  <c:v>-0.13536619444444475</c:v>
                </c:pt>
                <c:pt idx="10">
                  <c:v>0.21346180555555566</c:v>
                </c:pt>
                <c:pt idx="11">
                  <c:v>0.86909833333333331</c:v>
                </c:pt>
                <c:pt idx="12">
                  <c:v>1.6457385555555555</c:v>
                </c:pt>
                <c:pt idx="13">
                  <c:v>2.1463595555555557</c:v>
                </c:pt>
                <c:pt idx="14">
                  <c:v>2.436771666666667</c:v>
                </c:pt>
              </c:numCache>
            </c:numRef>
          </c:yVal>
          <c:smooth val="0"/>
          <c:extLst>
            <c:ext xmlns:c16="http://schemas.microsoft.com/office/drawing/2014/chart" uri="{C3380CC4-5D6E-409C-BE32-E72D297353CC}">
              <c16:uniqueId val="{00000002-2930-4929-A36B-A9C3108E33A9}"/>
            </c:ext>
          </c:extLst>
        </c:ser>
        <c:ser>
          <c:idx val="6"/>
          <c:order val="3"/>
          <c:tx>
            <c:strRef>
              <c:f>'In Process Calc.'!$AI$2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Calc.'!$AI$3:$AI$94</c:f>
              <c:numCache>
                <c:formatCode>0.0000</c:formatCode>
                <c:ptCount val="92"/>
                <c:pt idx="0" formatCode="General">
                  <c:v>0</c:v>
                </c:pt>
                <c:pt idx="1">
                  <c:v>-5.9250000000001819E-3</c:v>
                </c:pt>
                <c:pt idx="2">
                  <c:v>0.27616499999999994</c:v>
                </c:pt>
                <c:pt idx="3">
                  <c:v>0.51005500000000004</c:v>
                </c:pt>
                <c:pt idx="4">
                  <c:v>0.16631799999999997</c:v>
                </c:pt>
                <c:pt idx="5">
                  <c:v>-0.36120959259259278</c:v>
                </c:pt>
                <c:pt idx="6">
                  <c:v>-0.49350233333333332</c:v>
                </c:pt>
                <c:pt idx="7">
                  <c:v>-0.7970314814814814</c:v>
                </c:pt>
                <c:pt idx="8">
                  <c:v>-0.71779159259259262</c:v>
                </c:pt>
                <c:pt idx="9">
                  <c:v>-0.34993280555555561</c:v>
                </c:pt>
                <c:pt idx="10">
                  <c:v>-0.14488841666666663</c:v>
                </c:pt>
                <c:pt idx="11">
                  <c:v>0.18244527777777791</c:v>
                </c:pt>
                <c:pt idx="12">
                  <c:v>0.64553100000000008</c:v>
                </c:pt>
                <c:pt idx="13">
                  <c:v>0.93895322222222233</c:v>
                </c:pt>
                <c:pt idx="14">
                  <c:v>1.129501888888889</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Regression!$DE$3:$DE$26</c:f>
              <c:numCache>
                <c:formatCode>0.000</c:formatCode>
                <c:ptCount val="24"/>
                <c:pt idx="0">
                  <c:v>0.16194908143471529</c:v>
                </c:pt>
                <c:pt idx="1">
                  <c:v>6.9507610093974867E-2</c:v>
                </c:pt>
                <c:pt idx="2">
                  <c:v>0.27180085972609674</c:v>
                </c:pt>
                <c:pt idx="3">
                  <c:v>0.66600289890826037</c:v>
                </c:pt>
                <c:pt idx="4">
                  <c:v>1.2737046534915932</c:v>
                </c:pt>
                <c:pt idx="5">
                  <c:v>1.8838575249689906</c:v>
                </c:pt>
                <c:pt idx="6">
                  <c:v>2.7137092065670596</c:v>
                </c:pt>
                <c:pt idx="7">
                  <c:v>3.518955795672857</c:v>
                </c:pt>
                <c:pt idx="8">
                  <c:v>4.3210172839371452</c:v>
                </c:pt>
                <c:pt idx="9">
                  <c:v>5.0276095960548366</c:v>
                </c:pt>
                <c:pt idx="10">
                  <c:v>5.6241610934143527</c:v>
                </c:pt>
                <c:pt idx="11">
                  <c:v>5.9969494140212731</c:v>
                </c:pt>
                <c:pt idx="12">
                  <c:v>6.1343947871181683</c:v>
                </c:pt>
                <c:pt idx="13">
                  <c:v>5.9922433332346152</c:v>
                </c:pt>
                <c:pt idx="14">
                  <c:v>5.4943728150597337</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Regression!$CM$3:$CM$26</c:f>
              <c:numCache>
                <c:formatCode>0.000</c:formatCode>
                <c:ptCount val="24"/>
                <c:pt idx="0">
                  <c:v>0.48620727920196999</c:v>
                </c:pt>
                <c:pt idx="1">
                  <c:v>0.52744549955186892</c:v>
                </c:pt>
                <c:pt idx="2">
                  <c:v>0.39745961652708484</c:v>
                </c:pt>
                <c:pt idx="3">
                  <c:v>0.17524708429823363</c:v>
                </c:pt>
                <c:pt idx="4">
                  <c:v>-0.13804297393900805</c:v>
                </c:pt>
                <c:pt idx="5">
                  <c:v>-0.42279154014147946</c:v>
                </c:pt>
                <c:pt idx="6">
                  <c:v>-0.75914776404405249</c:v>
                </c:pt>
                <c:pt idx="7">
                  <c:v>-1.0162590732772241</c:v>
                </c:pt>
                <c:pt idx="8">
                  <c:v>-1.1751854085707851</c:v>
                </c:pt>
                <c:pt idx="9">
                  <c:v>-1.1809046042675373</c:v>
                </c:pt>
                <c:pt idx="10">
                  <c:v>-0.97741663080331875</c:v>
                </c:pt>
                <c:pt idx="11">
                  <c:v>-0.54400902878845336</c:v>
                </c:pt>
                <c:pt idx="12">
                  <c:v>0.14444656094358521</c:v>
                </c:pt>
                <c:pt idx="13">
                  <c:v>1.1784874486173003</c:v>
                </c:pt>
                <c:pt idx="14">
                  <c:v>2.6175443032103658</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Regression!$DB$3:$DB$26</c:f>
              <c:numCache>
                <c:formatCode>0.000</c:formatCode>
                <c:ptCount val="24"/>
                <c:pt idx="0">
                  <c:v>0.30265097593605955</c:v>
                </c:pt>
                <c:pt idx="1">
                  <c:v>0.16533153920454821</c:v>
                </c:pt>
                <c:pt idx="2">
                  <c:v>-3.5222406325423367E-2</c:v>
                </c:pt>
                <c:pt idx="3">
                  <c:v>-0.20019504607137303</c:v>
                </c:pt>
                <c:pt idx="4">
                  <c:v>-0.3606280440354927</c:v>
                </c:pt>
                <c:pt idx="5">
                  <c:v>-0.46586201515779851</c:v>
                </c:pt>
                <c:pt idx="6">
                  <c:v>-0.54222603115325829</c:v>
                </c:pt>
                <c:pt idx="7">
                  <c:v>-0.54284519720492519</c:v>
                </c:pt>
                <c:pt idx="8">
                  <c:v>-0.45283248149555577</c:v>
                </c:pt>
                <c:pt idx="9">
                  <c:v>-0.25672942693824252</c:v>
                </c:pt>
                <c:pt idx="10">
                  <c:v>8.3231338543684252E-2</c:v>
                </c:pt>
                <c:pt idx="11">
                  <c:v>0.54724061139534985</c:v>
                </c:pt>
                <c:pt idx="12">
                  <c:v>1.149088552352505</c:v>
                </c:pt>
                <c:pt idx="13">
                  <c:v>1.9464869718630107</c:v>
                </c:pt>
                <c:pt idx="14">
                  <c:v>2.9619345294572827</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Regression!$DF$3:$DF$26</c:f>
              <c:numCache>
                <c:formatCode>0.000</c:formatCode>
                <c:ptCount val="24"/>
                <c:pt idx="0">
                  <c:v>0.15102717083513978</c:v>
                </c:pt>
                <c:pt idx="1">
                  <c:v>0.16184855201421575</c:v>
                </c:pt>
                <c:pt idx="2">
                  <c:v>0.10750879255930827</c:v>
                </c:pt>
                <c:pt idx="3">
                  <c:v>2.1487504441326161E-2</c:v>
                </c:pt>
                <c:pt idx="4">
                  <c:v>-9.5354478369072154E-2</c:v>
                </c:pt>
                <c:pt idx="5">
                  <c:v>-0.19759681718757804</c:v>
                </c:pt>
                <c:pt idx="6">
                  <c:v>-0.31161443531793953</c:v>
                </c:pt>
                <c:pt idx="7">
                  <c:v>-0.38861861988963153</c:v>
                </c:pt>
                <c:pt idx="8">
                  <c:v>-0.41844945776105513</c:v>
                </c:pt>
                <c:pt idx="9">
                  <c:v>-0.3801641848734123</c:v>
                </c:pt>
                <c:pt idx="10">
                  <c:v>-0.24785303522071489</c:v>
                </c:pt>
                <c:pt idx="11">
                  <c:v>-1.8297296506601057E-2</c:v>
                </c:pt>
                <c:pt idx="12">
                  <c:v>0.31979386373177654</c:v>
                </c:pt>
                <c:pt idx="13">
                  <c:v>0.80717077078077715</c:v>
                </c:pt>
                <c:pt idx="14">
                  <c:v>1.4677998374301362</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Calc.'!$AK$2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Calc.'!$AK$3:$AK$94</c:f>
              <c:numCache>
                <c:formatCode>0.0000</c:formatCode>
                <c:ptCount val="92"/>
                <c:pt idx="0" formatCode="General">
                  <c:v>0</c:v>
                </c:pt>
                <c:pt idx="1">
                  <c:v>-1.8195000000000617E-2</c:v>
                </c:pt>
                <c:pt idx="2">
                  <c:v>0.6733199999999997</c:v>
                </c:pt>
                <c:pt idx="3">
                  <c:v>1.2208009999999994</c:v>
                </c:pt>
                <c:pt idx="4">
                  <c:v>-1.0479150000000002</c:v>
                </c:pt>
                <c:pt idx="5">
                  <c:v>-3.9301911111111103</c:v>
                </c:pt>
                <c:pt idx="6">
                  <c:v>-5.3031476666666686</c:v>
                </c:pt>
                <c:pt idx="7">
                  <c:v>-7.2903053703703709</c:v>
                </c:pt>
                <c:pt idx="8">
                  <c:v>-6.9291575185185188</c:v>
                </c:pt>
                <c:pt idx="9">
                  <c:v>-4.8899358611111126</c:v>
                </c:pt>
                <c:pt idx="10">
                  <c:v>-3.677895222222225</c:v>
                </c:pt>
                <c:pt idx="11">
                  <c:v>-1.8132688888888895</c:v>
                </c:pt>
                <c:pt idx="12">
                  <c:v>0.49193655555555349</c:v>
                </c:pt>
                <c:pt idx="13">
                  <c:v>1.9328280555555541</c:v>
                </c:pt>
                <c:pt idx="14">
                  <c:v>2.8832205555555541</c:v>
                </c:pt>
              </c:numCache>
            </c:numRef>
          </c:yVal>
          <c:smooth val="0"/>
          <c:extLst>
            <c:ext xmlns:c16="http://schemas.microsoft.com/office/drawing/2014/chart" uri="{C3380CC4-5D6E-409C-BE32-E72D297353CC}">
              <c16:uniqueId val="{00000000-DB81-4D1F-B201-48BF2807C7EC}"/>
            </c:ext>
          </c:extLst>
        </c:ser>
        <c:ser>
          <c:idx val="1"/>
          <c:order val="1"/>
          <c:tx>
            <c:strRef>
              <c:f>'In Process Calc.'!$Y$2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Calc.'!$Y$3:$Y$94</c:f>
              <c:numCache>
                <c:formatCode>0.0000</c:formatCode>
                <c:ptCount val="92"/>
                <c:pt idx="0" formatCode="General">
                  <c:v>0</c:v>
                </c:pt>
                <c:pt idx="1">
                  <c:v>3.8924999999999273E-2</c:v>
                </c:pt>
                <c:pt idx="2">
                  <c:v>0.73707000000000067</c:v>
                </c:pt>
                <c:pt idx="3">
                  <c:v>1.2450810000000003</c:v>
                </c:pt>
                <c:pt idx="4">
                  <c:v>0.29488599999999976</c:v>
                </c:pt>
                <c:pt idx="5">
                  <c:v>-1.1376017407407406</c:v>
                </c:pt>
                <c:pt idx="6">
                  <c:v>-1.4599227777777777</c:v>
                </c:pt>
                <c:pt idx="7">
                  <c:v>-2.1961614074074065</c:v>
                </c:pt>
                <c:pt idx="8">
                  <c:v>-1.6563149259259258</c:v>
                </c:pt>
                <c:pt idx="9">
                  <c:v>-0.28179130555555498</c:v>
                </c:pt>
                <c:pt idx="10">
                  <c:v>0.29144227777777776</c:v>
                </c:pt>
                <c:pt idx="11">
                  <c:v>0.67958055555555497</c:v>
                </c:pt>
                <c:pt idx="12">
                  <c:v>1.3107136666666661</c:v>
                </c:pt>
                <c:pt idx="13">
                  <c:v>1.3593265555555549</c:v>
                </c:pt>
                <c:pt idx="14">
                  <c:v>1.3556207777777776</c:v>
                </c:pt>
              </c:numCache>
            </c:numRef>
          </c:yVal>
          <c:smooth val="0"/>
          <c:extLst>
            <c:ext xmlns:c16="http://schemas.microsoft.com/office/drawing/2014/chart" uri="{C3380CC4-5D6E-409C-BE32-E72D297353CC}">
              <c16:uniqueId val="{00000001-DB81-4D1F-B201-48BF2807C7EC}"/>
            </c:ext>
          </c:extLst>
        </c:ser>
        <c:ser>
          <c:idx val="2"/>
          <c:order val="2"/>
          <c:tx>
            <c:strRef>
              <c:f>'In Process Calc.'!$AA$2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Calc.'!$AA$3:$AA$94</c:f>
              <c:numCache>
                <c:formatCode>0.0000</c:formatCode>
                <c:ptCount val="92"/>
                <c:pt idx="0" formatCode="General">
                  <c:v>0</c:v>
                </c:pt>
                <c:pt idx="1">
                  <c:v>4.3844999999999343E-2</c:v>
                </c:pt>
                <c:pt idx="2">
                  <c:v>1.1110650000000004</c:v>
                </c:pt>
                <c:pt idx="3">
                  <c:v>1.8971249999999991</c:v>
                </c:pt>
                <c:pt idx="4">
                  <c:v>0.94984599999999864</c:v>
                </c:pt>
                <c:pt idx="5">
                  <c:v>-0.72249507407407521</c:v>
                </c:pt>
                <c:pt idx="6">
                  <c:v>-0.70881633333333427</c:v>
                </c:pt>
                <c:pt idx="7">
                  <c:v>-1.1454321111111114</c:v>
                </c:pt>
                <c:pt idx="8">
                  <c:v>0.18156662962962922</c:v>
                </c:pt>
                <c:pt idx="9">
                  <c:v>2.4727908611111094</c:v>
                </c:pt>
                <c:pt idx="10">
                  <c:v>3.5985168611111087</c:v>
                </c:pt>
                <c:pt idx="11">
                  <c:v>5.0900524999999979</c:v>
                </c:pt>
                <c:pt idx="12">
                  <c:v>6.6029096666666653</c:v>
                </c:pt>
                <c:pt idx="13">
                  <c:v>7.3059642777777762</c:v>
                </c:pt>
                <c:pt idx="14">
                  <c:v>7.6210901111111093</c:v>
                </c:pt>
              </c:numCache>
            </c:numRef>
          </c:yVal>
          <c:smooth val="0"/>
          <c:extLst>
            <c:ext xmlns:c16="http://schemas.microsoft.com/office/drawing/2014/chart" uri="{C3380CC4-5D6E-409C-BE32-E72D297353CC}">
              <c16:uniqueId val="{00000002-DB81-4D1F-B201-48BF2807C7EC}"/>
            </c:ext>
          </c:extLst>
        </c:ser>
        <c:ser>
          <c:idx val="3"/>
          <c:order val="3"/>
          <c:tx>
            <c:strRef>
              <c:f>'In Process Calc.'!$AB$2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Calc.'!$AB$3:$AB$94</c:f>
              <c:numCache>
                <c:formatCode>0.0000</c:formatCode>
                <c:ptCount val="92"/>
                <c:pt idx="0" formatCode="General">
                  <c:v>0</c:v>
                </c:pt>
                <c:pt idx="1">
                  <c:v>-0.11401499999999942</c:v>
                </c:pt>
                <c:pt idx="2">
                  <c:v>0.56896500000000105</c:v>
                </c:pt>
                <c:pt idx="3">
                  <c:v>1.1409370000000008</c:v>
                </c:pt>
                <c:pt idx="4">
                  <c:v>3.827000000000047E-2</c:v>
                </c:pt>
                <c:pt idx="5">
                  <c:v>-1.6664583703703701</c:v>
                </c:pt>
                <c:pt idx="6">
                  <c:v>-2.0172981111111112</c:v>
                </c:pt>
                <c:pt idx="7">
                  <c:v>-2.8056807777777779</c:v>
                </c:pt>
                <c:pt idx="8">
                  <c:v>-2.2689813703703714</c:v>
                </c:pt>
                <c:pt idx="9">
                  <c:v>-0.811971555555556</c:v>
                </c:pt>
                <c:pt idx="10">
                  <c:v>-8.7548861111110599E-2</c:v>
                </c:pt>
                <c:pt idx="11">
                  <c:v>1.3310908333333336</c:v>
                </c:pt>
                <c:pt idx="12">
                  <c:v>3.1116707777777775</c:v>
                </c:pt>
                <c:pt idx="13">
                  <c:v>4.2123419999999996</c:v>
                </c:pt>
                <c:pt idx="14">
                  <c:v>4.8545798888888889</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Regression!$DH$3:$DH$26</c:f>
              <c:numCache>
                <c:formatCode>0.000</c:formatCode>
                <c:ptCount val="24"/>
                <c:pt idx="0">
                  <c:v>1.1432052800800838</c:v>
                </c:pt>
                <c:pt idx="1">
                  <c:v>0.57466580560572944</c:v>
                </c:pt>
                <c:pt idx="2">
                  <c:v>-0.42127570333811115</c:v>
                </c:pt>
                <c:pt idx="3">
                  <c:v>-1.3672841047870861</c:v>
                </c:pt>
                <c:pt idx="4">
                  <c:v>-2.4306281136114865</c:v>
                </c:pt>
                <c:pt idx="5">
                  <c:v>-3.2773409149311838</c:v>
                </c:pt>
                <c:pt idx="6">
                  <c:v>-4.1821578248472617</c:v>
                </c:pt>
                <c:pt idx="7">
                  <c:v>-4.8035242071511464</c:v>
                </c:pt>
                <c:pt idx="8">
                  <c:v>-5.119211333906267</c:v>
                </c:pt>
                <c:pt idx="9">
                  <c:v>-5.0167909549023548</c:v>
                </c:pt>
                <c:pt idx="10">
                  <c:v>-4.3710113336034606</c:v>
                </c:pt>
                <c:pt idx="11">
                  <c:v>-3.1671847392095742</c:v>
                </c:pt>
                <c:pt idx="12">
                  <c:v>-1.3578090359956789</c:v>
                </c:pt>
                <c:pt idx="13">
                  <c:v>1.2677302260894976</c:v>
                </c:pt>
                <c:pt idx="14">
                  <c:v>4.8307114822860555</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Regression!$CV$3:$CV$26</c:f>
              <c:numCache>
                <c:formatCode>0.000</c:formatCode>
                <c:ptCount val="24"/>
                <c:pt idx="0">
                  <c:v>0.62947497592635759</c:v>
                </c:pt>
                <c:pt idx="1">
                  <c:v>0.37557154083725641</c:v>
                </c:pt>
                <c:pt idx="2">
                  <c:v>4.756126905234704E-2</c:v>
                </c:pt>
                <c:pt idx="3">
                  <c:v>-0.20363488549529399</c:v>
                </c:pt>
                <c:pt idx="4">
                  <c:v>-0.4423565092389749</c:v>
                </c:pt>
                <c:pt idx="5">
                  <c:v>-0.60338288792435879</c:v>
                </c:pt>
                <c:pt idx="6">
                  <c:v>-0.7403071190755508</c:v>
                </c:pt>
                <c:pt idx="7">
                  <c:v>-0.79316188820695321</c:v>
                </c:pt>
                <c:pt idx="8">
                  <c:v>-0.7562912908893582</c:v>
                </c:pt>
                <c:pt idx="9">
                  <c:v>-0.61551826613599414</c:v>
                </c:pt>
                <c:pt idx="10">
                  <c:v>-0.3410860068413073</c:v>
                </c:pt>
                <c:pt idx="11">
                  <c:v>5.0337289280566022E-2</c:v>
                </c:pt>
                <c:pt idx="12">
                  <c:v>0.56792284567201401</c:v>
                </c:pt>
                <c:pt idx="13">
                  <c:v>1.2601605792923616</c:v>
                </c:pt>
                <c:pt idx="14">
                  <c:v>2.1455640296728156</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Regression!$CX$3:$CX$26</c:f>
              <c:numCache>
                <c:formatCode>0.000</c:formatCode>
                <c:ptCount val="24"/>
                <c:pt idx="0">
                  <c:v>0.86868628194446196</c:v>
                </c:pt>
                <c:pt idx="1">
                  <c:v>0.49275053409615144</c:v>
                </c:pt>
                <c:pt idx="2">
                  <c:v>0.13839087597598226</c:v>
                </c:pt>
                <c:pt idx="3">
                  <c:v>-2.5293756040956968E-2</c:v>
                </c:pt>
                <c:pt idx="4">
                  <c:v>-6.3170481204104068E-2</c:v>
                </c:pt>
                <c:pt idx="5">
                  <c:v>2.290164209132789E-2</c:v>
                </c:pt>
                <c:pt idx="6">
                  <c:v>0.28405355465088855</c:v>
                </c:pt>
                <c:pt idx="7">
                  <c:v>0.69235744591044834</c:v>
                </c:pt>
                <c:pt idx="8">
                  <c:v>1.2868146733771311</c:v>
                </c:pt>
                <c:pt idx="9">
                  <c:v>2.0499824155038846</c:v>
                </c:pt>
                <c:pt idx="10">
                  <c:v>3.0496611494088657</c:v>
                </c:pt>
                <c:pt idx="11">
                  <c:v>4.1853637467074503</c:v>
                </c:pt>
                <c:pt idx="12">
                  <c:v>5.477912195316585</c:v>
                </c:pt>
                <c:pt idx="13">
                  <c:v>7.0202969199918712</c:v>
                </c:pt>
                <c:pt idx="14">
                  <c:v>8.8173211911588769</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Regression!$CY$3:$CY$26</c:f>
              <c:numCache>
                <c:formatCode>0.000</c:formatCode>
                <c:ptCount val="24"/>
                <c:pt idx="0">
                  <c:v>0.58737048751845988</c:v>
                </c:pt>
                <c:pt idx="1">
                  <c:v>0.34785111789444634</c:v>
                </c:pt>
                <c:pt idx="2">
                  <c:v>-6.0846929292109844E-2</c:v>
                </c:pt>
                <c:pt idx="3">
                  <c:v>-0.43301969128322171</c:v>
                </c:pt>
                <c:pt idx="4">
                  <c:v>-0.82569603726823004</c:v>
                </c:pt>
                <c:pt idx="5">
                  <c:v>-1.1086984550745029</c:v>
                </c:pt>
                <c:pt idx="6">
                  <c:v>-1.3562077641023871</c:v>
                </c:pt>
                <c:pt idx="7">
                  <c:v>-1.441359838484972</c:v>
                </c:pt>
                <c:pt idx="8">
                  <c:v>-1.3316110072535459</c:v>
                </c:pt>
                <c:pt idx="9">
                  <c:v>-0.98156775445284872</c:v>
                </c:pt>
                <c:pt idx="10">
                  <c:v>-0.30551387552398968</c:v>
                </c:pt>
                <c:pt idx="11">
                  <c:v>0.66750820428462809</c:v>
                </c:pt>
                <c:pt idx="12">
                  <c:v>1.9702195397656972</c:v>
                </c:pt>
                <c:pt idx="13">
                  <c:v>3.7353056052639459</c:v>
                </c:pt>
                <c:pt idx="14">
                  <c:v>6.0221678517123465</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Calc.'!$C$2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Calc.'!$C$3:$C$97</c:f>
              <c:numCache>
                <c:formatCode>0.0000000</c:formatCode>
                <c:ptCount val="95"/>
                <c:pt idx="1">
                  <c:v>2.5849252378696761E-2</c:v>
                </c:pt>
                <c:pt idx="2">
                  <c:v>2.5150830105033578E-2</c:v>
                </c:pt>
                <c:pt idx="3">
                  <c:v>2.4117144489471783E-2</c:v>
                </c:pt>
                <c:pt idx="4">
                  <c:v>2.2255313920214542E-2</c:v>
                </c:pt>
                <c:pt idx="5">
                  <c:v>1.9936258295762066E-2</c:v>
                </c:pt>
                <c:pt idx="6">
                  <c:v>1.6116851393872915E-2</c:v>
                </c:pt>
                <c:pt idx="7">
                  <c:v>1.1999991088599072E-2</c:v>
                </c:pt>
                <c:pt idx="8">
                  <c:v>8.0068817312016569E-3</c:v>
                </c:pt>
                <c:pt idx="9">
                  <c:v>4.9413486374640745E-3</c:v>
                </c:pt>
                <c:pt idx="10">
                  <c:v>2.7896448655290607E-3</c:v>
                </c:pt>
                <c:pt idx="11">
                  <c:v>1.5658140435642546E-3</c:v>
                </c:pt>
                <c:pt idx="12">
                  <c:v>8.7392201529787349E-4</c:v>
                </c:pt>
                <c:pt idx="13">
                  <c:v>4.7150661224136737E-4</c:v>
                </c:pt>
                <c:pt idx="14">
                  <c:v>2.4916065630882679E-4</c:v>
                </c:pt>
                <c:pt idx="16" formatCode="General">
                  <c:v>0</c:v>
                </c:pt>
                <c:pt idx="17" formatCode="0.000">
                  <c:v>-3.1743132469760522E-2</c:v>
                </c:pt>
                <c:pt idx="18" formatCode="0.000">
                  <c:v>8.6618527994357999E-2</c:v>
                </c:pt>
                <c:pt idx="19" formatCode="0.000">
                  <c:v>0.10474980475284927</c:v>
                </c:pt>
                <c:pt idx="20" formatCode="0.000">
                  <c:v>8.7354887472543288E-2</c:v>
                </c:pt>
                <c:pt idx="21" formatCode="0.000">
                  <c:v>7.1390025950854183E-2</c:v>
                </c:pt>
                <c:pt idx="22" formatCode="0.000">
                  <c:v>5.6083032292987202E-2</c:v>
                </c:pt>
                <c:pt idx="23" formatCode="0.000">
                  <c:v>4.4434012533676057E-2</c:v>
                </c:pt>
                <c:pt idx="24" formatCode="0.000">
                  <c:v>3.8333657341907759E-2</c:v>
                </c:pt>
                <c:pt idx="25" formatCode="0.000">
                  <c:v>3.5178794970848686E-2</c:v>
                </c:pt>
                <c:pt idx="26" formatCode="0.000">
                  <c:v>3.5112543937471381E-2</c:v>
                </c:pt>
                <c:pt idx="27" formatCode="0.000">
                  <c:v>3.704314696601755E-2</c:v>
                </c:pt>
                <c:pt idx="28" formatCode="0.000">
                  <c:v>4.0987311746449075E-2</c:v>
                </c:pt>
                <c:pt idx="29" formatCode="0.000">
                  <c:v>4.6744666543993868E-2</c:v>
                </c:pt>
                <c:pt idx="30" formatCode="0.000">
                  <c:v>5.2335567084138945E-2</c:v>
                </c:pt>
                <c:pt idx="31" formatCode="0.000">
                  <c:v>-3.1736463330655734E-3</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Calc.'!$E$2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Calc.'!$E$3:$E$97</c:f>
              <c:numCache>
                <c:formatCode>0.0000</c:formatCode>
                <c:ptCount val="95"/>
                <c:pt idx="1">
                  <c:v>-18.929041884271026</c:v>
                </c:pt>
                <c:pt idx="2">
                  <c:v>-1.5458036888960165</c:v>
                </c:pt>
                <c:pt idx="3">
                  <c:v>2.5499881896724683</c:v>
                </c:pt>
                <c:pt idx="4">
                  <c:v>3.2220981157019648</c:v>
                </c:pt>
                <c:pt idx="5">
                  <c:v>3.0699024822876786</c:v>
                </c:pt>
                <c:pt idx="6">
                  <c:v>2.4740903502015756</c:v>
                </c:pt>
                <c:pt idx="7">
                  <c:v>2.0386901049162764</c:v>
                </c:pt>
                <c:pt idx="8">
                  <c:v>1.8082529506337843</c:v>
                </c:pt>
                <c:pt idx="9">
                  <c:v>1.6298857636988957</c:v>
                </c:pt>
                <c:pt idx="10">
                  <c:v>1.643220211081216</c:v>
                </c:pt>
                <c:pt idx="11">
                  <c:v>1.6202994325919271</c:v>
                </c:pt>
                <c:pt idx="12">
                  <c:v>1.7575828068335944</c:v>
                </c:pt>
                <c:pt idx="13">
                  <c:v>1.78111769102361</c:v>
                </c:pt>
                <c:pt idx="14">
                  <c:v>1.7924232017740962</c:v>
                </c:pt>
                <c:pt idx="16" formatCode="General">
                  <c:v>0</c:v>
                </c:pt>
                <c:pt idx="17" formatCode="General">
                  <c:v>-1.6363427720700739E-2</c:v>
                </c:pt>
                <c:pt idx="18" formatCode="General">
                  <c:v>-1.4165038298557255E-2</c:v>
                </c:pt>
                <c:pt idx="19" formatCode="General">
                  <c:v>-3.8057943766748909E-3</c:v>
                </c:pt>
                <c:pt idx="20" formatCode="General">
                  <c:v>-2.8531310213022183E-3</c:v>
                </c:pt>
                <c:pt idx="21" formatCode="General">
                  <c:v>-4.7602498468785771E-3</c:v>
                </c:pt>
                <c:pt idx="22" formatCode="General">
                  <c:v>-5.9778023863321372E-3</c:v>
                </c:pt>
                <c:pt idx="23" formatCode="General">
                  <c:v>-5.8790187776064391E-3</c:v>
                </c:pt>
                <c:pt idx="24" formatCode="General">
                  <c:v>-4.8486266753161615E-3</c:v>
                </c:pt>
                <c:pt idx="25" formatCode="General">
                  <c:v>-3.0764671126485782E-3</c:v>
                </c:pt>
                <c:pt idx="26" formatCode="General">
                  <c:v>-7.3909260901879319E-4</c:v>
                </c:pt>
                <c:pt idx="27" formatCode="General">
                  <c:v>2.0918688210202433E-3</c:v>
                </c:pt>
                <c:pt idx="28" formatCode="General">
                  <c:v>4.5778928441207985E-3</c:v>
                </c:pt>
                <c:pt idx="29" formatCode="General">
                  <c:v>4.9341781718456254E-3</c:v>
                </c:pt>
                <c:pt idx="30" formatCode="General">
                  <c:v>-1.3789976439136284E-3</c:v>
                </c:pt>
                <c:pt idx="31" formatCode="General">
                  <c:v>8.2580978467444504E-4</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Calc.'!$AR$3:$AR$94</c:f>
              <c:numCache>
                <c:formatCode>0.0000</c:formatCode>
                <c:ptCount val="92"/>
                <c:pt idx="1">
                  <c:v>2.3752674833511265E-2</c:v>
                </c:pt>
                <c:pt idx="2">
                  <c:v>2.3230704299404988E-2</c:v>
                </c:pt>
                <c:pt idx="3">
                  <c:v>2.4092599206086918E-2</c:v>
                </c:pt>
                <c:pt idx="4">
                  <c:v>2.3458528408698717E-2</c:v>
                </c:pt>
                <c:pt idx="5">
                  <c:v>1.9430666739117541E-2</c:v>
                </c:pt>
                <c:pt idx="6">
                  <c:v>1.9218179302097769E-2</c:v>
                </c:pt>
                <c:pt idx="7">
                  <c:v>1.5490074064633326E-2</c:v>
                </c:pt>
                <c:pt idx="8">
                  <c:v>1.0395578626986469E-2</c:v>
                </c:pt>
                <c:pt idx="9">
                  <c:v>7.6489957706565624E-3</c:v>
                </c:pt>
                <c:pt idx="10">
                  <c:v>5.8533818759091494E-4</c:v>
                </c:pt>
                <c:pt idx="11">
                  <c:v>1.3551960083395115E-3</c:v>
                </c:pt>
                <c:pt idx="12">
                  <c:v>-4.5970250206367157E-3</c:v>
                </c:pt>
                <c:pt idx="13">
                  <c:v>-1.681617623605026E-3</c:v>
                </c:pt>
                <c:pt idx="14">
                  <c:v>-2.3885019808678491E-3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Calc.'!$AU$2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Calc.'!$AU$3:$AU$98</c:f>
              <c:numCache>
                <c:formatCode>0.0000</c:formatCode>
                <c:ptCount val="96"/>
                <c:pt idx="1">
                  <c:v>0</c:v>
                </c:pt>
                <c:pt idx="2">
                  <c:v>0</c:v>
                </c:pt>
                <c:pt idx="3">
                  <c:v>0</c:v>
                </c:pt>
                <c:pt idx="4">
                  <c:v>0.54548299043933102</c:v>
                </c:pt>
                <c:pt idx="5">
                  <c:v>0.86361767103947673</c:v>
                </c:pt>
                <c:pt idx="6">
                  <c:v>0.9549029469625222</c:v>
                </c:pt>
                <c:pt idx="7">
                  <c:v>1.0515568343755122</c:v>
                </c:pt>
                <c:pt idx="8">
                  <c:v>1.2780355881459609</c:v>
                </c:pt>
                <c:pt idx="9">
                  <c:v>1.3778101584206488</c:v>
                </c:pt>
                <c:pt idx="10">
                  <c:v>0.58963983488856009</c:v>
                </c:pt>
                <c:pt idx="11">
                  <c:v>0.89693872281585574</c:v>
                </c:pt>
                <c:pt idx="12">
                  <c:v>1.0350618102553193</c:v>
                </c:pt>
                <c:pt idx="13">
                  <c:v>0.90751311153546066</c:v>
                </c:pt>
                <c:pt idx="14">
                  <c:v>0.70113846941785962</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Calc.'!$Y$3:$Y$97</c:f>
              <c:numCache>
                <c:formatCode>0.0000</c:formatCode>
                <c:ptCount val="95"/>
                <c:pt idx="1">
                  <c:v>2.3477057927152626E-3</c:v>
                </c:pt>
                <c:pt idx="2">
                  <c:v>1.5888569666529878E-2</c:v>
                </c:pt>
                <c:pt idx="3">
                  <c:v>1.4367928161335761E-2</c:v>
                </c:pt>
                <c:pt idx="4">
                  <c:v>1.0301255514077028E-2</c:v>
                </c:pt>
                <c:pt idx="5">
                  <c:v>7.8450201351255976E-3</c:v>
                </c:pt>
                <c:pt idx="6">
                  <c:v>5.1697314416401822E-3</c:v>
                </c:pt>
                <c:pt idx="7">
                  <c:v>3.5876474581512247E-3</c:v>
                </c:pt>
                <c:pt idx="8">
                  <c:v>2.6266441102410845E-3</c:v>
                </c:pt>
                <c:pt idx="9">
                  <c:v>1.8736638108276464E-3</c:v>
                </c:pt>
                <c:pt idx="10">
                  <c:v>1.3249208259417165E-3</c:v>
                </c:pt>
                <c:pt idx="11">
                  <c:v>7.1095596756496184E-4</c:v>
                </c:pt>
                <c:pt idx="12">
                  <c:v>3.2038347349848097E-5</c:v>
                </c:pt>
                <c:pt idx="13">
                  <c:v>-9.1542745266656777E-4</c:v>
                </c:pt>
                <c:pt idx="14">
                  <c:v>-2.1664870706073346E-3</c:v>
                </c:pt>
              </c:numCache>
            </c:numRef>
          </c:yVal>
          <c:smooth val="0"/>
          <c:extLst>
            <c:ext xmlns:c16="http://schemas.microsoft.com/office/drawing/2014/chart" uri="{C3380CC4-5D6E-409C-BE32-E72D297353CC}">
              <c16:uniqueId val="{00000000-E960-46CA-87B0-E4A287CE7A39}"/>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Calc.'!$G$3:$G$97</c:f>
              <c:numCache>
                <c:formatCode>0.0000</c:formatCode>
                <c:ptCount val="95"/>
                <c:pt idx="1">
                  <c:v>-1.4785226862303721E-3</c:v>
                </c:pt>
                <c:pt idx="2">
                  <c:v>-4.9375296149146023E-3</c:v>
                </c:pt>
                <c:pt idx="3">
                  <c:v>-4.148483595207972E-3</c:v>
                </c:pt>
                <c:pt idx="4">
                  <c:v>-2.7172100479731522E-3</c:v>
                </c:pt>
                <c:pt idx="5">
                  <c:v>-1.8519912771189824E-3</c:v>
                </c:pt>
                <c:pt idx="6">
                  <c:v>-1.0037762621890576E-3</c:v>
                </c:pt>
                <c:pt idx="7">
                  <c:v>-5.0553532442258731E-4</c:v>
                </c:pt>
                <c:pt idx="8">
                  <c:v>-1.5896545812900945E-4</c:v>
                </c:pt>
                <c:pt idx="9">
                  <c:v>1.2635059406216549E-4</c:v>
                </c:pt>
                <c:pt idx="10">
                  <c:v>4.6345487833054824E-4</c:v>
                </c:pt>
                <c:pt idx="11">
                  <c:v>8.22879450273814E-4</c:v>
                </c:pt>
                <c:pt idx="12">
                  <c:v>1.3862870741595172E-3</c:v>
                </c:pt>
                <c:pt idx="13">
                  <c:v>2.0243402511178335E-3</c:v>
                </c:pt>
                <c:pt idx="14">
                  <c:v>2.8561807345904812E-3</c:v>
                </c:pt>
                <c:pt idx="16" formatCode="General">
                  <c:v>0</c:v>
                </c:pt>
                <c:pt idx="17" formatCode="General">
                  <c:v>6.9559044570637413E-2</c:v>
                </c:pt>
                <c:pt idx="18" formatCode="General">
                  <c:v>1.0469630871844358E-2</c:v>
                </c:pt>
                <c:pt idx="19" formatCode="General">
                  <c:v>-4.6196812616518933E-3</c:v>
                </c:pt>
                <c:pt idx="20" formatCode="General">
                  <c:v>-5.6642413545730441E-3</c:v>
                </c:pt>
                <c:pt idx="21" formatCode="General">
                  <c:v>-4.221465410686521E-3</c:v>
                </c:pt>
                <c:pt idx="22" formatCode="General">
                  <c:v>-2.547840897639867E-3</c:v>
                </c:pt>
                <c:pt idx="23" formatCode="General">
                  <c:v>-1.2852282678583935E-3</c:v>
                </c:pt>
                <c:pt idx="24" formatCode="General">
                  <c:v>-5.2406622778602887E-4</c:v>
                </c:pt>
                <c:pt idx="25" formatCode="General">
                  <c:v>-3.4304008925336641E-5</c:v>
                </c:pt>
                <c:pt idx="26" formatCode="General">
                  <c:v>3.0244009854577393E-4</c:v>
                </c:pt>
                <c:pt idx="27" formatCode="General">
                  <c:v>5.3087905010688018E-4</c:v>
                </c:pt>
                <c:pt idx="28" formatCode="General">
                  <c:v>6.3656338977181968E-4</c:v>
                </c:pt>
                <c:pt idx="29" formatCode="General">
                  <c:v>5.5922984321057673E-4</c:v>
                </c:pt>
                <c:pt idx="30" formatCode="General">
                  <c:v>1.3931788620839654E-4</c:v>
                </c:pt>
                <c:pt idx="31" formatCode="General">
                  <c:v>5.5736543335243825E-3</c:v>
                </c:pt>
              </c:numCache>
            </c:numRef>
          </c:yVal>
          <c:smooth val="0"/>
          <c:extLst>
            <c:ext xmlns:c16="http://schemas.microsoft.com/office/drawing/2014/chart" uri="{C3380CC4-5D6E-409C-BE32-E72D297353CC}">
              <c16:uniqueId val="{00000001-E960-46CA-87B0-E4A287CE7A39}"/>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Calc.'!$V$3:$V$97</c:f>
              <c:numCache>
                <c:formatCode>0.0000</c:formatCode>
                <c:ptCount val="95"/>
                <c:pt idx="1">
                  <c:v>-1.635447897528302E-2</c:v>
                </c:pt>
                <c:pt idx="2">
                  <c:v>-8.8997696663846559E-3</c:v>
                </c:pt>
                <c:pt idx="3">
                  <c:v>-4.7592948015765541E-3</c:v>
                </c:pt>
                <c:pt idx="4">
                  <c:v>-2.1781199409864741E-3</c:v>
                </c:pt>
                <c:pt idx="5">
                  <c:v>-1.0718608714373676E-3</c:v>
                </c:pt>
                <c:pt idx="6">
                  <c:v>-2.4560310512414322E-4</c:v>
                </c:pt>
                <c:pt idx="7">
                  <c:v>1.7796443570081765E-4</c:v>
                </c:pt>
                <c:pt idx="8">
                  <c:v>4.8551658746352825E-4</c:v>
                </c:pt>
                <c:pt idx="9">
                  <c:v>7.3805814437677485E-4</c:v>
                </c:pt>
                <c:pt idx="10">
                  <c:v>1.0947596168405711E-3</c:v>
                </c:pt>
                <c:pt idx="11">
                  <c:v>1.4551842014561335E-3</c:v>
                </c:pt>
                <c:pt idx="12">
                  <c:v>2.0493446436699362E-3</c:v>
                </c:pt>
                <c:pt idx="13">
                  <c:v>2.6846864024997101E-3</c:v>
                </c:pt>
                <c:pt idx="14">
                  <c:v>3.5041117901221143E-3</c:v>
                </c:pt>
              </c:numCache>
            </c:numRef>
          </c:yVal>
          <c:smooth val="0"/>
          <c:extLst>
            <c:ext xmlns:c16="http://schemas.microsoft.com/office/drawing/2014/chart" uri="{C3380CC4-5D6E-409C-BE32-E72D297353CC}">
              <c16:uniqueId val="{00000002-E960-46CA-87B0-E4A287CE7A39}"/>
            </c:ext>
          </c:extLst>
        </c:ser>
        <c:ser>
          <c:idx val="2"/>
          <c:order val="3"/>
          <c:tx>
            <c:strRef>
              <c:f>'Post Process Calc.'!$Z$2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Calc.'!$Z$3:$Z$100</c:f>
              <c:numCache>
                <c:formatCode>0.0000</c:formatCode>
                <c:ptCount val="98"/>
                <c:pt idx="1">
                  <c:v>-1.588874958190014E-3</c:v>
                </c:pt>
                <c:pt idx="2">
                  <c:v>-3.7293362806272603E-3</c:v>
                </c:pt>
                <c:pt idx="3">
                  <c:v>-2.9588383329946346E-3</c:v>
                </c:pt>
                <c:pt idx="4">
                  <c:v>-1.8505956396410344E-3</c:v>
                </c:pt>
                <c:pt idx="5">
                  <c:v>-1.2188296018646385E-3</c:v>
                </c:pt>
                <c:pt idx="6">
                  <c:v>-6.106768316237783E-4</c:v>
                </c:pt>
                <c:pt idx="7">
                  <c:v>-2.5267091887405088E-4</c:v>
                </c:pt>
                <c:pt idx="8">
                  <c:v>5.8141819908434257E-6</c:v>
                </c:pt>
                <c:pt idx="9">
                  <c:v>2.2522701388149447E-4</c:v>
                </c:pt>
                <c:pt idx="10">
                  <c:v>4.9120075901859582E-4</c:v>
                </c:pt>
                <c:pt idx="11">
                  <c:v>7.7259839525922421E-4</c:v>
                </c:pt>
                <c:pt idx="12">
                  <c:v>1.2035948132056182E-3</c:v>
                </c:pt>
                <c:pt idx="13">
                  <c:v>1.6954151849706946E-3</c:v>
                </c:pt>
                <c:pt idx="14">
                  <c:v>2.3375814783963612E-3</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Calc.'!$BO$3:$BO$94</c:f>
              <c:numCache>
                <c:formatCode>0.0000</c:formatCode>
                <c:ptCount val="92"/>
                <c:pt idx="1">
                  <c:v>-5.2218876755535937E-3</c:v>
                </c:pt>
                <c:pt idx="2">
                  <c:v>1.9731160168360549E-2</c:v>
                </c:pt>
                <c:pt idx="3">
                  <c:v>1.0125118760623714E-2</c:v>
                </c:pt>
                <c:pt idx="4">
                  <c:v>4.7676279527126405E-3</c:v>
                </c:pt>
                <c:pt idx="5">
                  <c:v>-7.9825419150551563E-4</c:v>
                </c:pt>
                <c:pt idx="6">
                  <c:v>3.8375391474485595E-3</c:v>
                </c:pt>
                <c:pt idx="7">
                  <c:v>2.0402359040645785E-3</c:v>
                </c:pt>
                <c:pt idx="8">
                  <c:v>2.2228768340518969E-3</c:v>
                </c:pt>
                <c:pt idx="9">
                  <c:v>2.0882808667990805E-3</c:v>
                </c:pt>
                <c:pt idx="10">
                  <c:v>4.0813622359538127E-4</c:v>
                </c:pt>
                <c:pt idx="11">
                  <c:v>3.5472209209722245E-4</c:v>
                </c:pt>
                <c:pt idx="12">
                  <c:v>1.8754293287070282E-4</c:v>
                </c:pt>
                <c:pt idx="13">
                  <c:v>-5.2434919522485138E-4</c:v>
                </c:pt>
                <c:pt idx="14">
                  <c:v>-5.6548743708979214E-4</c:v>
                </c:pt>
              </c:numCache>
            </c:numRef>
          </c:yVal>
          <c:smooth val="0"/>
          <c:extLst>
            <c:ext xmlns:c16="http://schemas.microsoft.com/office/drawing/2014/chart" uri="{C3380CC4-5D6E-409C-BE32-E72D297353CC}">
              <c16:uniqueId val="{00000000-F3CA-45B6-BA8F-E772C0C9462D}"/>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Calc.'!$AW$3:$AW$94</c:f>
              <c:numCache>
                <c:formatCode>0.0000</c:formatCode>
                <c:ptCount val="92"/>
                <c:pt idx="1">
                  <c:v>1.4117711332969331E-2</c:v>
                </c:pt>
                <c:pt idx="2">
                  <c:v>2.8329960750116845E-2</c:v>
                </c:pt>
                <c:pt idx="3">
                  <c:v>-2.4253054434142504E-4</c:v>
                </c:pt>
                <c:pt idx="4">
                  <c:v>-7.8139875502568953E-3</c:v>
                </c:pt>
                <c:pt idx="5">
                  <c:v>-9.3575533241386493E-3</c:v>
                </c:pt>
                <c:pt idx="6">
                  <c:v>-8.451360715955637E-4</c:v>
                </c:pt>
                <c:pt idx="7">
                  <c:v>-2.9320709140495172E-3</c:v>
                </c:pt>
                <c:pt idx="8">
                  <c:v>3.151859318743611E-4</c:v>
                </c:pt>
                <c:pt idx="9">
                  <c:v>1.3737768085149648E-3</c:v>
                </c:pt>
                <c:pt idx="10">
                  <c:v>5.929982450434421E-4</c:v>
                </c:pt>
                <c:pt idx="11">
                  <c:v>8.9862663353833749E-4</c:v>
                </c:pt>
                <c:pt idx="12">
                  <c:v>1.6587695871772138E-3</c:v>
                </c:pt>
                <c:pt idx="13">
                  <c:v>7.6697250932208265E-4</c:v>
                </c:pt>
                <c:pt idx="14">
                  <c:v>5.9342639024801899E-4</c:v>
                </c:pt>
              </c:numCache>
            </c:numRef>
          </c:yVal>
          <c:smooth val="0"/>
          <c:extLst>
            <c:ext xmlns:c16="http://schemas.microsoft.com/office/drawing/2014/chart" uri="{C3380CC4-5D6E-409C-BE32-E72D297353CC}">
              <c16:uniqueId val="{00000001-F3CA-45B6-BA8F-E772C0C9462D}"/>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Calc.'!$BL$3:$BL$94</c:f>
              <c:numCache>
                <c:formatCode>0.0000</c:formatCode>
                <c:ptCount val="92"/>
                <c:pt idx="1">
                  <c:v>-1.4488914938840202E-3</c:v>
                </c:pt>
                <c:pt idx="2">
                  <c:v>9.2470150707579472E-3</c:v>
                </c:pt>
                <c:pt idx="3">
                  <c:v>4.7091296743851643E-3</c:v>
                </c:pt>
                <c:pt idx="4">
                  <c:v>-5.1839024426809932E-3</c:v>
                </c:pt>
                <c:pt idx="5">
                  <c:v>-5.5625464825907189E-3</c:v>
                </c:pt>
                <c:pt idx="6">
                  <c:v>-7.3408461977168685E-4</c:v>
                </c:pt>
                <c:pt idx="7">
                  <c:v>-9.8520709862666899E-4</c:v>
                </c:pt>
                <c:pt idx="8">
                  <c:v>6.8225879089608683E-4</c:v>
                </c:pt>
                <c:pt idx="9">
                  <c:v>1.2363324143673099E-3</c:v>
                </c:pt>
                <c:pt idx="10">
                  <c:v>4.9710038313369273E-4</c:v>
                </c:pt>
                <c:pt idx="11">
                  <c:v>9.6923696931216097E-4</c:v>
                </c:pt>
                <c:pt idx="12">
                  <c:v>1.2233720510505216E-3</c:v>
                </c:pt>
                <c:pt idx="13">
                  <c:v>8.1958907006082435E-4</c:v>
                </c:pt>
                <c:pt idx="14">
                  <c:v>4.886839923592144E-4</c:v>
                </c:pt>
              </c:numCache>
            </c:numRef>
          </c:yVal>
          <c:smooth val="0"/>
          <c:extLst>
            <c:ext xmlns:c16="http://schemas.microsoft.com/office/drawing/2014/chart" uri="{C3380CC4-5D6E-409C-BE32-E72D297353CC}">
              <c16:uniqueId val="{00000002-F3CA-45B6-BA8F-E772C0C9462D}"/>
            </c:ext>
          </c:extLst>
        </c:ser>
        <c:ser>
          <c:idx val="2"/>
          <c:order val="3"/>
          <c:tx>
            <c:strRef>
              <c:f>'In Process Calc.'!$BP$2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Calc.'!$BP$3:$BP$93</c:f>
              <c:numCache>
                <c:formatCode>0.0000</c:formatCode>
                <c:ptCount val="91"/>
                <c:pt idx="1">
                  <c:v>-4.2998658158092745E-4</c:v>
                </c:pt>
                <c:pt idx="2">
                  <c:v>8.5127944693887941E-3</c:v>
                </c:pt>
                <c:pt idx="3">
                  <c:v>4.7354093844239964E-3</c:v>
                </c:pt>
                <c:pt idx="4">
                  <c:v>-3.5868183480373766E-3</c:v>
                </c:pt>
                <c:pt idx="5">
                  <c:v>-4.1069338110144181E-3</c:v>
                </c:pt>
                <c:pt idx="6">
                  <c:v>-5.2806446091353647E-4</c:v>
                </c:pt>
                <c:pt idx="7">
                  <c:v>-8.4894317888499591E-4</c:v>
                </c:pt>
                <c:pt idx="8">
                  <c:v>1.5865611049452051E-4</c:v>
                </c:pt>
                <c:pt idx="9">
                  <c:v>6.0455641933790329E-4</c:v>
                </c:pt>
                <c:pt idx="10">
                  <c:v>2.922002943458681E-4</c:v>
                </c:pt>
                <c:pt idx="11">
                  <c:v>4.8390213863224574E-4</c:v>
                </c:pt>
                <c:pt idx="12">
                  <c:v>7.2945762220014186E-4</c:v>
                </c:pt>
                <c:pt idx="13">
                  <c:v>4.8037466715597548E-4</c:v>
                </c:pt>
                <c:pt idx="14">
                  <c:v>3.2064118403713881E-4</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Calc.'!$K$3:$K$97</c:f>
              <c:numCache>
                <c:formatCode>0.0000</c:formatCode>
                <c:ptCount val="95"/>
                <c:pt idx="1">
                  <c:v>4.0979128707748252E-2</c:v>
                </c:pt>
                <c:pt idx="2">
                  <c:v>0.10944412662374273</c:v>
                </c:pt>
                <c:pt idx="3">
                  <c:v>0.10183961855854926</c:v>
                </c:pt>
                <c:pt idx="4">
                  <c:v>7.9229038056036358E-2</c:v>
                </c:pt>
                <c:pt idx="5">
                  <c:v>6.6036572777094044E-2</c:v>
                </c:pt>
                <c:pt idx="6">
                  <c:v>4.9899925349047344E-2</c:v>
                </c:pt>
                <c:pt idx="7">
                  <c:v>4.0591282479987778E-2</c:v>
                </c:pt>
                <c:pt idx="8">
                  <c:v>3.6523069295356467E-2</c:v>
                </c:pt>
                <c:pt idx="9">
                  <c:v>3.4031186971645651E-2</c:v>
                </c:pt>
                <c:pt idx="10">
                  <c:v>3.6115258863786089E-2</c:v>
                </c:pt>
                <c:pt idx="11">
                  <c:v>3.7909932102069825E-2</c:v>
                </c:pt>
                <c:pt idx="12">
                  <c:v>4.4297629416349911E-2</c:v>
                </c:pt>
                <c:pt idx="13">
                  <c:v>4.9252557578227649E-2</c:v>
                </c:pt>
                <c:pt idx="14">
                  <c:v>5.5565061907294058E-2</c:v>
                </c:pt>
              </c:numCache>
            </c:numRef>
          </c:yVal>
          <c:smooth val="0"/>
          <c:extLst>
            <c:ext xmlns:c16="http://schemas.microsoft.com/office/drawing/2014/chart" uri="{C3380CC4-5D6E-409C-BE32-E72D297353CC}">
              <c16:uniqueId val="{00000000-29A0-45BE-BBFF-B63798DDB34B}"/>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Calc.'!$Q$3:$Q$97</c:f>
              <c:numCache>
                <c:formatCode>0.0000</c:formatCode>
                <c:ptCount val="95"/>
                <c:pt idx="1">
                  <c:v>1.6113994448061195E-2</c:v>
                </c:pt>
                <c:pt idx="2">
                  <c:v>8.3067473273430462E-2</c:v>
                </c:pt>
                <c:pt idx="3">
                  <c:v>6.447816367453886E-2</c:v>
                </c:pt>
                <c:pt idx="4">
                  <c:v>3.6459594382270859E-2</c:v>
                </c:pt>
                <c:pt idx="5">
                  <c:v>2.0561896874776223E-2</c:v>
                </c:pt>
                <c:pt idx="6">
                  <c:v>7.2171226478049862E-3</c:v>
                </c:pt>
                <c:pt idx="7">
                  <c:v>4.872342888806082E-4</c:v>
                </c:pt>
                <c:pt idx="8">
                  <c:v>-3.3879665944314065E-3</c:v>
                </c:pt>
                <c:pt idx="9">
                  <c:v>-5.4346547775025603E-3</c:v>
                </c:pt>
                <c:pt idx="10">
                  <c:v>-6.8355867380543592E-3</c:v>
                </c:pt>
                <c:pt idx="11">
                  <c:v>-6.1209030930378036E-3</c:v>
                </c:pt>
                <c:pt idx="12">
                  <c:v>-3.5160782177537792E-3</c:v>
                </c:pt>
                <c:pt idx="13">
                  <c:v>3.8379280228994965E-3</c:v>
                </c:pt>
                <c:pt idx="14">
                  <c:v>1.7781059056384815E-2</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Calc.'!$BA$3:$BA$94</c:f>
              <c:numCache>
                <c:formatCode>0.0000</c:formatCode>
                <c:ptCount val="92"/>
                <c:pt idx="1">
                  <c:v>0.1449857625715468</c:v>
                </c:pt>
                <c:pt idx="2">
                  <c:v>5.2687416642327865E-2</c:v>
                </c:pt>
                <c:pt idx="3">
                  <c:v>0.10113035026121092</c:v>
                </c:pt>
                <c:pt idx="4">
                  <c:v>7.9511007546199414E-2</c:v>
                </c:pt>
                <c:pt idx="5">
                  <c:v>5.4698722786507108E-2</c:v>
                </c:pt>
                <c:pt idx="6">
                  <c:v>5.1606859714009856E-2</c:v>
                </c:pt>
                <c:pt idx="7">
                  <c:v>3.9303993792439866E-2</c:v>
                </c:pt>
                <c:pt idx="8">
                  <c:v>3.3393142088633906E-2</c:v>
                </c:pt>
                <c:pt idx="9">
                  <c:v>2.9533231743167482E-2</c:v>
                </c:pt>
                <c:pt idx="10">
                  <c:v>2.4144522984423475E-2</c:v>
                </c:pt>
                <c:pt idx="11">
                  <c:v>3.1093867846328657E-2</c:v>
                </c:pt>
                <c:pt idx="12">
                  <c:v>3.4066597514338048E-2</c:v>
                </c:pt>
                <c:pt idx="13">
                  <c:v>3.6613476096878504E-2</c:v>
                </c:pt>
                <c:pt idx="14">
                  <c:v>3.9810151286534236E-2</c:v>
                </c:pt>
              </c:numCache>
            </c:numRef>
          </c:yVal>
          <c:smooth val="0"/>
          <c:extLst>
            <c:ext xmlns:c16="http://schemas.microsoft.com/office/drawing/2014/chart" uri="{C3380CC4-5D6E-409C-BE32-E72D297353CC}">
              <c16:uniqueId val="{00000000-2387-487F-B8C8-3D28443B696F}"/>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Calc.'!$BG$3:$BG$94</c:f>
              <c:numCache>
                <c:formatCode>0.0000</c:formatCode>
                <c:ptCount val="92"/>
                <c:pt idx="1">
                  <c:v>0.12206797753233189</c:v>
                </c:pt>
                <c:pt idx="2">
                  <c:v>5.7180500911901681E-2</c:v>
                </c:pt>
                <c:pt idx="3">
                  <c:v>3.4283263842969779E-2</c:v>
                </c:pt>
                <c:pt idx="4">
                  <c:v>3.9649972735798795E-2</c:v>
                </c:pt>
                <c:pt idx="5">
                  <c:v>2.1589471284054945E-2</c:v>
                </c:pt>
                <c:pt idx="6">
                  <c:v>1.9559734864274498E-2</c:v>
                </c:pt>
                <c:pt idx="7">
                  <c:v>6.7571345057275255E-3</c:v>
                </c:pt>
                <c:pt idx="8">
                  <c:v>3.3011045832648299E-4</c:v>
                </c:pt>
                <c:pt idx="9">
                  <c:v>-9.5454418647481082E-3</c:v>
                </c:pt>
                <c:pt idx="10">
                  <c:v>-1.0512866189746886E-2</c:v>
                </c:pt>
                <c:pt idx="11">
                  <c:v>-5.1656847741637165E-4</c:v>
                </c:pt>
                <c:pt idx="12">
                  <c:v>4.6220917623535286E-4</c:v>
                </c:pt>
                <c:pt idx="13">
                  <c:v>-2.2865149991606868E-3</c:v>
                </c:pt>
                <c:pt idx="14">
                  <c:v>5.5544633826823961E-3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Calc.'!$BB$3:$BB$94</c:f>
              <c:numCache>
                <c:formatCode>0.0000</c:formatCode>
                <c:ptCount val="92"/>
                <c:pt idx="1">
                  <c:v>0</c:v>
                </c:pt>
                <c:pt idx="2">
                  <c:v>-1.9086114325604003E-2</c:v>
                </c:pt>
                <c:pt idx="3">
                  <c:v>-7.1663837945646095E-4</c:v>
                </c:pt>
                <c:pt idx="4">
                  <c:v>-5.36221188254712E-3</c:v>
                </c:pt>
                <c:pt idx="5">
                  <c:v>-6.4126527410491739E-3</c:v>
                </c:pt>
                <c:pt idx="6">
                  <c:v>-4.1162632593211455E-3</c:v>
                </c:pt>
                <c:pt idx="7">
                  <c:v>-4.9377992892371946E-3</c:v>
                </c:pt>
                <c:pt idx="8">
                  <c:v>-5.4122219632204557E-3</c:v>
                </c:pt>
                <c:pt idx="9">
                  <c:v>-3.647308923095127E-3</c:v>
                </c:pt>
                <c:pt idx="10">
                  <c:v>-1.7617164919264152E-3</c:v>
                </c:pt>
                <c:pt idx="11">
                  <c:v>4.0815923462002458E-3</c:v>
                </c:pt>
                <c:pt idx="12">
                  <c:v>6.0063160756880785E-3</c:v>
                </c:pt>
                <c:pt idx="13">
                  <c:v>4.4512866757422966E-4</c:v>
                </c:pt>
                <c:pt idx="14">
                  <c:v>7.3535095487783746E-4</c:v>
                </c:pt>
              </c:numCache>
            </c:numRef>
          </c:yVal>
          <c:smooth val="0"/>
          <c:extLst>
            <c:ext xmlns:c16="http://schemas.microsoft.com/office/drawing/2014/chart" uri="{C3380CC4-5D6E-409C-BE32-E72D297353CC}">
              <c16:uniqueId val="{00000000-2C2E-446A-B6EB-B2FB396734ED}"/>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Calc.'!$BK$3:$BK$94</c:f>
              <c:numCache>
                <c:formatCode>0.0000</c:formatCode>
                <c:ptCount val="92"/>
                <c:pt idx="1">
                  <c:v>-2.1597300705228698E-2</c:v>
                </c:pt>
                <c:pt idx="2">
                  <c:v>-2.6082485234828364E-2</c:v>
                </c:pt>
                <c:pt idx="3">
                  <c:v>-1.9770521458335247E-2</c:v>
                </c:pt>
                <c:pt idx="4">
                  <c:v>-1.9719951354295509E-2</c:v>
                </c:pt>
                <c:pt idx="5">
                  <c:v>-1.7746245062311997E-2</c:v>
                </c:pt>
                <c:pt idx="6">
                  <c:v>-1.326539343029505E-2</c:v>
                </c:pt>
                <c:pt idx="7">
                  <c:v>-9.4734908084341731E-3</c:v>
                </c:pt>
                <c:pt idx="8">
                  <c:v>-5.5325578544343675E-3</c:v>
                </c:pt>
                <c:pt idx="9">
                  <c:v>5.3922877725607436E-3</c:v>
                </c:pt>
                <c:pt idx="10">
                  <c:v>1.2350433694079718E-3</c:v>
                </c:pt>
                <c:pt idx="11">
                  <c:v>-9.1321763847026817E-3</c:v>
                </c:pt>
                <c:pt idx="12">
                  <c:v>-1.0684549713888807E-3</c:v>
                </c:pt>
                <c:pt idx="13">
                  <c:v>-2.8170732681981575E-3</c:v>
                </c:pt>
                <c:pt idx="14">
                  <c:v>-2.1679885755613794E-3</c:v>
                </c:pt>
              </c:numCache>
            </c:numRef>
          </c:yVal>
          <c:smooth val="0"/>
          <c:extLst>
            <c:ext xmlns:c16="http://schemas.microsoft.com/office/drawing/2014/chart" uri="{C3380CC4-5D6E-409C-BE32-E72D297353CC}">
              <c16:uniqueId val="{00000001-2C2E-446A-B6EB-B2FB396734ED}"/>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Calc.'!$AV$3:$AV$94</c:f>
              <c:numCache>
                <c:formatCode>0.0000</c:formatCode>
                <c:ptCount val="92"/>
                <c:pt idx="1">
                  <c:v>-1.0439421056610038E-3</c:v>
                </c:pt>
                <c:pt idx="2">
                  <c:v>3.2048593450639416E-4</c:v>
                </c:pt>
                <c:pt idx="3">
                  <c:v>-1.2514648974732382E-3</c:v>
                </c:pt>
                <c:pt idx="4">
                  <c:v>-3.1105125959230732E-3</c:v>
                </c:pt>
                <c:pt idx="5">
                  <c:v>-5.4901592347746577E-3</c:v>
                </c:pt>
                <c:pt idx="6">
                  <c:v>-5.7660358205680251E-3</c:v>
                </c:pt>
                <c:pt idx="7">
                  <c:v>-7.3379943847124516E-3</c:v>
                </c:pt>
                <c:pt idx="8">
                  <c:v>-7.9860271945851932E-3</c:v>
                </c:pt>
                <c:pt idx="9">
                  <c:v>-4.5302069063519624E-3</c:v>
                </c:pt>
                <c:pt idx="10">
                  <c:v>-9.7877664321289776E-5</c:v>
                </c:pt>
                <c:pt idx="11">
                  <c:v>4.3175961769158369E-3</c:v>
                </c:pt>
                <c:pt idx="12">
                  <c:v>3.6501588451374844E-3</c:v>
                </c:pt>
                <c:pt idx="13">
                  <c:v>3.3114746282443125E-3</c:v>
                </c:pt>
                <c:pt idx="14">
                  <c:v>1.2941568481726065E-3</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Calc.'!$L$3:$L$97</c:f>
              <c:numCache>
                <c:formatCode>0.0000</c:formatCode>
                <c:ptCount val="95"/>
                <c:pt idx="1">
                  <c:v>-2.1788301503209831E-2</c:v>
                </c:pt>
                <c:pt idx="2">
                  <c:v>-7.4697979419109453E-3</c:v>
                </c:pt>
                <c:pt idx="3">
                  <c:v>-2.7196515941778536E-3</c:v>
                </c:pt>
                <c:pt idx="4">
                  <c:v>-3.8903542654517547E-3</c:v>
                </c:pt>
                <c:pt idx="5">
                  <c:v>-5.6348922878439274E-3</c:v>
                </c:pt>
                <c:pt idx="6">
                  <c:v>-6.1506280205075731E-3</c:v>
                </c:pt>
                <c:pt idx="7">
                  <c:v>-5.4383264897684561E-3</c:v>
                </c:pt>
                <c:pt idx="8">
                  <c:v>-4.0351184838348046E-3</c:v>
                </c:pt>
                <c:pt idx="9">
                  <c:v>-1.9577392315362927E-3</c:v>
                </c:pt>
                <c:pt idx="10">
                  <c:v>6.935851052849209E-4</c:v>
                </c:pt>
                <c:pt idx="11">
                  <c:v>3.3639362758156456E-3</c:v>
                </c:pt>
                <c:pt idx="12">
                  <c:v>5.3290088709318836E-3</c:v>
                </c:pt>
                <c:pt idx="13">
                  <c:v>2.9734576302321947E-3</c:v>
                </c:pt>
                <c:pt idx="14">
                  <c:v>-9.1248312900920111E-3</c:v>
                </c:pt>
              </c:numCache>
            </c:numRef>
          </c:yVal>
          <c:smooth val="0"/>
          <c:extLst>
            <c:ext xmlns:c16="http://schemas.microsoft.com/office/drawing/2014/chart" uri="{C3380CC4-5D6E-409C-BE32-E72D297353CC}">
              <c16:uniqueId val="{00000000-E82D-4F8A-B25C-4360E821160A}"/>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Calc.'!$U$3:$U$97</c:f>
              <c:numCache>
                <c:formatCode>0.0000</c:formatCode>
                <c:ptCount val="95"/>
                <c:pt idx="1">
                  <c:v>-0.1392914128459713</c:v>
                </c:pt>
                <c:pt idx="2">
                  <c:v>-7.893539044450644E-2</c:v>
                </c:pt>
                <c:pt idx="3">
                  <c:v>-4.7189136835614473E-2</c:v>
                </c:pt>
                <c:pt idx="4">
                  <c:v>-2.7056685467892149E-2</c:v>
                </c:pt>
                <c:pt idx="5">
                  <c:v>-1.8612301461638354E-2</c:v>
                </c:pt>
                <c:pt idx="6">
                  <c:v>-1.1556201284119019E-2</c:v>
                </c:pt>
                <c:pt idx="7">
                  <c:v>-7.9923256177509613E-3</c:v>
                </c:pt>
                <c:pt idx="8">
                  <c:v>-6.1488955749735893E-3</c:v>
                </c:pt>
                <c:pt idx="9">
                  <c:v>-4.9266807216725821E-3</c:v>
                </c:pt>
                <c:pt idx="10">
                  <c:v>-4.4460814639508649E-3</c:v>
                </c:pt>
                <c:pt idx="11">
                  <c:v>-3.9672751456954567E-3</c:v>
                </c:pt>
                <c:pt idx="12">
                  <c:v>-3.8955995950154944E-3</c:v>
                </c:pt>
                <c:pt idx="13">
                  <c:v>-3.5229542992114417E-3</c:v>
                </c:pt>
                <c:pt idx="14">
                  <c:v>-3.0788279076996534E-3</c:v>
                </c:pt>
              </c:numCache>
            </c:numRef>
          </c:yVal>
          <c:smooth val="0"/>
          <c:extLst>
            <c:ext xmlns:c16="http://schemas.microsoft.com/office/drawing/2014/chart" uri="{C3380CC4-5D6E-409C-BE32-E72D297353CC}">
              <c16:uniqueId val="{00000001-E82D-4F8A-B25C-4360E821160A}"/>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Calc.'!$F$3:$F$101</c:f>
              <c:numCache>
                <c:formatCode>0.0000</c:formatCode>
                <c:ptCount val="99"/>
                <c:pt idx="1">
                  <c:v>9.8495624353183611E-2</c:v>
                </c:pt>
                <c:pt idx="2">
                  <c:v>-7.8687591101249867E-3</c:v>
                </c:pt>
                <c:pt idx="3">
                  <c:v>-2.5597997605620416E-2</c:v>
                </c:pt>
                <c:pt idx="4">
                  <c:v>-2.3238437545949595E-2</c:v>
                </c:pt>
                <c:pt idx="5">
                  <c:v>-1.8925970705394066E-2</c:v>
                </c:pt>
                <c:pt idx="6">
                  <c:v>-1.2674397591816541E-2</c:v>
                </c:pt>
                <c:pt idx="7">
                  <c:v>-8.4957279563395785E-3</c:v>
                </c:pt>
                <c:pt idx="8">
                  <c:v>-5.624503712637602E-3</c:v>
                </c:pt>
                <c:pt idx="9">
                  <c:v>-3.1661760472056137E-3</c:v>
                </c:pt>
                <c:pt idx="10">
                  <c:v>-8.4871495735689556E-4</c:v>
                </c:pt>
                <c:pt idx="11">
                  <c:v>1.7606608390506489E-3</c:v>
                </c:pt>
                <c:pt idx="12">
                  <c:v>5.2358363026922781E-3</c:v>
                </c:pt>
                <c:pt idx="13">
                  <c:v>9.6624218897375311E-3</c:v>
                </c:pt>
                <c:pt idx="14">
                  <c:v>1.553193621611932E-2</c:v>
                </c:pt>
                <c:pt idx="16" formatCode="General">
                  <c:v>0</c:v>
                </c:pt>
                <c:pt idx="17" formatCode="General">
                  <c:v>6.8210324291244198E-2</c:v>
                </c:pt>
                <c:pt idx="18" formatCode="General">
                  <c:v>9.5480416362657642E-3</c:v>
                </c:pt>
                <c:pt idx="19" formatCode="General">
                  <c:v>-3.5288505103937384E-4</c:v>
                </c:pt>
                <c:pt idx="20" formatCode="General">
                  <c:v>9.976109249474369E-4</c:v>
                </c:pt>
                <c:pt idx="21" formatCode="General">
                  <c:v>2.9977965914798912E-3</c:v>
                </c:pt>
                <c:pt idx="22" formatCode="General">
                  <c:v>4.0465603951615999E-3</c:v>
                </c:pt>
                <c:pt idx="23" formatCode="General">
                  <c:v>4.3137949991245341E-3</c:v>
                </c:pt>
                <c:pt idx="24" formatCode="General">
                  <c:v>4.2431568526381368E-3</c:v>
                </c:pt>
                <c:pt idx="25" formatCode="General">
                  <c:v>3.967046310082694E-3</c:v>
                </c:pt>
                <c:pt idx="26" formatCode="General">
                  <c:v>3.6323570338097954E-3</c:v>
                </c:pt>
                <c:pt idx="27" formatCode="General">
                  <c:v>2.9216592443821444E-3</c:v>
                </c:pt>
                <c:pt idx="28" formatCode="General">
                  <c:v>1.6025433594633494E-3</c:v>
                </c:pt>
                <c:pt idx="29" formatCode="General">
                  <c:v>-8.4931508461067926E-4</c:v>
                </c:pt>
                <c:pt idx="30" formatCode="General">
                  <c:v>-5.0098020991669661E-3</c:v>
                </c:pt>
                <c:pt idx="31" formatCode="General">
                  <c:v>5.8660560658678447E-3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Calc.'!$AB$3:$AB$97</c:f>
              <c:numCache>
                <c:formatCode>0.0000</c:formatCode>
                <c:ptCount val="95"/>
                <c:pt idx="1">
                  <c:v>-7.402291767897283E-2</c:v>
                </c:pt>
                <c:pt idx="2">
                  <c:v>-4.7883493399010192E-2</c:v>
                </c:pt>
                <c:pt idx="3">
                  <c:v>-2.9121638816756668E-2</c:v>
                </c:pt>
                <c:pt idx="4">
                  <c:v>-1.5843476788115672E-2</c:v>
                </c:pt>
                <c:pt idx="5">
                  <c:v>-9.823283195317889E-3</c:v>
                </c:pt>
                <c:pt idx="6">
                  <c:v>-4.8189789901655379E-3</c:v>
                </c:pt>
                <c:pt idx="7">
                  <c:v>-2.1562191130005889E-3</c:v>
                </c:pt>
                <c:pt idx="8">
                  <c:v>-4.0768798746151116E-4</c:v>
                </c:pt>
                <c:pt idx="9">
                  <c:v>9.7414074901811323E-4</c:v>
                </c:pt>
                <c:pt idx="10">
                  <c:v>2.5174211832617917E-3</c:v>
                </c:pt>
                <c:pt idx="11">
                  <c:v>4.1053377486536483E-3</c:v>
                </c:pt>
                <c:pt idx="12">
                  <c:v>6.4696157105298222E-3</c:v>
                </c:pt>
                <c:pt idx="13">
                  <c:v>9.1437807243482157E-3</c:v>
                </c:pt>
                <c:pt idx="14">
                  <c:v>1.2602590746952901E-2</c:v>
                </c:pt>
              </c:numCache>
            </c:numRef>
          </c:yVal>
          <c:smooth val="0"/>
          <c:extLst>
            <c:ext xmlns:c16="http://schemas.microsoft.com/office/drawing/2014/chart" uri="{C3380CC4-5D6E-409C-BE32-E72D297353CC}">
              <c16:uniqueId val="{00000000-3367-46A1-95F1-680A65D0D341}"/>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Calc.'!$P$3:$P$97</c:f>
              <c:numCache>
                <c:formatCode>0.0000</c:formatCode>
                <c:ptCount val="95"/>
                <c:pt idx="1">
                  <c:v>-2.8373910678298832E-2</c:v>
                </c:pt>
                <c:pt idx="2">
                  <c:v>-1.3881564768262109E-2</c:v>
                </c:pt>
                <c:pt idx="3">
                  <c:v>-7.114514006230495E-3</c:v>
                </c:pt>
                <c:pt idx="4">
                  <c:v>-3.2566650942361256E-3</c:v>
                </c:pt>
                <c:pt idx="5">
                  <c:v>-1.7081573493948744E-3</c:v>
                </c:pt>
                <c:pt idx="6">
                  <c:v>-5.9271271556553132E-4</c:v>
                </c:pt>
                <c:pt idx="7">
                  <c:v>-5.1790356899000314E-5</c:v>
                </c:pt>
                <c:pt idx="8">
                  <c:v>3.0085902937307949E-4</c:v>
                </c:pt>
                <c:pt idx="9">
                  <c:v>5.7004611917727671E-4</c:v>
                </c:pt>
                <c:pt idx="10">
                  <c:v>9.0819877605983828E-4</c:v>
                </c:pt>
                <c:pt idx="11">
                  <c:v>1.2418605046917352E-3</c:v>
                </c:pt>
                <c:pt idx="12">
                  <c:v>1.7722528723368579E-3</c:v>
                </c:pt>
                <c:pt idx="13">
                  <c:v>2.3370017983361524E-3</c:v>
                </c:pt>
                <c:pt idx="14">
                  <c:v>3.0586280460886965E-3</c:v>
                </c:pt>
              </c:numCache>
            </c:numRef>
          </c:yVal>
          <c:smooth val="0"/>
          <c:extLst>
            <c:ext xmlns:c16="http://schemas.microsoft.com/office/drawing/2014/chart" uri="{C3380CC4-5D6E-409C-BE32-E72D297353CC}">
              <c16:uniqueId val="{00000001-3367-46A1-95F1-680A65D0D341}"/>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Calc.'!$R$3:$R$97</c:f>
              <c:numCache>
                <c:formatCode>0.0000</c:formatCode>
                <c:ptCount val="95"/>
                <c:pt idx="1">
                  <c:v>-3.7002599268038464E-2</c:v>
                </c:pt>
                <c:pt idx="2">
                  <c:v>-1.1808240335662988E-2</c:v>
                </c:pt>
                <c:pt idx="3">
                  <c:v>-3.0817097597934323E-3</c:v>
                </c:pt>
                <c:pt idx="4">
                  <c:v>5.7085096647091342E-4</c:v>
                </c:pt>
                <c:pt idx="5">
                  <c:v>1.719430873729996E-3</c:v>
                </c:pt>
                <c:pt idx="6">
                  <c:v>2.115462882837398E-3</c:v>
                </c:pt>
                <c:pt idx="7">
                  <c:v>2.1954150057466285E-3</c:v>
                </c:pt>
                <c:pt idx="8">
                  <c:v>2.3389817829336545E-3</c:v>
                </c:pt>
                <c:pt idx="9">
                  <c:v>2.4688000210272834E-3</c:v>
                </c:pt>
                <c:pt idx="10">
                  <c:v>2.9109187011895836E-3</c:v>
                </c:pt>
                <c:pt idx="11">
                  <c:v>3.3231443486948296E-3</c:v>
                </c:pt>
                <c:pt idx="12">
                  <c:v>4.1728859651056468E-3</c:v>
                </c:pt>
                <c:pt idx="13">
                  <c:v>4.96286626367723E-3</c:v>
                </c:pt>
                <c:pt idx="14">
                  <c:v>5.9638582476273308E-3</c:v>
                </c:pt>
              </c:numCache>
            </c:numRef>
          </c:yVal>
          <c:smooth val="0"/>
          <c:extLst>
            <c:ext xmlns:c16="http://schemas.microsoft.com/office/drawing/2014/chart" uri="{C3380CC4-5D6E-409C-BE32-E72D297353CC}">
              <c16:uniqueId val="{00000002-3367-46A1-95F1-680A65D0D341}"/>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Calc.'!$S$3:$S$97</c:f>
              <c:numCache>
                <c:formatCode>0.0000</c:formatCode>
                <c:ptCount val="95"/>
                <c:pt idx="1">
                  <c:v>-3.092051520107186E-2</c:v>
                </c:pt>
                <c:pt idx="2">
                  <c:v>-1.9268282505815224E-2</c:v>
                </c:pt>
                <c:pt idx="3">
                  <c:v>-1.1168630200276915E-2</c:v>
                </c:pt>
                <c:pt idx="4">
                  <c:v>-5.58778280513114E-3</c:v>
                </c:pt>
                <c:pt idx="5">
                  <c:v>-3.0660991397779237E-3</c:v>
                </c:pt>
                <c:pt idx="6">
                  <c:v>-1.0600018958451178E-3</c:v>
                </c:pt>
                <c:pt idx="7">
                  <c:v>6.6887397350814649E-6</c:v>
                </c:pt>
                <c:pt idx="8">
                  <c:v>7.7193130453476005E-4</c:v>
                </c:pt>
                <c:pt idx="9">
                  <c:v>1.4031652078656557E-3</c:v>
                </c:pt>
                <c:pt idx="10">
                  <c:v>2.2443424793877533E-3</c:v>
                </c:pt>
                <c:pt idx="11">
                  <c:v>3.1048576192300166E-3</c:v>
                </c:pt>
                <c:pt idx="12">
                  <c:v>4.488009689259902E-3</c:v>
                </c:pt>
                <c:pt idx="13">
                  <c:v>5.9962478155001263E-3</c:v>
                </c:pt>
                <c:pt idx="14">
                  <c:v>7.9476828534299597E-3</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Calc.'!$T$3:$T$97</c:f>
              <c:numCache>
                <c:formatCode>0.0000</c:formatCode>
                <c:ptCount val="95"/>
                <c:pt idx="1">
                  <c:v>4.7293295876413479E-3</c:v>
                </c:pt>
                <c:pt idx="2">
                  <c:v>6.1957086790605338E-3</c:v>
                </c:pt>
                <c:pt idx="3">
                  <c:v>4.7999847190793735E-3</c:v>
                </c:pt>
                <c:pt idx="4">
                  <c:v>3.1595062435130724E-3</c:v>
                </c:pt>
                <c:pt idx="5">
                  <c:v>2.2824193900395063E-3</c:v>
                </c:pt>
                <c:pt idx="6">
                  <c:v>1.4141295036574303E-3</c:v>
                </c:pt>
                <c:pt idx="7">
                  <c:v>9.1762420588048467E-4</c:v>
                </c:pt>
                <c:pt idx="8">
                  <c:v>6.095696423920713E-4</c:v>
                </c:pt>
                <c:pt idx="9">
                  <c:v>3.6795662341660427E-4</c:v>
                </c:pt>
                <c:pt idx="10">
                  <c:v>1.6384939639597104E-4</c:v>
                </c:pt>
                <c:pt idx="11">
                  <c:v>-5.6972534533401634E-5</c:v>
                </c:pt>
                <c:pt idx="12">
                  <c:v>-3.3296714914703287E-4</c:v>
                </c:pt>
                <c:pt idx="13">
                  <c:v>-6.850869926210934E-4</c:v>
                </c:pt>
                <c:pt idx="14">
                  <c:v>-1.1460787846034968E-3</c:v>
                </c:pt>
              </c:numCache>
            </c:numRef>
          </c:yVal>
          <c:smooth val="0"/>
          <c:extLst>
            <c:ext xmlns:c16="http://schemas.microsoft.com/office/drawing/2014/chart" uri="{C3380CC4-5D6E-409C-BE32-E72D297353CC}">
              <c16:uniqueId val="{00000000-A6EC-4B4F-9878-3DCD1B0A6248}"/>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Calc.'!$X$3:$X$97</c:f>
              <c:numCache>
                <c:formatCode>0.0000</c:formatCode>
                <c:ptCount val="95"/>
                <c:pt idx="1">
                  <c:v>6.3077544630334131E-2</c:v>
                </c:pt>
                <c:pt idx="2">
                  <c:v>4.5786259755064229E-2</c:v>
                </c:pt>
                <c:pt idx="3">
                  <c:v>3.0227070960024839E-2</c:v>
                </c:pt>
                <c:pt idx="4">
                  <c:v>1.8181340591535422E-2</c:v>
                </c:pt>
                <c:pt idx="5">
                  <c:v>1.2562307379522264E-2</c:v>
                </c:pt>
                <c:pt idx="6">
                  <c:v>7.5321246441353755E-3</c:v>
                </c:pt>
                <c:pt idx="7">
                  <c:v>4.8183903206392145E-3</c:v>
                </c:pt>
                <c:pt idx="8">
                  <c:v>3.2105166560790666E-3</c:v>
                </c:pt>
                <c:pt idx="9">
                  <c:v>2.0053507903606922E-3</c:v>
                </c:pt>
                <c:pt idx="10">
                  <c:v>1.0541022724398245E-3</c:v>
                </c:pt>
                <c:pt idx="11">
                  <c:v>5.2245527733571292E-5</c:v>
                </c:pt>
                <c:pt idx="12">
                  <c:v>-1.1403545433736216E-3</c:v>
                </c:pt>
                <c:pt idx="13">
                  <c:v>-2.6653367958112129E-3</c:v>
                </c:pt>
                <c:pt idx="14">
                  <c:v>-4.6419057504626686E-3</c:v>
                </c:pt>
              </c:numCache>
            </c:numRef>
          </c:yVal>
          <c:smooth val="0"/>
          <c:extLst>
            <c:ext xmlns:c16="http://schemas.microsoft.com/office/drawing/2014/chart" uri="{C3380CC4-5D6E-409C-BE32-E72D297353CC}">
              <c16:uniqueId val="{00000001-A6EC-4B4F-9878-3DCD1B0A6248}"/>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Calc.'!$AA$3:$AA$97</c:f>
              <c:numCache>
                <c:formatCode>0.0000</c:formatCode>
                <c:ptCount val="95"/>
                <c:pt idx="1">
                  <c:v>-1.1513107126300331E-3</c:v>
                </c:pt>
                <c:pt idx="2">
                  <c:v>7.797729110753682E-3</c:v>
                </c:pt>
                <c:pt idx="3">
                  <c:v>7.4456503392083765E-3</c:v>
                </c:pt>
                <c:pt idx="4">
                  <c:v>5.4183675273043004E-3</c:v>
                </c:pt>
                <c:pt idx="5">
                  <c:v>4.1282927205065602E-3</c:v>
                </c:pt>
                <c:pt idx="6">
                  <c:v>2.6967480827537788E-3</c:v>
                </c:pt>
                <c:pt idx="7">
                  <c:v>1.8385386189081598E-3</c:v>
                </c:pt>
                <c:pt idx="8">
                  <c:v>1.3029036368780477E-3</c:v>
                </c:pt>
                <c:pt idx="9">
                  <c:v>8.7554999011124905E-4</c:v>
                </c:pt>
                <c:pt idx="10">
                  <c:v>5.35312721203211E-4</c:v>
                </c:pt>
                <c:pt idx="11">
                  <c:v>1.5664487270953715E-4</c:v>
                </c:pt>
                <c:pt idx="12">
                  <c:v>-2.9450793845180309E-4</c:v>
                </c:pt>
                <c:pt idx="13">
                  <c:v>-8.9731651658683548E-4</c:v>
                </c:pt>
                <c:pt idx="14">
                  <c:v>-1.6928053438647851E-3</c:v>
                </c:pt>
              </c:numCache>
            </c:numRef>
          </c:yVal>
          <c:smooth val="0"/>
          <c:extLst>
            <c:ext xmlns:c16="http://schemas.microsoft.com/office/drawing/2014/chart" uri="{C3380CC4-5D6E-409C-BE32-E72D297353CC}">
              <c16:uniqueId val="{00000002-A6EC-4B4F-9878-3DCD1B0A6248}"/>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Calc.'!$N$3:$N$97</c:f>
              <c:numCache>
                <c:formatCode>0.0000</c:formatCode>
                <c:ptCount val="95"/>
                <c:pt idx="1">
                  <c:v>-8.9430046535007093E-2</c:v>
                </c:pt>
                <c:pt idx="2">
                  <c:v>-2.82486380780286E-2</c:v>
                </c:pt>
                <c:pt idx="3">
                  <c:v>-8.9851294244339477E-3</c:v>
                </c:pt>
                <c:pt idx="4">
                  <c:v>-1.5178732435344772E-3</c:v>
                </c:pt>
                <c:pt idx="5">
                  <c:v>4.9672622057870348E-4</c:v>
                </c:pt>
                <c:pt idx="6">
                  <c:v>1.1452350615696839E-3</c:v>
                </c:pt>
                <c:pt idx="7">
                  <c:v>1.1281147740047387E-3</c:v>
                </c:pt>
                <c:pt idx="8">
                  <c:v>9.8348781810847215E-4</c:v>
                </c:pt>
                <c:pt idx="9">
                  <c:v>7.562046974048072E-4</c:v>
                </c:pt>
                <c:pt idx="10">
                  <c:v>5.18333355276236E-4</c:v>
                </c:pt>
                <c:pt idx="11">
                  <c:v>1.8386966689654344E-4</c:v>
                </c:pt>
                <c:pt idx="12">
                  <c:v>-2.6399050308210844E-4</c:v>
                </c:pt>
                <c:pt idx="13">
                  <c:v>-9.1315464445094476E-4</c:v>
                </c:pt>
                <c:pt idx="14">
                  <c:v>-1.814984597250229E-3</c:v>
                </c:pt>
              </c:numCache>
            </c:numRef>
          </c:yVal>
          <c:smooth val="0"/>
          <c:extLst>
            <c:ext xmlns:c16="http://schemas.microsoft.com/office/drawing/2014/chart" uri="{C3380CC4-5D6E-409C-BE32-E72D297353CC}">
              <c16:uniqueId val="{00000003-A6EC-4B4F-9878-3DCD1B0A6248}"/>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Calc.'!$I$3:$I$101</c:f>
              <c:numCache>
                <c:formatCode>0.0000</c:formatCode>
                <c:ptCount val="99"/>
                <c:pt idx="1">
                  <c:v>7.0182415339087187E-2</c:v>
                </c:pt>
                <c:pt idx="2">
                  <c:v>-1.4355056811020956E-3</c:v>
                </c:pt>
                <c:pt idx="3">
                  <c:v>-1.140001204610081E-2</c:v>
                </c:pt>
                <c:pt idx="4">
                  <c:v>-9.3529770842386336E-3</c:v>
                </c:pt>
                <c:pt idx="5">
                  <c:v>-6.6136363825725379E-3</c:v>
                </c:pt>
                <c:pt idx="6">
                  <c:v>-3.4734303654749901E-3</c:v>
                </c:pt>
                <c:pt idx="7">
                  <c:v>-1.6319023076364571E-3</c:v>
                </c:pt>
                <c:pt idx="8">
                  <c:v>-4.816587839801346E-4</c:v>
                </c:pt>
                <c:pt idx="9">
                  <c:v>2.6844958604214312E-4</c:v>
                </c:pt>
                <c:pt idx="10">
                  <c:v>8.1739620857980725E-4</c:v>
                </c:pt>
                <c:pt idx="11">
                  <c:v>1.0835911789715722E-3</c:v>
                </c:pt>
                <c:pt idx="12">
                  <c:v>1.1610614637019526E-3</c:v>
                </c:pt>
                <c:pt idx="13">
                  <c:v>7.1740331519524515E-4</c:v>
                </c:pt>
                <c:pt idx="14">
                  <c:v>-4.2644277684159146E-4</c:v>
                </c:pt>
              </c:numCache>
            </c:numRef>
          </c:yVal>
          <c:smooth val="0"/>
          <c:extLst>
            <c:ext xmlns:c16="http://schemas.microsoft.com/office/drawing/2014/chart" uri="{C3380CC4-5D6E-409C-BE32-E72D297353CC}">
              <c16:uniqueId val="{00000004-A6EC-4B4F-9878-3DCD1B0A6248}"/>
            </c:ext>
          </c:extLst>
        </c:ser>
        <c:ser>
          <c:idx val="5"/>
          <c:order val="5"/>
          <c:tx>
            <c:strRef>
              <c:f>'Post Process Calc.'!$J$2</c:f>
              <c:strCache>
                <c:ptCount val="1"/>
                <c:pt idx="0">
                  <c:v>qCystine (mmol/109 cell/hr)</c:v>
                </c:pt>
              </c:strCache>
            </c:strRef>
          </c:tx>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Calc.'!$J$3:$J$100</c:f>
              <c:numCache>
                <c:formatCode>0.0000</c:formatCode>
                <c:ptCount val="98"/>
                <c:pt idx="1">
                  <c:v>2.109829597435187E-3</c:v>
                </c:pt>
                <c:pt idx="2">
                  <c:v>5.9541915396956347E-3</c:v>
                </c:pt>
                <c:pt idx="3">
                  <c:v>5.1141283981038614E-3</c:v>
                </c:pt>
                <c:pt idx="4">
                  <c:v>3.5644734912703446E-3</c:v>
                </c:pt>
                <c:pt idx="5">
                  <c:v>2.6655662870020791E-3</c:v>
                </c:pt>
                <c:pt idx="6">
                  <c:v>1.7178174996655298E-3</c:v>
                </c:pt>
                <c:pt idx="7">
                  <c:v>1.1626497339069623E-3</c:v>
                </c:pt>
                <c:pt idx="8">
                  <c:v>8.2106566803009831E-4</c:v>
                </c:pt>
                <c:pt idx="9">
                  <c:v>5.5237038544871239E-4</c:v>
                </c:pt>
                <c:pt idx="10">
                  <c:v>3.4181214358840461E-4</c:v>
                </c:pt>
                <c:pt idx="11">
                  <c:v>1.0947993039859767E-4</c:v>
                </c:pt>
                <c:pt idx="12">
                  <c:v>-1.641319141089816E-4</c:v>
                </c:pt>
                <c:pt idx="13">
                  <c:v>-5.2948193189598957E-4</c:v>
                </c:pt>
                <c:pt idx="14">
                  <c:v>-1.0102664216605911E-3</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Calc.'!$BR$3:$BR$94</c:f>
              <c:numCache>
                <c:formatCode>0.0000</c:formatCode>
                <c:ptCount val="92"/>
                <c:pt idx="1">
                  <c:v>-1.3204398062219411E-3</c:v>
                </c:pt>
                <c:pt idx="2">
                  <c:v>2.0868251506609207E-2</c:v>
                </c:pt>
                <c:pt idx="3">
                  <c:v>1.1084469901209249E-2</c:v>
                </c:pt>
                <c:pt idx="4">
                  <c:v>-2.3673541618405819E-2</c:v>
                </c:pt>
                <c:pt idx="5">
                  <c:v>-2.2439238022082527E-2</c:v>
                </c:pt>
                <c:pt idx="6">
                  <c:v>-5.4803427558280183E-3</c:v>
                </c:pt>
                <c:pt idx="7">
                  <c:v>-5.557897777595442E-3</c:v>
                </c:pt>
                <c:pt idx="8">
                  <c:v>7.2309936689349263E-4</c:v>
                </c:pt>
                <c:pt idx="9">
                  <c:v>3.3513527116436717E-3</c:v>
                </c:pt>
                <c:pt idx="10">
                  <c:v>1.7272290812815228E-3</c:v>
                </c:pt>
                <c:pt idx="11">
                  <c:v>2.7565040989177563E-3</c:v>
                </c:pt>
                <c:pt idx="12">
                  <c:v>3.6311844686507848E-3</c:v>
                </c:pt>
                <c:pt idx="13">
                  <c:v>2.358948035626844E-3</c:v>
                </c:pt>
                <c:pt idx="14">
                  <c:v>1.5992501119574862E-3</c:v>
                </c:pt>
              </c:numCache>
            </c:numRef>
          </c:yVal>
          <c:smooth val="0"/>
          <c:extLst>
            <c:ext xmlns:c16="http://schemas.microsoft.com/office/drawing/2014/chart" uri="{C3380CC4-5D6E-409C-BE32-E72D297353CC}">
              <c16:uniqueId val="{00000000-39C7-4737-8612-1568D5960BDF}"/>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Calc.'!$BF$3:$BF$94</c:f>
              <c:numCache>
                <c:formatCode>0.0000</c:formatCode>
                <c:ptCount val="92"/>
                <c:pt idx="1">
                  <c:v>2.8248485549429154E-3</c:v>
                </c:pt>
                <c:pt idx="2">
                  <c:v>2.1068328883801082E-2</c:v>
                </c:pt>
                <c:pt idx="3">
                  <c:v>1.0285348055883605E-2</c:v>
                </c:pt>
                <c:pt idx="4">
                  <c:v>-9.9150712905895395E-3</c:v>
                </c:pt>
                <c:pt idx="5">
                  <c:v>-1.1152274153847569E-2</c:v>
                </c:pt>
                <c:pt idx="6">
                  <c:v>-1.2865882414335578E-3</c:v>
                </c:pt>
                <c:pt idx="7">
                  <c:v>-2.0591918979413629E-3</c:v>
                </c:pt>
                <c:pt idx="8">
                  <c:v>1.0808942846462521E-3</c:v>
                </c:pt>
                <c:pt idx="9">
                  <c:v>2.2589567179288768E-3</c:v>
                </c:pt>
                <c:pt idx="10">
                  <c:v>8.168915164496512E-4</c:v>
                </c:pt>
                <c:pt idx="11">
                  <c:v>5.7379043431650216E-4</c:v>
                </c:pt>
                <c:pt idx="12">
                  <c:v>9.9416768090717115E-4</c:v>
                </c:pt>
                <c:pt idx="13">
                  <c:v>7.9586338562334682E-5</c:v>
                </c:pt>
                <c:pt idx="14">
                  <c:v>-6.2358083907438387E-6</c:v>
                </c:pt>
              </c:numCache>
            </c:numRef>
          </c:yVal>
          <c:smooth val="0"/>
          <c:extLst>
            <c:ext xmlns:c16="http://schemas.microsoft.com/office/drawing/2014/chart" uri="{C3380CC4-5D6E-409C-BE32-E72D297353CC}">
              <c16:uniqueId val="{00000001-39C7-4737-8612-1568D5960BDF}"/>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Calc.'!$BH$3:$BH$94</c:f>
              <c:numCache>
                <c:formatCode>0.0000</c:formatCode>
                <c:ptCount val="92"/>
                <c:pt idx="1">
                  <c:v>3.1819007036987179E-3</c:v>
                </c:pt>
                <c:pt idx="2">
                  <c:v>3.2206120435396904E-2</c:v>
                </c:pt>
                <c:pt idx="3">
                  <c:v>1.5914814231990759E-2</c:v>
                </c:pt>
                <c:pt idx="4">
                  <c:v>-9.8846434858932807E-3</c:v>
                </c:pt>
                <c:pt idx="5">
                  <c:v>-1.3019592144760582E-2</c:v>
                </c:pt>
                <c:pt idx="6">
                  <c:v>5.4600553399911026E-5</c:v>
                </c:pt>
                <c:pt idx="7">
                  <c:v>-1.2211742713984638E-3</c:v>
                </c:pt>
                <c:pt idx="8">
                  <c:v>2.6569504549945745E-3</c:v>
                </c:pt>
                <c:pt idx="9">
                  <c:v>3.7655055855583502E-3</c:v>
                </c:pt>
                <c:pt idx="10">
                  <c:v>1.6042256524807597E-3</c:v>
                </c:pt>
                <c:pt idx="11">
                  <c:v>2.2049587248557574E-3</c:v>
                </c:pt>
                <c:pt idx="12">
                  <c:v>2.3830689191396415E-3</c:v>
                </c:pt>
                <c:pt idx="13">
                  <c:v>1.1510022051063173E-3</c:v>
                </c:pt>
                <c:pt idx="14">
                  <c:v>5.3027041379117483E-4</c:v>
                </c:pt>
              </c:numCache>
            </c:numRef>
          </c:yVal>
          <c:smooth val="0"/>
          <c:extLst>
            <c:ext xmlns:c16="http://schemas.microsoft.com/office/drawing/2014/chart" uri="{C3380CC4-5D6E-409C-BE32-E72D297353CC}">
              <c16:uniqueId val="{00000002-39C7-4737-8612-1568D5960BDF}"/>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Calc.'!$BI$3:$BI$94</c:f>
              <c:numCache>
                <c:formatCode>0.0000</c:formatCode>
                <c:ptCount val="92"/>
                <c:pt idx="1">
                  <c:v>-8.2742481179658538E-3</c:v>
                </c:pt>
                <c:pt idx="2">
                  <c:v>2.0610685833255909E-2</c:v>
                </c:pt>
                <c:pt idx="3">
                  <c:v>1.1580322272981999E-2</c:v>
                </c:pt>
                <c:pt idx="4">
                  <c:v>-1.1506082346024229E-2</c:v>
                </c:pt>
                <c:pt idx="5">
                  <c:v>-1.3271735319969481E-2</c:v>
                </c:pt>
                <c:pt idx="6">
                  <c:v>-1.4004245246107465E-3</c:v>
                </c:pt>
                <c:pt idx="7">
                  <c:v>-2.205033985372497E-3</c:v>
                </c:pt>
                <c:pt idx="8">
                  <c:v>1.0745931333065414E-3</c:v>
                </c:pt>
                <c:pt idx="9">
                  <c:v>2.3945184065861133E-3</c:v>
                </c:pt>
                <c:pt idx="10">
                  <c:v>1.032344877587451E-3</c:v>
                </c:pt>
                <c:pt idx="11">
                  <c:v>2.0971955950192375E-3</c:v>
                </c:pt>
                <c:pt idx="12">
                  <c:v>2.8047887250309536E-3</c:v>
                </c:pt>
                <c:pt idx="13">
                  <c:v>1.8019581748744493E-3</c:v>
                </c:pt>
                <c:pt idx="14">
                  <c:v>1.0807103546260056E-3</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Calc.'!$BJ$3:$BJ$94</c:f>
              <c:numCache>
                <c:formatCode>0.0000</c:formatCode>
                <c:ptCount val="92"/>
                <c:pt idx="1">
                  <c:v>2.1586414968986071E-3</c:v>
                </c:pt>
                <c:pt idx="2">
                  <c:v>5.5460362564581211E-3</c:v>
                </c:pt>
                <c:pt idx="3">
                  <c:v>3.5823010596538695E-3</c:v>
                </c:pt>
                <c:pt idx="4">
                  <c:v>1.693950113503476E-3</c:v>
                </c:pt>
                <c:pt idx="5">
                  <c:v>-1.5272611857383673E-4</c:v>
                </c:pt>
                <c:pt idx="6">
                  <c:v>1.1922534653247485E-3</c:v>
                </c:pt>
                <c:pt idx="7">
                  <c:v>5.6939561763752619E-4</c:v>
                </c:pt>
                <c:pt idx="8">
                  <c:v>4.963383043019797E-4</c:v>
                </c:pt>
                <c:pt idx="9">
                  <c:v>5.3353313777578708E-4</c:v>
                </c:pt>
                <c:pt idx="10">
                  <c:v>0</c:v>
                </c:pt>
                <c:pt idx="11">
                  <c:v>0</c:v>
                </c:pt>
                <c:pt idx="12">
                  <c:v>-1.9083818631297371E-4</c:v>
                </c:pt>
                <c:pt idx="13">
                  <c:v>-3.4460042741250602E-4</c:v>
                </c:pt>
                <c:pt idx="14">
                  <c:v>-3.2043289995980335E-4</c:v>
                </c:pt>
              </c:numCache>
            </c:numRef>
          </c:yVal>
          <c:smooth val="0"/>
          <c:extLst>
            <c:ext xmlns:c16="http://schemas.microsoft.com/office/drawing/2014/chart" uri="{C3380CC4-5D6E-409C-BE32-E72D297353CC}">
              <c16:uniqueId val="{00000000-058B-4FEC-9C1A-AB4897198F45}"/>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Calc.'!$BN$3:$BN$94</c:f>
              <c:numCache>
                <c:formatCode>0.0000</c:formatCode>
                <c:ptCount val="92"/>
                <c:pt idx="1">
                  <c:v>1.8332668406086505E-2</c:v>
                </c:pt>
                <c:pt idx="2">
                  <c:v>4.0884137173281182E-2</c:v>
                </c:pt>
                <c:pt idx="3">
                  <c:v>2.2428274783841792E-2</c:v>
                </c:pt>
                <c:pt idx="4">
                  <c:v>1.0942813176784204E-2</c:v>
                </c:pt>
                <c:pt idx="5">
                  <c:v>2.1326245809434878E-3</c:v>
                </c:pt>
                <c:pt idx="6">
                  <c:v>5.5624493769372571E-3</c:v>
                </c:pt>
                <c:pt idx="7">
                  <c:v>3.5920605653111345E-3</c:v>
                </c:pt>
                <c:pt idx="8">
                  <c:v>1.603809015265205E-3</c:v>
                </c:pt>
                <c:pt idx="9">
                  <c:v>3.627993140531291E-3</c:v>
                </c:pt>
                <c:pt idx="10">
                  <c:v>-3.1037533491919128E-4</c:v>
                </c:pt>
                <c:pt idx="11">
                  <c:v>9.6731454453042315E-6</c:v>
                </c:pt>
                <c:pt idx="12">
                  <c:v>-5.2931816627183991E-4</c:v>
                </c:pt>
                <c:pt idx="13">
                  <c:v>-1.5209458160248982E-3</c:v>
                </c:pt>
                <c:pt idx="14">
                  <c:v>-7.203558100965326E-4</c:v>
                </c:pt>
              </c:numCache>
            </c:numRef>
          </c:yVal>
          <c:smooth val="0"/>
          <c:extLst>
            <c:ext xmlns:c16="http://schemas.microsoft.com/office/drawing/2014/chart" uri="{C3380CC4-5D6E-409C-BE32-E72D297353CC}">
              <c16:uniqueId val="{00000001-058B-4FEC-9C1A-AB4897198F45}"/>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Calc.'!$BQ$3:$BQ$94</c:f>
              <c:numCache>
                <c:formatCode>0.0000</c:formatCode>
                <c:ptCount val="92"/>
                <c:pt idx="1">
                  <c:v>-2.5472622807579793E-4</c:v>
                </c:pt>
                <c:pt idx="2">
                  <c:v>7.4952063609560653E-3</c:v>
                </c:pt>
                <c:pt idx="3">
                  <c:v>4.8038419113355805E-3</c:v>
                </c:pt>
                <c:pt idx="4">
                  <c:v>3.2406864174545549E-3</c:v>
                </c:pt>
                <c:pt idx="5">
                  <c:v>-7.0441425678141253E-4</c:v>
                </c:pt>
                <c:pt idx="6">
                  <c:v>2.1625227412119066E-3</c:v>
                </c:pt>
                <c:pt idx="7">
                  <c:v>1.0659544613691985E-3</c:v>
                </c:pt>
                <c:pt idx="8">
                  <c:v>1.0015659698512684E-3</c:v>
                </c:pt>
                <c:pt idx="9">
                  <c:v>1.0927371154866485E-3</c:v>
                </c:pt>
                <c:pt idx="10">
                  <c:v>1.5003117165168683E-4</c:v>
                </c:pt>
                <c:pt idx="11">
                  <c:v>1.7624399467348594E-4</c:v>
                </c:pt>
                <c:pt idx="12">
                  <c:v>-1.7089986833997693E-4</c:v>
                </c:pt>
                <c:pt idx="13">
                  <c:v>-5.2171357399173146E-4</c:v>
                </c:pt>
                <c:pt idx="14">
                  <c:v>-4.2323520832574348E-4</c:v>
                </c:pt>
              </c:numCache>
            </c:numRef>
          </c:yVal>
          <c:smooth val="0"/>
          <c:extLst>
            <c:ext xmlns:c16="http://schemas.microsoft.com/office/drawing/2014/chart" uri="{C3380CC4-5D6E-409C-BE32-E72D297353CC}">
              <c16:uniqueId val="{00000002-058B-4FEC-9C1A-AB4897198F45}"/>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Calc.'!$BD$3:$BD$94</c:f>
              <c:numCache>
                <c:formatCode>0.0000</c:formatCode>
                <c:ptCount val="92"/>
                <c:pt idx="1">
                  <c:v>-8.2688052498446265E-3</c:v>
                </c:pt>
                <c:pt idx="2">
                  <c:v>-6.3726002626850655E-3</c:v>
                </c:pt>
                <c:pt idx="3">
                  <c:v>-5.3187460605710031E-3</c:v>
                </c:pt>
                <c:pt idx="4">
                  <c:v>-6.5969066667324779E-3</c:v>
                </c:pt>
                <c:pt idx="5">
                  <c:v>-5.8510854098463945E-3</c:v>
                </c:pt>
                <c:pt idx="6">
                  <c:v>-1.0875070242539733E-3</c:v>
                </c:pt>
                <c:pt idx="7">
                  <c:v>-2.8604498629301113E-4</c:v>
                </c:pt>
                <c:pt idx="8">
                  <c:v>1.407575066138318E-3</c:v>
                </c:pt>
                <c:pt idx="9">
                  <c:v>1.8643288160769701E-3</c:v>
                </c:pt>
                <c:pt idx="10">
                  <c:v>2.5855818103164826E-4</c:v>
                </c:pt>
                <c:pt idx="11">
                  <c:v>8.1109103427665238E-4</c:v>
                </c:pt>
                <c:pt idx="12">
                  <c:v>-6.1156508434195958E-5</c:v>
                </c:pt>
                <c:pt idx="13">
                  <c:v>-1.0728775639985164E-3</c:v>
                </c:pt>
                <c:pt idx="14">
                  <c:v>-2.1247685076969951E-3</c:v>
                </c:pt>
              </c:numCache>
            </c:numRef>
          </c:yVal>
          <c:smooth val="0"/>
          <c:extLst>
            <c:ext xmlns:c16="http://schemas.microsoft.com/office/drawing/2014/chart" uri="{C3380CC4-5D6E-409C-BE32-E72D297353CC}">
              <c16:uniqueId val="{00000003-058B-4FEC-9C1A-AB4897198F45}"/>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Calc.'!$AY$3:$AY$98</c:f>
              <c:numCache>
                <c:formatCode>0.0000</c:formatCode>
                <c:ptCount val="96"/>
                <c:pt idx="1">
                  <c:v>-4.6373236393283477E-3</c:v>
                </c:pt>
                <c:pt idx="2">
                  <c:v>7.4282121260592403E-3</c:v>
                </c:pt>
                <c:pt idx="3">
                  <c:v>5.7392214211923077E-3</c:v>
                </c:pt>
                <c:pt idx="4">
                  <c:v>1.5469658690070891E-3</c:v>
                </c:pt>
                <c:pt idx="5">
                  <c:v>-4.0232876510249913E-3</c:v>
                </c:pt>
                <c:pt idx="6">
                  <c:v>-2.1532695377079534E-3</c:v>
                </c:pt>
                <c:pt idx="7">
                  <c:v>-3.4984196627097217E-3</c:v>
                </c:pt>
                <c:pt idx="8">
                  <c:v>-3.084135456862514E-3</c:v>
                </c:pt>
                <c:pt idx="9">
                  <c:v>1.4790534210987929E-3</c:v>
                </c:pt>
                <c:pt idx="10">
                  <c:v>2.0909645128322301E-3</c:v>
                </c:pt>
                <c:pt idx="11">
                  <c:v>-3.3490918766831664E-4</c:v>
                </c:pt>
                <c:pt idx="12">
                  <c:v>5.4516671198694177E-4</c:v>
                </c:pt>
                <c:pt idx="13">
                  <c:v>2.5335716306706523E-4</c:v>
                </c:pt>
                <c:pt idx="14">
                  <c:v>-2.7779842072218344E-5</c:v>
                </c:pt>
              </c:numCache>
            </c:numRef>
          </c:yVal>
          <c:smooth val="0"/>
          <c:extLst>
            <c:ext xmlns:c16="http://schemas.microsoft.com/office/drawing/2014/chart" uri="{C3380CC4-5D6E-409C-BE32-E72D297353CC}">
              <c16:uniqueId val="{00000004-058B-4FEC-9C1A-AB4897198F45}"/>
            </c:ext>
          </c:extLst>
        </c:ser>
        <c:ser>
          <c:idx val="5"/>
          <c:order val="5"/>
          <c:tx>
            <c:strRef>
              <c:f>'In Process Calc.'!$AZ$2</c:f>
              <c:strCache>
                <c:ptCount val="1"/>
                <c:pt idx="0">
                  <c:v>qCystine (mmol/109 cell/hr)</c:v>
                </c:pt>
              </c:strCache>
            </c:strRef>
          </c:tx>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Calc.'!$AZ$3:$AZ$93</c:f>
              <c:numCache>
                <c:formatCode>0.0000</c:formatCode>
                <c:ptCount val="91"/>
                <c:pt idx="1">
                  <c:v>-8.113139221576058E-3</c:v>
                </c:pt>
                <c:pt idx="2">
                  <c:v>6.6899175509463407E-3</c:v>
                </c:pt>
                <c:pt idx="3">
                  <c:v>5.0038147126095032E-3</c:v>
                </c:pt>
                <c:pt idx="4">
                  <c:v>2.2681966663307589E-3</c:v>
                </c:pt>
                <c:pt idx="5">
                  <c:v>-1.7882688764528327E-4</c:v>
                </c:pt>
                <c:pt idx="6">
                  <c:v>1.3069160171452266E-3</c:v>
                </c:pt>
                <c:pt idx="7">
                  <c:v>4.8590345200878732E-4</c:v>
                </c:pt>
                <c:pt idx="8">
                  <c:v>5.2024850808105158E-4</c:v>
                </c:pt>
                <c:pt idx="9">
                  <c:v>5.6605690821995682E-4</c:v>
                </c:pt>
                <c:pt idx="10">
                  <c:v>3.2409231679719796E-4</c:v>
                </c:pt>
                <c:pt idx="11">
                  <c:v>1.6385863493816196E-4</c:v>
                </c:pt>
                <c:pt idx="12">
                  <c:v>-4.7338584439303335E-5</c:v>
                </c:pt>
                <c:pt idx="13">
                  <c:v>-3.1168353917514972E-4</c:v>
                </c:pt>
                <c:pt idx="14">
                  <c:v>-5.2931836484881303E-4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Calc.'!$D$3:$D$97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6" formatCode="General">
                  <c:v>0</c:v>
                </c:pt>
                <c:pt idx="17" formatCode="General">
                  <c:v>-7.6275798642896547E-2</c:v>
                </c:pt>
                <c:pt idx="18" formatCode="General">
                  <c:v>6.7525886130626642E-2</c:v>
                </c:pt>
                <c:pt idx="19" formatCode="General">
                  <c:v>7.3787039022381137E-2</c:v>
                </c:pt>
                <c:pt idx="20" formatCode="General">
                  <c:v>4.7908332507792757E-2</c:v>
                </c:pt>
                <c:pt idx="21" formatCode="General">
                  <c:v>2.7446987826710532E-2</c:v>
                </c:pt>
                <c:pt idx="22" formatCode="General">
                  <c:v>1.2622392982086726E-2</c:v>
                </c:pt>
                <c:pt idx="23" formatCode="General">
                  <c:v>3.3292085502942058E-3</c:v>
                </c:pt>
                <c:pt idx="24" formatCode="General">
                  <c:v>-1.7208527208989754E-3</c:v>
                </c:pt>
                <c:pt idx="25" formatCode="General">
                  <c:v>-4.6124712350458638E-3</c:v>
                </c:pt>
                <c:pt idx="26" formatCode="General">
                  <c:v>-6.3486445780171772E-3</c:v>
                </c:pt>
                <c:pt idx="27" formatCode="General">
                  <c:v>-6.7497745704583811E-3</c:v>
                </c:pt>
                <c:pt idx="28" formatCode="General">
                  <c:v>-5.258941973475104E-3</c:v>
                </c:pt>
                <c:pt idx="29" formatCode="General">
                  <c:v>-4.6880977643818836E-4</c:v>
                </c:pt>
                <c:pt idx="30" formatCode="General">
                  <c:v>9.8429248909746633E-3</c:v>
                </c:pt>
                <c:pt idx="31" formatCode="General">
                  <c:v>-1.1018417584221781E-2</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Calc.'!$AG$3:$AG$97</c:f>
              <c:numCache>
                <c:formatCode>0.0000</c:formatCode>
                <c:ptCount val="95"/>
                <c:pt idx="1">
                  <c:v>0.393224428049257</c:v>
                </c:pt>
                <c:pt idx="2">
                  <c:v>0.75899434566285684</c:v>
                </c:pt>
                <c:pt idx="3">
                  <c:v>0.63313437920497817</c:v>
                </c:pt>
                <c:pt idx="4">
                  <c:v>0.46017969265869496</c:v>
                </c:pt>
                <c:pt idx="5">
                  <c:v>0.31137135090554674</c:v>
                </c:pt>
                <c:pt idx="6">
                  <c:v>0.14463193275985073</c:v>
                </c:pt>
                <c:pt idx="7">
                  <c:v>1.2003421895349656E-2</c:v>
                </c:pt>
                <c:pt idx="8">
                  <c:v>-9.2762373475061458E-2</c:v>
                </c:pt>
                <c:pt idx="9">
                  <c:v>-0.15969630392353476</c:v>
                </c:pt>
                <c:pt idx="10">
                  <c:v>-0.1892714313314425</c:v>
                </c:pt>
                <c:pt idx="11">
                  <c:v>-0.16145908878332207</c:v>
                </c:pt>
                <c:pt idx="12">
                  <c:v>-7.937395892467379E-2</c:v>
                </c:pt>
                <c:pt idx="13">
                  <c:v>7.7923425941967175E-2</c:v>
                </c:pt>
                <c:pt idx="14">
                  <c:v>0.32000430569214727</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Calc.'!$AH$3:$AH$97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Calc.'!$F$3:$F$97</c:f>
              <c:numCache>
                <c:formatCode>0.0000</c:formatCode>
                <c:ptCount val="95"/>
                <c:pt idx="1">
                  <c:v>9.8495624353183611E-2</c:v>
                </c:pt>
                <c:pt idx="2">
                  <c:v>-7.8687591101249867E-3</c:v>
                </c:pt>
                <c:pt idx="3">
                  <c:v>-2.5597997605620416E-2</c:v>
                </c:pt>
                <c:pt idx="4">
                  <c:v>-2.3238437545949595E-2</c:v>
                </c:pt>
                <c:pt idx="5">
                  <c:v>-1.8925970705394066E-2</c:v>
                </c:pt>
                <c:pt idx="6">
                  <c:v>-1.2674397591816541E-2</c:v>
                </c:pt>
                <c:pt idx="7">
                  <c:v>-8.4957279563395785E-3</c:v>
                </c:pt>
                <c:pt idx="8">
                  <c:v>-5.624503712637602E-3</c:v>
                </c:pt>
                <c:pt idx="9">
                  <c:v>-3.1661760472056137E-3</c:v>
                </c:pt>
                <c:pt idx="10">
                  <c:v>-8.4871495735689556E-4</c:v>
                </c:pt>
                <c:pt idx="11">
                  <c:v>1.7606608390506489E-3</c:v>
                </c:pt>
                <c:pt idx="12">
                  <c:v>5.2358363026922781E-3</c:v>
                </c:pt>
                <c:pt idx="13">
                  <c:v>9.6624218897375311E-3</c:v>
                </c:pt>
                <c:pt idx="14">
                  <c:v>1.553193621611932E-2</c:v>
                </c:pt>
                <c:pt idx="16" formatCode="General">
                  <c:v>0</c:v>
                </c:pt>
                <c:pt idx="17" formatCode="General">
                  <c:v>6.8210324291244198E-2</c:v>
                </c:pt>
                <c:pt idx="18" formatCode="General">
                  <c:v>9.5480416362657642E-3</c:v>
                </c:pt>
                <c:pt idx="19" formatCode="General">
                  <c:v>-3.5288505103937384E-4</c:v>
                </c:pt>
                <c:pt idx="20" formatCode="General">
                  <c:v>9.976109249474369E-4</c:v>
                </c:pt>
                <c:pt idx="21" formatCode="General">
                  <c:v>2.9977965914798912E-3</c:v>
                </c:pt>
                <c:pt idx="22" formatCode="General">
                  <c:v>4.0465603951615999E-3</c:v>
                </c:pt>
                <c:pt idx="23" formatCode="General">
                  <c:v>4.3137949991245341E-3</c:v>
                </c:pt>
                <c:pt idx="24" formatCode="General">
                  <c:v>4.2431568526381368E-3</c:v>
                </c:pt>
                <c:pt idx="25" formatCode="General">
                  <c:v>3.967046310082694E-3</c:v>
                </c:pt>
                <c:pt idx="26" formatCode="General">
                  <c:v>3.6323570338097954E-3</c:v>
                </c:pt>
                <c:pt idx="27" formatCode="General">
                  <c:v>2.9216592443821444E-3</c:v>
                </c:pt>
                <c:pt idx="28" formatCode="General">
                  <c:v>1.6025433594633494E-3</c:v>
                </c:pt>
                <c:pt idx="29" formatCode="General">
                  <c:v>-8.4931508461067926E-4</c:v>
                </c:pt>
                <c:pt idx="30" formatCode="General">
                  <c:v>-5.0098020991669661E-3</c:v>
                </c:pt>
                <c:pt idx="31" formatCode="General">
                  <c:v>5.8660560658678447E-3</c:v>
                </c:pt>
              </c:numCache>
            </c:numRef>
          </c:yVal>
          <c:smooth val="0"/>
          <c:extLst>
            <c:ext xmlns:c16="http://schemas.microsoft.com/office/drawing/2014/chart" uri="{C3380CC4-5D6E-409C-BE32-E72D297353CC}">
              <c16:uniqueId val="{00000000-BEE9-4D07-B91E-DDFDCB4A9EDE}"/>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Calc.'!$O$3:$O$97</c:f>
              <c:numCache>
                <c:formatCode>0.0000</c:formatCode>
                <c:ptCount val="95"/>
                <c:pt idx="1">
                  <c:v>-1.8304527758454803E-2</c:v>
                </c:pt>
                <c:pt idx="2">
                  <c:v>-3.9208392085177558E-3</c:v>
                </c:pt>
                <c:pt idx="3">
                  <c:v>2.2712067380807719E-5</c:v>
                </c:pt>
                <c:pt idx="4">
                  <c:v>1.1647555349649226E-3</c:v>
                </c:pt>
                <c:pt idx="5">
                  <c:v>1.3314261979544132E-3</c:v>
                </c:pt>
                <c:pt idx="6">
                  <c:v>1.1554227359164143E-3</c:v>
                </c:pt>
                <c:pt idx="7">
                  <c:v>9.6996334708924689E-4</c:v>
                </c:pt>
                <c:pt idx="8">
                  <c:v>8.5463649164439499E-4</c:v>
                </c:pt>
                <c:pt idx="9">
                  <c:v>7.5138667686655233E-4</c:v>
                </c:pt>
                <c:pt idx="10">
                  <c:v>7.243922815979286E-4</c:v>
                </c:pt>
                <c:pt idx="11">
                  <c:v>6.7090079231028465E-4</c:v>
                </c:pt>
                <c:pt idx="12">
                  <c:v>6.6697774458563048E-4</c:v>
                </c:pt>
                <c:pt idx="13">
                  <c:v>5.917873141216165E-4</c:v>
                </c:pt>
                <c:pt idx="14">
                  <c:v>4.7925438508676627E-4</c:v>
                </c:pt>
              </c:numCache>
            </c:numRef>
          </c:yVal>
          <c:smooth val="0"/>
          <c:extLst>
            <c:ext xmlns:c16="http://schemas.microsoft.com/office/drawing/2014/chart" uri="{C3380CC4-5D6E-409C-BE32-E72D297353CC}">
              <c16:uniqueId val="{00000001-BEE9-4D07-B91E-DDFDCB4A9EDE}"/>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Calc.'!$H$3:$H$97</c:f>
              <c:numCache>
                <c:formatCode>0.0000</c:formatCode>
                <c:ptCount val="95"/>
                <c:pt idx="1">
                  <c:v>3.3605251098454407E-2</c:v>
                </c:pt>
                <c:pt idx="2">
                  <c:v>1.4326743173083321E-3</c:v>
                </c:pt>
                <c:pt idx="3">
                  <c:v>-7.8041664401997429E-5</c:v>
                </c:pt>
                <c:pt idx="4">
                  <c:v>2.192933562696698E-3</c:v>
                </c:pt>
                <c:pt idx="5">
                  <c:v>3.7030804665030264E-3</c:v>
                </c:pt>
                <c:pt idx="6">
                  <c:v>4.3053082141014101E-3</c:v>
                </c:pt>
                <c:pt idx="7">
                  <c:v>4.2806759663201865E-3</c:v>
                </c:pt>
                <c:pt idx="8">
                  <c:v>4.126163794069348E-3</c:v>
                </c:pt>
                <c:pt idx="9">
                  <c:v>3.7189671648012765E-3</c:v>
                </c:pt>
                <c:pt idx="10">
                  <c:v>3.3720608448230905E-3</c:v>
                </c:pt>
                <c:pt idx="11">
                  <c:v>2.2929165592122111E-3</c:v>
                </c:pt>
                <c:pt idx="12">
                  <c:v>5.9009153747328371E-4</c:v>
                </c:pt>
                <c:pt idx="13">
                  <c:v>-2.6692039361311997E-3</c:v>
                </c:pt>
                <c:pt idx="14">
                  <c:v>-7.9007957299269179E-3</c:v>
                </c:pt>
              </c:numCache>
            </c:numRef>
          </c:yVal>
          <c:smooth val="0"/>
          <c:extLst>
            <c:ext xmlns:c16="http://schemas.microsoft.com/office/drawing/2014/chart" uri="{C3380CC4-5D6E-409C-BE32-E72D297353CC}">
              <c16:uniqueId val="{00000002-BEE9-4D07-B91E-DDFDCB4A9EDE}"/>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Calc.'!$M$3:$M$97</c:f>
              <c:numCache>
                <c:formatCode>0.0000</c:formatCode>
                <c:ptCount val="95"/>
                <c:pt idx="1">
                  <c:v>-0.38333781517343507</c:v>
                </c:pt>
                <c:pt idx="2">
                  <c:v>-0.191712929183664</c:v>
                </c:pt>
                <c:pt idx="3">
                  <c:v>-0.10160692279135072</c:v>
                </c:pt>
                <c:pt idx="4">
                  <c:v>-4.9557787001092035E-2</c:v>
                </c:pt>
                <c:pt idx="5">
                  <c:v>-2.8607657498844776E-2</c:v>
                </c:pt>
                <c:pt idx="6">
                  <c:v>-1.3033708447694102E-2</c:v>
                </c:pt>
                <c:pt idx="7">
                  <c:v>-5.4491736343254141E-3</c:v>
                </c:pt>
                <c:pt idx="8">
                  <c:v>-8.3733967400339887E-4</c:v>
                </c:pt>
                <c:pt idx="9">
                  <c:v>2.5430596236326922E-3</c:v>
                </c:pt>
                <c:pt idx="10">
                  <c:v>6.1191617135623452E-3</c:v>
                </c:pt>
                <c:pt idx="11">
                  <c:v>9.6328750469324622E-3</c:v>
                </c:pt>
                <c:pt idx="12">
                  <c:v>1.4789556669808459E-2</c:v>
                </c:pt>
                <c:pt idx="13">
                  <c:v>2.0440164219838252E-2</c:v>
                </c:pt>
                <c:pt idx="14">
                  <c:v>2.7626848862007225E-2</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Calc.'!$AV$3:$AV$94</c:f>
              <c:numCache>
                <c:formatCode>0.0000</c:formatCode>
                <c:ptCount val="92"/>
                <c:pt idx="1">
                  <c:v>-1.0439421056610038E-3</c:v>
                </c:pt>
                <c:pt idx="2">
                  <c:v>3.2048593450639416E-4</c:v>
                </c:pt>
                <c:pt idx="3">
                  <c:v>-1.2514648974732382E-3</c:v>
                </c:pt>
                <c:pt idx="4">
                  <c:v>-3.1105125959230732E-3</c:v>
                </c:pt>
                <c:pt idx="5">
                  <c:v>-5.4901592347746577E-3</c:v>
                </c:pt>
                <c:pt idx="6">
                  <c:v>-5.7660358205680251E-3</c:v>
                </c:pt>
                <c:pt idx="7">
                  <c:v>-7.3379943847124516E-3</c:v>
                </c:pt>
                <c:pt idx="8">
                  <c:v>-7.9860271945851932E-3</c:v>
                </c:pt>
                <c:pt idx="9">
                  <c:v>-4.5302069063519624E-3</c:v>
                </c:pt>
                <c:pt idx="10">
                  <c:v>-9.7877664321289776E-5</c:v>
                </c:pt>
                <c:pt idx="11">
                  <c:v>4.3175961769158369E-3</c:v>
                </c:pt>
                <c:pt idx="12">
                  <c:v>3.6501588451374844E-3</c:v>
                </c:pt>
                <c:pt idx="13">
                  <c:v>3.3114746282443125E-3</c:v>
                </c:pt>
                <c:pt idx="14">
                  <c:v>1.2941568481726065E-3</c:v>
                </c:pt>
              </c:numCache>
            </c:numRef>
          </c:yVal>
          <c:smooth val="0"/>
          <c:extLst>
            <c:ext xmlns:c16="http://schemas.microsoft.com/office/drawing/2014/chart" uri="{C3380CC4-5D6E-409C-BE32-E72D297353CC}">
              <c16:uniqueId val="{00000000-FABB-4BED-B457-DB72F543D390}"/>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Calc.'!$BE$3:$BE$94</c:f>
              <c:numCache>
                <c:formatCode>0.0000</c:formatCode>
                <c:ptCount val="92"/>
                <c:pt idx="1">
                  <c:v>-4.859719230763735E-2</c:v>
                </c:pt>
                <c:pt idx="2">
                  <c:v>1.4034839547133856E-2</c:v>
                </c:pt>
                <c:pt idx="3">
                  <c:v>1.8315479916454883E-2</c:v>
                </c:pt>
                <c:pt idx="4">
                  <c:v>-8.9546441396814013E-3</c:v>
                </c:pt>
                <c:pt idx="5">
                  <c:v>-5.6542140444228207E-3</c:v>
                </c:pt>
                <c:pt idx="6">
                  <c:v>2.335223827699018E-4</c:v>
                </c:pt>
                <c:pt idx="7">
                  <c:v>2.4692270382677601E-3</c:v>
                </c:pt>
                <c:pt idx="8">
                  <c:v>8.1501989908489393E-4</c:v>
                </c:pt>
                <c:pt idx="9">
                  <c:v>6.3135618562396327E-4</c:v>
                </c:pt>
                <c:pt idx="10">
                  <c:v>1.6828775725175803E-4</c:v>
                </c:pt>
                <c:pt idx="11">
                  <c:v>2.9701928958270231E-4</c:v>
                </c:pt>
                <c:pt idx="12">
                  <c:v>4.2233142523291671E-4</c:v>
                </c:pt>
                <c:pt idx="13">
                  <c:v>2.0644932626779668E-4</c:v>
                </c:pt>
                <c:pt idx="14">
                  <c:v>1.3828277175878081E-4</c:v>
                </c:pt>
              </c:numCache>
            </c:numRef>
          </c:yVal>
          <c:smooth val="0"/>
          <c:extLst>
            <c:ext xmlns:c16="http://schemas.microsoft.com/office/drawing/2014/chart" uri="{C3380CC4-5D6E-409C-BE32-E72D297353CC}">
              <c16:uniqueId val="{00000001-FABB-4BED-B457-DB72F543D390}"/>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Calc.'!$AX$3:$AX$94</c:f>
              <c:numCache>
                <c:formatCode>0.0000</c:formatCode>
                <c:ptCount val="92"/>
                <c:pt idx="1">
                  <c:v>5.6777823093917205E-2</c:v>
                </c:pt>
                <c:pt idx="2">
                  <c:v>7.0544024018849738E-2</c:v>
                </c:pt>
                <c:pt idx="3">
                  <c:v>2.860686137264018E-2</c:v>
                </c:pt>
                <c:pt idx="4">
                  <c:v>-2.3645190333988923E-2</c:v>
                </c:pt>
                <c:pt idx="5">
                  <c:v>-2.3956488242273043E-2</c:v>
                </c:pt>
                <c:pt idx="6">
                  <c:v>6.8258821381788799E-3</c:v>
                </c:pt>
                <c:pt idx="7">
                  <c:v>4.1794664074798222E-3</c:v>
                </c:pt>
                <c:pt idx="8">
                  <c:v>1.5368519908436386E-2</c:v>
                </c:pt>
                <c:pt idx="9">
                  <c:v>4.6252189294122316E-3</c:v>
                </c:pt>
                <c:pt idx="10">
                  <c:v>-2.706709030557668E-5</c:v>
                </c:pt>
                <c:pt idx="11">
                  <c:v>-1.265921749180682E-5</c:v>
                </c:pt>
                <c:pt idx="12">
                  <c:v>8.2862212903544675E-6</c:v>
                </c:pt>
                <c:pt idx="13">
                  <c:v>3.6765724724407076E-6</c:v>
                </c:pt>
                <c:pt idx="14">
                  <c:v>9.361284852842205E-6</c:v>
                </c:pt>
              </c:numCache>
            </c:numRef>
          </c:yVal>
          <c:smooth val="0"/>
          <c:extLst>
            <c:ext xmlns:c16="http://schemas.microsoft.com/office/drawing/2014/chart" uri="{C3380CC4-5D6E-409C-BE32-E72D297353CC}">
              <c16:uniqueId val="{00000002-FABB-4BED-B457-DB72F543D390}"/>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Calc.'!$BC$3:$BC$94</c:f>
              <c:numCache>
                <c:formatCode>0.0000</c:formatCode>
                <c:ptCount val="92"/>
                <c:pt idx="1">
                  <c:v>-4.5252005560299947E-3</c:v>
                </c:pt>
                <c:pt idx="2">
                  <c:v>1.2422451272117238E-2</c:v>
                </c:pt>
                <c:pt idx="3">
                  <c:v>6.2444275880636224E-3</c:v>
                </c:pt>
                <c:pt idx="4">
                  <c:v>-7.9522253661194059E-2</c:v>
                </c:pt>
                <c:pt idx="5">
                  <c:v>-5.8323694975689865E-2</c:v>
                </c:pt>
                <c:pt idx="6">
                  <c:v>-2.0323141274482915E-2</c:v>
                </c:pt>
                <c:pt idx="7">
                  <c:v>-1.4863630443489359E-2</c:v>
                </c:pt>
                <c:pt idx="8">
                  <c:v>1.2651533691783012E-3</c:v>
                </c:pt>
                <c:pt idx="9">
                  <c:v>9.0977542980434558E-3</c:v>
                </c:pt>
                <c:pt idx="10">
                  <c:v>8.9981165756781688E-3</c:v>
                </c:pt>
                <c:pt idx="11">
                  <c:v>6.3214977682148872E-3</c:v>
                </c:pt>
                <c:pt idx="12">
                  <c:v>6.2609530114970573E-3</c:v>
                </c:pt>
                <c:pt idx="13">
                  <c:v>4.0839949665524063E-3</c:v>
                </c:pt>
                <c:pt idx="14">
                  <c:v>8.4310804977109075E-4</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Calc.'!$AD$3:$AD$97</c:f>
              <c:numCache>
                <c:formatCode>0.0000</c:formatCode>
                <c:ptCount val="95"/>
                <c:pt idx="1">
                  <c:v>-0.51347296105980933</c:v>
                </c:pt>
                <c:pt idx="2">
                  <c:v>-0.26106882954478955</c:v>
                </c:pt>
                <c:pt idx="3">
                  <c:v>-0.13108271690679318</c:v>
                </c:pt>
                <c:pt idx="4">
                  <c:v>-5.3864997268978726E-2</c:v>
                </c:pt>
                <c:pt idx="5">
                  <c:v>-2.1561798470042411E-2</c:v>
                </c:pt>
                <c:pt idx="6">
                  <c:v>1.332797476072671E-3</c:v>
                </c:pt>
                <c:pt idx="7">
                  <c:v>1.283532618335638E-2</c:v>
                </c:pt>
                <c:pt idx="8">
                  <c:v>2.1641558464130073E-2</c:v>
                </c:pt>
                <c:pt idx="9">
                  <c:v>2.9006073768813062E-2</c:v>
                </c:pt>
                <c:pt idx="10">
                  <c:v>4.0406910701871399E-2</c:v>
                </c:pt>
                <c:pt idx="11">
                  <c:v>5.1858090122209405E-2</c:v>
                </c:pt>
                <c:pt idx="12">
                  <c:v>7.1354376243269083E-2</c:v>
                </c:pt>
                <c:pt idx="13">
                  <c:v>9.1846650277064845E-2</c:v>
                </c:pt>
                <c:pt idx="14">
                  <c:v>0.11825308268189523</c:v>
                </c:pt>
              </c:numCache>
            </c:numRef>
          </c:yVal>
          <c:smooth val="0"/>
          <c:extLst>
            <c:ext xmlns:c16="http://schemas.microsoft.com/office/drawing/2014/chart" uri="{C3380CC4-5D6E-409C-BE32-E72D297353CC}">
              <c16:uniqueId val="{00000000-08C4-4E72-98F2-444B3E59912E}"/>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Calc.'!$AE$3:$AE$97</c:f>
              <c:numCache>
                <c:formatCode>0.0000</c:formatCode>
                <c:ptCount val="95"/>
                <c:pt idx="1">
                  <c:v>-0.55426874955259675</c:v>
                </c:pt>
                <c:pt idx="2">
                  <c:v>-0.347872979099421</c:v>
                </c:pt>
                <c:pt idx="3">
                  <c:v>-0.20386985134802812</c:v>
                </c:pt>
                <c:pt idx="4">
                  <c:v>-0.10416012028282047</c:v>
                </c:pt>
                <c:pt idx="5">
                  <c:v>-5.9100070637074842E-2</c:v>
                </c:pt>
                <c:pt idx="6">
                  <c:v>-2.2897801399862902E-2</c:v>
                </c:pt>
                <c:pt idx="7">
                  <c:v>-3.6527273907341726E-3</c:v>
                </c:pt>
                <c:pt idx="8">
                  <c:v>9.8681591765188825E-3</c:v>
                </c:pt>
                <c:pt idx="9">
                  <c:v>2.0913216999934866E-2</c:v>
                </c:pt>
                <c:pt idx="10">
                  <c:v>3.5112114280563649E-2</c:v>
                </c:pt>
                <c:pt idx="11">
                  <c:v>4.9651475815564609E-2</c:v>
                </c:pt>
                <c:pt idx="12">
                  <c:v>7.2694612950945869E-2</c:v>
                </c:pt>
                <c:pt idx="13">
                  <c:v>9.7986117867590955E-2</c:v>
                </c:pt>
                <c:pt idx="14">
                  <c:v>0.13070619099031491</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Calc.'!$AF$3:$AF$97</c:f>
              <c:numCache>
                <c:formatCode>0.0000</c:formatCode>
                <c:ptCount val="95"/>
                <c:pt idx="1">
                  <c:v>-3.3920248272683651</c:v>
                </c:pt>
                <c:pt idx="2">
                  <c:v>-1.3632047312722133</c:v>
                </c:pt>
                <c:pt idx="3">
                  <c:v>-0.57215002471455501</c:v>
                </c:pt>
                <c:pt idx="4">
                  <c:v>-0.18530023244466651</c:v>
                </c:pt>
                <c:pt idx="5">
                  <c:v>-4.6431613620177704E-2</c:v>
                </c:pt>
                <c:pt idx="6">
                  <c:v>3.5191474674158098E-2</c:v>
                </c:pt>
                <c:pt idx="7">
                  <c:v>6.9092212088166363E-2</c:v>
                </c:pt>
                <c:pt idx="8">
                  <c:v>9.2881469268394676E-2</c:v>
                </c:pt>
                <c:pt idx="9">
                  <c:v>0.11077669961790722</c:v>
                </c:pt>
                <c:pt idx="10">
                  <c:v>0.14172580715355881</c:v>
                </c:pt>
                <c:pt idx="11">
                  <c:v>0.17083714075404857</c:v>
                </c:pt>
                <c:pt idx="12">
                  <c:v>0.22338407839655361</c:v>
                </c:pt>
                <c:pt idx="13">
                  <c:v>0.27473663854921532</c:v>
                </c:pt>
                <c:pt idx="14">
                  <c:v>0.3395810023763684</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Calc.'!$BT$3:$BT$94</c:f>
              <c:numCache>
                <c:formatCode>0.0000</c:formatCode>
                <c:ptCount val="92"/>
                <c:pt idx="1">
                  <c:v>1.9880620099777653E-2</c:v>
                </c:pt>
                <c:pt idx="2">
                  <c:v>0.54285700135140413</c:v>
                </c:pt>
                <c:pt idx="3">
                  <c:v>0.26463574876078727</c:v>
                </c:pt>
                <c:pt idx="4">
                  <c:v>-0.23075543430101986</c:v>
                </c:pt>
                <c:pt idx="5">
                  <c:v>-0.25708845811024161</c:v>
                </c:pt>
                <c:pt idx="6">
                  <c:v>-5.3925929963428588E-3</c:v>
                </c:pt>
                <c:pt idx="7">
                  <c:v>-2.8059323511993195E-2</c:v>
                </c:pt>
                <c:pt idx="8">
                  <c:v>3.5867287649188062E-2</c:v>
                </c:pt>
                <c:pt idx="9">
                  <c:v>3.7740683035428671E-2</c:v>
                </c:pt>
                <c:pt idx="10">
                  <c:v>1.7146360867593368E-2</c:v>
                </c:pt>
                <c:pt idx="11">
                  <c:v>4.4586984806447641E-2</c:v>
                </c:pt>
                <c:pt idx="12">
                  <c:v>4.5285526291846588E-2</c:v>
                </c:pt>
                <c:pt idx="13">
                  <c:v>1.8162274926249226E-2</c:v>
                </c:pt>
                <c:pt idx="14">
                  <c:v>7.8797302956278743E-3</c:v>
                </c:pt>
              </c:numCache>
            </c:numRef>
          </c:yVal>
          <c:smooth val="0"/>
          <c:extLst>
            <c:ext xmlns:c16="http://schemas.microsoft.com/office/drawing/2014/chart" uri="{C3380CC4-5D6E-409C-BE32-E72D297353CC}">
              <c16:uniqueId val="{00000000-3DC0-4D0D-AC19-F87B383842E1}"/>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Calc.'!$BU$3:$BU$94</c:f>
              <c:numCache>
                <c:formatCode>0.0000</c:formatCode>
                <c:ptCount val="92"/>
                <c:pt idx="1">
                  <c:v>-6.7273849979004137E-4</c:v>
                </c:pt>
                <c:pt idx="2">
                  <c:v>0.51645403018206937</c:v>
                </c:pt>
                <c:pt idx="3">
                  <c:v>0.24611669219992527</c:v>
                </c:pt>
                <c:pt idx="4">
                  <c:v>-0.24736487305939228</c:v>
                </c:pt>
                <c:pt idx="5">
                  <c:v>-0.26934454393777896</c:v>
                </c:pt>
                <c:pt idx="6">
                  <c:v>-1.2891950606069881E-2</c:v>
                </c:pt>
                <c:pt idx="7">
                  <c:v>-3.019481993571492E-2</c:v>
                </c:pt>
                <c:pt idx="8">
                  <c:v>3.8320756989338886E-2</c:v>
                </c:pt>
                <c:pt idx="9">
                  <c:v>4.7663177714341379E-2</c:v>
                </c:pt>
                <c:pt idx="10">
                  <c:v>1.8479281901322628E-2</c:v>
                </c:pt>
                <c:pt idx="11">
                  <c:v>3.1137212244829127E-2</c:v>
                </c:pt>
                <c:pt idx="12">
                  <c:v>4.0566912475320224E-2</c:v>
                </c:pt>
                <c:pt idx="13">
                  <c:v>1.2033727029806755E-2</c:v>
                </c:pt>
                <c:pt idx="14">
                  <c:v>4.4175848718938891E-3</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Calc.'!$BV$3:$BV$94</c:f>
              <c:numCache>
                <c:formatCode>0.0000</c:formatCode>
                <c:ptCount val="92"/>
                <c:pt idx="1">
                  <c:v>-8.4829276817357371E-2</c:v>
                </c:pt>
                <c:pt idx="2">
                  <c:v>1.6786328987446084</c:v>
                </c:pt>
                <c:pt idx="3">
                  <c:v>0.87076171164056171</c:v>
                </c:pt>
                <c:pt idx="4">
                  <c:v>-0.87158881336134653</c:v>
                </c:pt>
                <c:pt idx="5">
                  <c:v>-0.97961244343925513</c:v>
                </c:pt>
                <c:pt idx="6">
                  <c:v>-9.0029837383736475E-2</c:v>
                </c:pt>
                <c:pt idx="7">
                  <c:v>-0.15222013193820552</c:v>
                </c:pt>
                <c:pt idx="8">
                  <c:v>9.0715190631273548E-2</c:v>
                </c:pt>
                <c:pt idx="9">
                  <c:v>0.17960327817007735</c:v>
                </c:pt>
                <c:pt idx="10">
                  <c:v>8.9515327559730087E-2</c:v>
                </c:pt>
                <c:pt idx="11">
                  <c:v>0.12923231168625604</c:v>
                </c:pt>
                <c:pt idx="12">
                  <c:v>0.15278055459536816</c:v>
                </c:pt>
                <c:pt idx="13">
                  <c:v>5.6213413172460834E-2</c:v>
                </c:pt>
                <c:pt idx="14">
                  <c:v>1.6706271207770129E-2</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Calc.'!$Z$2</c:f>
              <c:strCache>
                <c:ptCount val="1"/>
                <c:pt idx="0">
                  <c:v>CUM LACTATE PROD. (mM)</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numCache>
            </c:numRef>
          </c:xVal>
          <c:yVal>
            <c:numRef>
              <c:f>'In Process Calc.'!$Z$3:$Z$12</c:f>
              <c:numCache>
                <c:formatCode>0.0000</c:formatCode>
                <c:ptCount val="10"/>
                <c:pt idx="0" formatCode="General">
                  <c:v>0</c:v>
                </c:pt>
                <c:pt idx="1">
                  <c:v>1.268872113676732</c:v>
                </c:pt>
                <c:pt idx="2">
                  <c:v>3.5751554174067506</c:v>
                </c:pt>
                <c:pt idx="3">
                  <c:v>5.1671847246891662</c:v>
                </c:pt>
                <c:pt idx="4">
                  <c:v>8.2144760213143897</c:v>
                </c:pt>
                <c:pt idx="5">
                  <c:v>11.806875370041446</c:v>
                </c:pt>
                <c:pt idx="6">
                  <c:v>17.323070850601937</c:v>
                </c:pt>
                <c:pt idx="7">
                  <c:v>20.388424281297283</c:v>
                </c:pt>
                <c:pt idx="8">
                  <c:v>20.889226037760675</c:v>
                </c:pt>
                <c:pt idx="9">
                  <c:v>13.621934823366885</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numCache>
            </c:numRef>
          </c:xVal>
          <c:y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Calc.'!$T$3:$T$98</c:f>
              <c:numCache>
                <c:formatCode>0.0000</c:formatCode>
                <c:ptCount val="96"/>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xVal>
          <c:yVal>
            <c:numRef>
              <c:f>'In Process Calc.'!$M$3:$M$98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Calc.'!$AC$3:$AC$12</c:f>
              <c:numCache>
                <c:formatCode>0.0000</c:formatCode>
                <c:ptCount val="10"/>
                <c:pt idx="0" formatCode="General">
                  <c:v>0</c:v>
                </c:pt>
                <c:pt idx="1">
                  <c:v>2.974499999999989E-2</c:v>
                </c:pt>
                <c:pt idx="2">
                  <c:v>0.21352499999999985</c:v>
                </c:pt>
                <c:pt idx="3">
                  <c:v>0.39046099999999978</c:v>
                </c:pt>
                <c:pt idx="4">
                  <c:v>0.55279800000000001</c:v>
                </c:pt>
                <c:pt idx="5">
                  <c:v>0.53318062962962953</c:v>
                </c:pt>
                <c:pt idx="6">
                  <c:v>0.83186855555555561</c:v>
                </c:pt>
                <c:pt idx="7">
                  <c:v>1.0354489259259259</c:v>
                </c:pt>
                <c:pt idx="8">
                  <c:v>1.2833422592592592</c:v>
                </c:pt>
                <c:pt idx="9">
                  <c:v>1.6079849999999998</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Calc.'!$AI$3:$AI$93</c:f>
              <c:numCache>
                <c:formatCode>0.0000</c:formatCode>
                <c:ptCount val="91"/>
                <c:pt idx="0" formatCode="General">
                  <c:v>0</c:v>
                </c:pt>
                <c:pt idx="1">
                  <c:v>-5.9250000000001819E-3</c:v>
                </c:pt>
                <c:pt idx="2">
                  <c:v>0.27616499999999994</c:v>
                </c:pt>
                <c:pt idx="3">
                  <c:v>0.51005500000000004</c:v>
                </c:pt>
                <c:pt idx="4">
                  <c:v>0.16631799999999997</c:v>
                </c:pt>
                <c:pt idx="5">
                  <c:v>-0.36120959259259278</c:v>
                </c:pt>
                <c:pt idx="6">
                  <c:v>-0.49350233333333332</c:v>
                </c:pt>
                <c:pt idx="7">
                  <c:v>-0.7970314814814814</c:v>
                </c:pt>
                <c:pt idx="8">
                  <c:v>-0.71779159259259262</c:v>
                </c:pt>
                <c:pt idx="9">
                  <c:v>-0.34993280555555561</c:v>
                </c:pt>
                <c:pt idx="10">
                  <c:v>-0.14488841666666663</c:v>
                </c:pt>
                <c:pt idx="11">
                  <c:v>0.18244527777777791</c:v>
                </c:pt>
                <c:pt idx="12">
                  <c:v>0.64553100000000008</c:v>
                </c:pt>
                <c:pt idx="13">
                  <c:v>0.93895322222222233</c:v>
                </c:pt>
                <c:pt idx="14">
                  <c:v>1.129501888888889</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Calc.'!$AF$3:$AF$93</c:f>
              <c:numCache>
                <c:formatCode>0.0000</c:formatCode>
                <c:ptCount val="91"/>
                <c:pt idx="0" formatCode="General">
                  <c:v>0</c:v>
                </c:pt>
                <c:pt idx="1">
                  <c:v>-8.7749999999996355E-3</c:v>
                </c:pt>
                <c:pt idx="2">
                  <c:v>1.0239599999999993</c:v>
                </c:pt>
                <c:pt idx="3">
                  <c:v>1.7086209999999995</c:v>
                </c:pt>
                <c:pt idx="4">
                  <c:v>2.2534220000000009</c:v>
                </c:pt>
                <c:pt idx="5">
                  <c:v>1.8051786296296308</c:v>
                </c:pt>
                <c:pt idx="6">
                  <c:v>2.9692012222222224</c:v>
                </c:pt>
                <c:pt idx="7">
                  <c:v>3.5482247407407419</c:v>
                </c:pt>
                <c:pt idx="8">
                  <c:v>4.4561549259259268</c:v>
                </c:pt>
                <c:pt idx="9">
                  <c:v>5.65041525</c:v>
                </c:pt>
                <c:pt idx="10">
                  <c:v>5.8315533888888886</c:v>
                </c:pt>
                <c:pt idx="11">
                  <c:v>5.7157597222222227</c:v>
                </c:pt>
                <c:pt idx="12">
                  <c:v>5.760639888888889</c:v>
                </c:pt>
                <c:pt idx="13">
                  <c:v>5.0974608333333329</c:v>
                </c:pt>
                <c:pt idx="14">
                  <c:v>4.4519878888888886</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Calc.'!$V$3:$V$12</c:f>
              <c:numCache>
                <c:formatCode>0.0000</c:formatCode>
                <c:ptCount val="10"/>
                <c:pt idx="0" formatCode="General">
                  <c:v>0</c:v>
                </c:pt>
                <c:pt idx="1">
                  <c:v>-6.2354999999999564E-2</c:v>
                </c:pt>
                <c:pt idx="2">
                  <c:v>0.34929000000000088</c:v>
                </c:pt>
                <c:pt idx="3">
                  <c:v>0.65771300000000066</c:v>
                </c:pt>
                <c:pt idx="4">
                  <c:v>-6.9631749999999997</c:v>
                </c:pt>
                <c:pt idx="5">
                  <c:v>-14.454739222222221</c:v>
                </c:pt>
                <c:pt idx="6">
                  <c:v>-19.546170777777775</c:v>
                </c:pt>
                <c:pt idx="7">
                  <c:v>-24.860478259259256</c:v>
                </c:pt>
                <c:pt idx="8">
                  <c:v>-24.228604629629629</c:v>
                </c:pt>
                <c:pt idx="9">
                  <c:v>-18.69282872222222</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Calc.'!$R$3:$R$12</c:f>
              <c:numCache>
                <c:formatCode>0.0000</c:formatCode>
                <c:ptCount val="10"/>
                <c:pt idx="0" formatCode="General">
                  <c:v>0</c:v>
                </c:pt>
                <c:pt idx="1">
                  <c:v>-6.3900000000000096E-2</c:v>
                </c:pt>
                <c:pt idx="2">
                  <c:v>0.18225</c:v>
                </c:pt>
                <c:pt idx="3">
                  <c:v>0.4657199999999998</c:v>
                </c:pt>
                <c:pt idx="4">
                  <c:v>0.61397100000000004</c:v>
                </c:pt>
                <c:pt idx="5">
                  <c:v>9.7187592592592464E-2</c:v>
                </c:pt>
                <c:pt idx="6">
                  <c:v>-0.44225777777777775</c:v>
                </c:pt>
                <c:pt idx="7">
                  <c:v>-1.6930745185185176</c:v>
                </c:pt>
                <c:pt idx="8">
                  <c:v>-3.2334283703703703</c:v>
                </c:pt>
                <c:pt idx="9">
                  <c:v>-2.3334581111111117</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Calc.'!$O$3:$O$12</c:f>
              <c:numCache>
                <c:formatCode>0.0000</c:formatCode>
                <c:ptCount val="10"/>
                <c:pt idx="0" formatCode="General">
                  <c:v>0</c:v>
                </c:pt>
                <c:pt idx="1">
                  <c:v>-1.4384999999999992E-2</c:v>
                </c:pt>
                <c:pt idx="2">
                  <c:v>-3.7650000000000149E-3</c:v>
                </c:pt>
                <c:pt idx="3">
                  <c:v>-6.5576999999999969E-2</c:v>
                </c:pt>
                <c:pt idx="4">
                  <c:v>-0.36366799999999999</c:v>
                </c:pt>
                <c:pt idx="5">
                  <c:v>-1.0688681851851853</c:v>
                </c:pt>
                <c:pt idx="6">
                  <c:v>-2.5133976666666671</c:v>
                </c:pt>
                <c:pt idx="7">
                  <c:v>-5.1370069259259257</c:v>
                </c:pt>
                <c:pt idx="8">
                  <c:v>-9.1255826296296298</c:v>
                </c:pt>
                <c:pt idx="9">
                  <c:v>-11.882110166666667</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Calc.'!$Q$3:$Q$12</c:f>
              <c:numCache>
                <c:formatCode>0.0000</c:formatCode>
                <c:ptCount val="10"/>
                <c:pt idx="0" formatCode="General">
                  <c:v>0</c:v>
                </c:pt>
                <c:pt idx="1">
                  <c:v>0.78236999999999901</c:v>
                </c:pt>
                <c:pt idx="2">
                  <c:v>3.12</c:v>
                </c:pt>
                <c:pt idx="3">
                  <c:v>4.5329420000000011</c:v>
                </c:pt>
                <c:pt idx="4">
                  <c:v>2.2669429999999995</c:v>
                </c:pt>
                <c:pt idx="5">
                  <c:v>-0.81022092592592676</c:v>
                </c:pt>
                <c:pt idx="6">
                  <c:v>0.89982533333333259</c:v>
                </c:pt>
                <c:pt idx="7">
                  <c:v>2.3941419259259256</c:v>
                </c:pt>
                <c:pt idx="8">
                  <c:v>10.069861481481482</c:v>
                </c:pt>
                <c:pt idx="9">
                  <c:v>12.884201666666666</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Calc.'!$W$3:$W$12</c:f>
              <c:numCache>
                <c:formatCode>0.0000</c:formatCode>
                <c:ptCount val="10"/>
                <c:pt idx="0" formatCode="General">
                  <c:v>0</c:v>
                </c:pt>
                <c:pt idx="1">
                  <c:v>-0.11394000000000011</c:v>
                </c:pt>
                <c:pt idx="2">
                  <c:v>-0.32511000000000007</c:v>
                </c:pt>
                <c:pt idx="3">
                  <c:v>-0.587812</c:v>
                </c:pt>
                <c:pt idx="4">
                  <c:v>-1.2200160000000002</c:v>
                </c:pt>
                <c:pt idx="5">
                  <c:v>-1.9715764444444448</c:v>
                </c:pt>
                <c:pt idx="6">
                  <c:v>-2.2440228888888889</c:v>
                </c:pt>
                <c:pt idx="7">
                  <c:v>-2.3462947407407406</c:v>
                </c:pt>
                <c:pt idx="8">
                  <c:v>-1.6432894074074071</c:v>
                </c:pt>
                <c:pt idx="9">
                  <c:v>-0.50888786111111095</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Calc.'!$AG$3:$AG$12</c:f>
              <c:numCache>
                <c:formatCode>0.0000</c:formatCode>
                <c:ptCount val="10"/>
                <c:pt idx="0" formatCode="General">
                  <c:v>0</c:v>
                </c:pt>
                <c:pt idx="1">
                  <c:v>0.25261499999999976</c:v>
                </c:pt>
                <c:pt idx="2">
                  <c:v>1.6073999999999997</c:v>
                </c:pt>
                <c:pt idx="3">
                  <c:v>2.7151710000000007</c:v>
                </c:pt>
                <c:pt idx="4">
                  <c:v>3.7638580000000008</c:v>
                </c:pt>
                <c:pt idx="5">
                  <c:v>4.0377894444444449</c:v>
                </c:pt>
                <c:pt idx="6">
                  <c:v>5.4313156666666664</c:v>
                </c:pt>
                <c:pt idx="7">
                  <c:v>6.7156125555555555</c:v>
                </c:pt>
                <c:pt idx="8">
                  <c:v>7.5166258148148142</c:v>
                </c:pt>
                <c:pt idx="9">
                  <c:v>9.7241768611111112</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Calc.'!$AA$3:$AA$12</c:f>
              <c:numCache>
                <c:formatCode>0.0000</c:formatCode>
                <c:ptCount val="10"/>
                <c:pt idx="0" formatCode="General">
                  <c:v>0</c:v>
                </c:pt>
                <c:pt idx="1">
                  <c:v>4.3844999999999343E-2</c:v>
                </c:pt>
                <c:pt idx="2">
                  <c:v>1.1110650000000004</c:v>
                </c:pt>
                <c:pt idx="3">
                  <c:v>1.8971249999999991</c:v>
                </c:pt>
                <c:pt idx="4">
                  <c:v>0.94984599999999864</c:v>
                </c:pt>
                <c:pt idx="5">
                  <c:v>-0.72249507407407521</c:v>
                </c:pt>
                <c:pt idx="6">
                  <c:v>-0.70881633333333427</c:v>
                </c:pt>
                <c:pt idx="7">
                  <c:v>-1.1454321111111114</c:v>
                </c:pt>
                <c:pt idx="8">
                  <c:v>0.18156662962962922</c:v>
                </c:pt>
                <c:pt idx="9">
                  <c:v>2.4727908611111094</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Calc.'!$Y$3:$Y$12</c:f>
              <c:numCache>
                <c:formatCode>0.0000</c:formatCode>
                <c:ptCount val="10"/>
                <c:pt idx="0" formatCode="General">
                  <c:v>0</c:v>
                </c:pt>
                <c:pt idx="1">
                  <c:v>3.8924999999999273E-2</c:v>
                </c:pt>
                <c:pt idx="2">
                  <c:v>0.73707000000000067</c:v>
                </c:pt>
                <c:pt idx="3">
                  <c:v>1.2450810000000003</c:v>
                </c:pt>
                <c:pt idx="4">
                  <c:v>0.29488599999999976</c:v>
                </c:pt>
                <c:pt idx="5">
                  <c:v>-1.1376017407407406</c:v>
                </c:pt>
                <c:pt idx="6">
                  <c:v>-1.4599227777777777</c:v>
                </c:pt>
                <c:pt idx="7">
                  <c:v>-2.1961614074074065</c:v>
                </c:pt>
                <c:pt idx="8">
                  <c:v>-1.6563149259259258</c:v>
                </c:pt>
                <c:pt idx="9">
                  <c:v>-0.28179130555555498</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Calc.'!$AK$3:$AK$12</c:f>
              <c:numCache>
                <c:formatCode>0.0000</c:formatCode>
                <c:ptCount val="10"/>
                <c:pt idx="0" formatCode="General">
                  <c:v>0</c:v>
                </c:pt>
                <c:pt idx="1">
                  <c:v>-1.8195000000000617E-2</c:v>
                </c:pt>
                <c:pt idx="2">
                  <c:v>0.6733199999999997</c:v>
                </c:pt>
                <c:pt idx="3">
                  <c:v>1.2208009999999994</c:v>
                </c:pt>
                <c:pt idx="4">
                  <c:v>-1.0479150000000002</c:v>
                </c:pt>
                <c:pt idx="5">
                  <c:v>-3.9301911111111103</c:v>
                </c:pt>
                <c:pt idx="6">
                  <c:v>-5.3031476666666686</c:v>
                </c:pt>
                <c:pt idx="7">
                  <c:v>-7.2903053703703709</c:v>
                </c:pt>
                <c:pt idx="8">
                  <c:v>-6.9291575185185188</c:v>
                </c:pt>
                <c:pt idx="9">
                  <c:v>-4.8899358611111126</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Calc.'!$S$3:$S$93</c:f>
              <c:numCache>
                <c:formatCode>0.0000</c:formatCode>
                <c:ptCount val="91"/>
                <c:pt idx="0" formatCode="General">
                  <c:v>0</c:v>
                </c:pt>
                <c:pt idx="1">
                  <c:v>-0.11179499999999962</c:v>
                </c:pt>
                <c:pt idx="2">
                  <c:v>0.10989000000000032</c:v>
                </c:pt>
                <c:pt idx="3">
                  <c:v>0.35703700000000027</c:v>
                </c:pt>
                <c:pt idx="4">
                  <c:v>0.57440600000000019</c:v>
                </c:pt>
                <c:pt idx="5">
                  <c:v>0.55143603703703703</c:v>
                </c:pt>
                <c:pt idx="6">
                  <c:v>0.87884966666666675</c:v>
                </c:pt>
                <c:pt idx="7">
                  <c:v>1.0525784444444446</c:v>
                </c:pt>
                <c:pt idx="8">
                  <c:v>1.3124135925925926</c:v>
                </c:pt>
                <c:pt idx="9">
                  <c:v>1.6568463055555556</c:v>
                </c:pt>
                <c:pt idx="10">
                  <c:v>1.8842701388888889</c:v>
                </c:pt>
                <c:pt idx="11">
                  <c:v>1.9951116666666666</c:v>
                </c:pt>
                <c:pt idx="12">
                  <c:v>1.9650594444444445</c:v>
                </c:pt>
                <c:pt idx="13">
                  <c:v>1.7746770555555555</c:v>
                </c:pt>
                <c:pt idx="14">
                  <c:v>1.4601169999999999</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Calc.'!$AE$3:$AE$12</c:f>
              <c:numCache>
                <c:formatCode>0.0000</c:formatCode>
                <c:ptCount val="10"/>
                <c:pt idx="0" formatCode="General">
                  <c:v>0</c:v>
                </c:pt>
                <c:pt idx="1">
                  <c:v>-1.9964999999999691E-2</c:v>
                </c:pt>
                <c:pt idx="2">
                  <c:v>0.28645499999999996</c:v>
                </c:pt>
                <c:pt idx="3">
                  <c:v>0.51904700000000004</c:v>
                </c:pt>
                <c:pt idx="4">
                  <c:v>2.2255999999999887E-2</c:v>
                </c:pt>
                <c:pt idx="5">
                  <c:v>-0.69224218518518499</c:v>
                </c:pt>
                <c:pt idx="6">
                  <c:v>-0.87614788888888873</c:v>
                </c:pt>
                <c:pt idx="7">
                  <c:v>-1.2283965185185184</c:v>
                </c:pt>
                <c:pt idx="8">
                  <c:v>-0.88764625925925933</c:v>
                </c:pt>
                <c:pt idx="9">
                  <c:v>-0.13536619444444475</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Calc.'!$AJ$3:$AJ$12</c:f>
              <c:numCache>
                <c:formatCode>0.0000</c:formatCode>
                <c:ptCount val="10"/>
                <c:pt idx="0" formatCode="General">
                  <c:v>0</c:v>
                </c:pt>
                <c:pt idx="1">
                  <c:v>-3.5100000000002182E-3</c:v>
                </c:pt>
                <c:pt idx="2">
                  <c:v>0.24486000000000013</c:v>
                </c:pt>
                <c:pt idx="3">
                  <c:v>0.48212999999999967</c:v>
                </c:pt>
                <c:pt idx="4">
                  <c:v>0.79269599999999985</c:v>
                </c:pt>
                <c:pt idx="5">
                  <c:v>0.70221537037037018</c:v>
                </c:pt>
                <c:pt idx="6">
                  <c:v>1.243978888888889</c:v>
                </c:pt>
                <c:pt idx="7">
                  <c:v>1.6250977407407408</c:v>
                </c:pt>
                <c:pt idx="8">
                  <c:v>2.125324148148148</c:v>
                </c:pt>
                <c:pt idx="9">
                  <c:v>2.79022975</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Calc.'!$AB$3:$AB$12</c:f>
              <c:numCache>
                <c:formatCode>0.0000</c:formatCode>
                <c:ptCount val="10"/>
                <c:pt idx="0" formatCode="General">
                  <c:v>0</c:v>
                </c:pt>
                <c:pt idx="1">
                  <c:v>-0.11401499999999942</c:v>
                </c:pt>
                <c:pt idx="2">
                  <c:v>0.56896500000000105</c:v>
                </c:pt>
                <c:pt idx="3">
                  <c:v>1.1409370000000008</c:v>
                </c:pt>
                <c:pt idx="4">
                  <c:v>3.827000000000047E-2</c:v>
                </c:pt>
                <c:pt idx="5">
                  <c:v>-1.6664583703703701</c:v>
                </c:pt>
                <c:pt idx="6">
                  <c:v>-2.0172981111111112</c:v>
                </c:pt>
                <c:pt idx="7">
                  <c:v>-2.8056807777777779</c:v>
                </c:pt>
                <c:pt idx="8">
                  <c:v>-2.2689813703703714</c:v>
                </c:pt>
                <c:pt idx="9">
                  <c:v>-0.811971555555556</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Calc.'!$X$3:$X$12</c:f>
              <c:numCache>
                <c:formatCode>0.0000</c:formatCode>
                <c:ptCount val="10"/>
                <c:pt idx="0" formatCode="General">
                  <c:v>0</c:v>
                </c:pt>
                <c:pt idx="1">
                  <c:v>-0.66964499999999993</c:v>
                </c:pt>
                <c:pt idx="2">
                  <c:v>-0.20457000000000014</c:v>
                </c:pt>
                <c:pt idx="3">
                  <c:v>0.7000630000000001</c:v>
                </c:pt>
                <c:pt idx="4">
                  <c:v>-0.15809099999999987</c:v>
                </c:pt>
                <c:pt idx="5">
                  <c:v>-0.88436370370370376</c:v>
                </c:pt>
                <c:pt idx="6">
                  <c:v>-0.82586077777777789</c:v>
                </c:pt>
                <c:pt idx="7">
                  <c:v>5.6980851851851644E-2</c:v>
                </c:pt>
                <c:pt idx="8">
                  <c:v>0.46403788888888903</c:v>
                </c:pt>
                <c:pt idx="9">
                  <c:v>0.84820372222222207</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Calc.'!$P$3:$P$12</c:f>
              <c:numCache>
                <c:formatCode>0.0000</c:formatCode>
                <c:ptCount val="10"/>
                <c:pt idx="0" formatCode="General">
                  <c:v>0</c:v>
                </c:pt>
                <c:pt idx="1">
                  <c:v>0.19453500000000032</c:v>
                </c:pt>
                <c:pt idx="2">
                  <c:v>1.1333100000000005</c:v>
                </c:pt>
                <c:pt idx="3">
                  <c:v>1.1213310000000003</c:v>
                </c:pt>
                <c:pt idx="4">
                  <c:v>0.37249000000000088</c:v>
                </c:pt>
                <c:pt idx="5">
                  <c:v>-0.8294693703703695</c:v>
                </c:pt>
                <c:pt idx="6">
                  <c:v>-1.0411961111111112</c:v>
                </c:pt>
                <c:pt idx="7">
                  <c:v>-2.0895218518518512</c:v>
                </c:pt>
                <c:pt idx="8">
                  <c:v>-1.9321040370370364</c:v>
                </c:pt>
                <c:pt idx="9">
                  <c:v>-1.0961921944444437</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Calc.'!$AH$3:$AH$12</c:f>
              <c:numCache>
                <c:formatCode>0.0000</c:formatCode>
                <c:ptCount val="10"/>
                <c:pt idx="0" formatCode="General">
                  <c:v>0</c:v>
                </c:pt>
                <c:pt idx="1">
                  <c:v>-7.1955000000000838E-2</c:v>
                </c:pt>
                <c:pt idx="2">
                  <c:v>0.58188000000000006</c:v>
                </c:pt>
                <c:pt idx="3">
                  <c:v>1.0819769999999989</c:v>
                </c:pt>
                <c:pt idx="4">
                  <c:v>1.538875</c:v>
                </c:pt>
                <c:pt idx="5">
                  <c:v>1.4363408148148147</c:v>
                </c:pt>
                <c:pt idx="6">
                  <c:v>2.3977358888888878</c:v>
                </c:pt>
                <c:pt idx="7">
                  <c:v>3.1271970370370363</c:v>
                </c:pt>
                <c:pt idx="8">
                  <c:v>4.2374001851851846</c:v>
                </c:pt>
                <c:pt idx="9">
                  <c:v>5.5080714444444432</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Calc.'!$AD$3:$AD$93</c:f>
              <c:numCache>
                <c:formatCode>0.0000</c:formatCode>
                <c:ptCount val="91"/>
                <c:pt idx="0" formatCode="General">
                  <c:v>0</c:v>
                </c:pt>
                <c:pt idx="1">
                  <c:v>-0.29759999999999992</c:v>
                </c:pt>
                <c:pt idx="2">
                  <c:v>-1.1619000000000002</c:v>
                </c:pt>
                <c:pt idx="3">
                  <c:v>-2.1384000000000003</c:v>
                </c:pt>
                <c:pt idx="4">
                  <c:v>-4.0282300000000006</c:v>
                </c:pt>
                <c:pt idx="5">
                  <c:v>-6.3077003703703713</c:v>
                </c:pt>
                <c:pt idx="6">
                  <c:v>-9.6309977777777789</c:v>
                </c:pt>
                <c:pt idx="7">
                  <c:v>-13.018127407407407</c:v>
                </c:pt>
                <c:pt idx="8">
                  <c:v>-15.781331851851853</c:v>
                </c:pt>
                <c:pt idx="9">
                  <c:v>-12.50024777777778</c:v>
                </c:pt>
                <c:pt idx="10">
                  <c:v>-11.633586388888892</c:v>
                </c:pt>
                <c:pt idx="11">
                  <c:v>-17.811011111111114</c:v>
                </c:pt>
                <c:pt idx="12">
                  <c:v>-18.48930444444445</c:v>
                </c:pt>
                <c:pt idx="13">
                  <c:v>-20.210027777777785</c:v>
                </c:pt>
                <c:pt idx="14">
                  <c:v>-21.498406666666675</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00000000-0008-0000-0000-000017000000}"/>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00000000-0008-0000-0000-00001C00000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00000000-0008-0000-0000-00001E000000}"/>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00000000-0008-0000-0000-000021000000}"/>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0000000-0008-0000-0000-000022000000}"/>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34</xdr:row>
      <xdr:rowOff>0</xdr:rowOff>
    </xdr:from>
    <xdr:to>
      <xdr:col>2</xdr:col>
      <xdr:colOff>390525</xdr:colOff>
      <xdr:row>34</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9" name="Line 18">
          <a:extLst>
            <a:ext uri="{FF2B5EF4-FFF2-40B4-BE49-F238E27FC236}">
              <a16:creationId xmlns:a16="http://schemas.microsoft.com/office/drawing/2014/main" id="{00000000-0008-0000-0200-000009000000}"/>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0" name="Line 48">
          <a:extLst>
            <a:ext uri="{FF2B5EF4-FFF2-40B4-BE49-F238E27FC236}">
              <a16:creationId xmlns:a16="http://schemas.microsoft.com/office/drawing/2014/main" id="{00000000-0008-0000-0200-00000A000000}"/>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1" name="Line 49">
          <a:extLst>
            <a:ext uri="{FF2B5EF4-FFF2-40B4-BE49-F238E27FC236}">
              <a16:creationId xmlns:a16="http://schemas.microsoft.com/office/drawing/2014/main" id="{00000000-0008-0000-0200-00000B000000}"/>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 name="Line 50">
          <a:extLst>
            <a:ext uri="{FF2B5EF4-FFF2-40B4-BE49-F238E27FC236}">
              <a16:creationId xmlns:a16="http://schemas.microsoft.com/office/drawing/2014/main" id="{00000000-0008-0000-0200-00000C000000}"/>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3" name="Line 51">
          <a:extLst>
            <a:ext uri="{FF2B5EF4-FFF2-40B4-BE49-F238E27FC236}">
              <a16:creationId xmlns:a16="http://schemas.microsoft.com/office/drawing/2014/main" id="{00000000-0008-0000-0200-00000D000000}"/>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4" name="Line 52">
          <a:extLst>
            <a:ext uri="{FF2B5EF4-FFF2-40B4-BE49-F238E27FC236}">
              <a16:creationId xmlns:a16="http://schemas.microsoft.com/office/drawing/2014/main" id="{00000000-0008-0000-0200-00000E000000}"/>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5" name="Line 53">
          <a:extLst>
            <a:ext uri="{FF2B5EF4-FFF2-40B4-BE49-F238E27FC236}">
              <a16:creationId xmlns:a16="http://schemas.microsoft.com/office/drawing/2014/main" id="{00000000-0008-0000-0200-00000F00000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16" name="Line 18">
          <a:extLst>
            <a:ext uri="{FF2B5EF4-FFF2-40B4-BE49-F238E27FC236}">
              <a16:creationId xmlns:a16="http://schemas.microsoft.com/office/drawing/2014/main" id="{00000000-0008-0000-0200-000010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7" name="Line 48">
          <a:extLst>
            <a:ext uri="{FF2B5EF4-FFF2-40B4-BE49-F238E27FC236}">
              <a16:creationId xmlns:a16="http://schemas.microsoft.com/office/drawing/2014/main" id="{00000000-0008-0000-0200-000011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8" name="Line 49">
          <a:extLst>
            <a:ext uri="{FF2B5EF4-FFF2-40B4-BE49-F238E27FC236}">
              <a16:creationId xmlns:a16="http://schemas.microsoft.com/office/drawing/2014/main" id="{00000000-0008-0000-0200-000012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9" name="Line 50">
          <a:extLst>
            <a:ext uri="{FF2B5EF4-FFF2-40B4-BE49-F238E27FC236}">
              <a16:creationId xmlns:a16="http://schemas.microsoft.com/office/drawing/2014/main" id="{00000000-0008-0000-0200-000013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0" name="Line 51">
          <a:extLst>
            <a:ext uri="{FF2B5EF4-FFF2-40B4-BE49-F238E27FC236}">
              <a16:creationId xmlns:a16="http://schemas.microsoft.com/office/drawing/2014/main" id="{00000000-0008-0000-0200-000014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1" name="Line 52">
          <a:extLst>
            <a:ext uri="{FF2B5EF4-FFF2-40B4-BE49-F238E27FC236}">
              <a16:creationId xmlns:a16="http://schemas.microsoft.com/office/drawing/2014/main" id="{00000000-0008-0000-0200-000015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2" name="Line 53">
          <a:extLst>
            <a:ext uri="{FF2B5EF4-FFF2-40B4-BE49-F238E27FC236}">
              <a16:creationId xmlns:a16="http://schemas.microsoft.com/office/drawing/2014/main" id="{00000000-0008-0000-0200-000016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4" name="Line 48">
          <a:extLst>
            <a:ext uri="{FF2B5EF4-FFF2-40B4-BE49-F238E27FC236}">
              <a16:creationId xmlns:a16="http://schemas.microsoft.com/office/drawing/2014/main" id="{00000000-0008-0000-0200-000018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5" name="Line 49">
          <a:extLst>
            <a:ext uri="{FF2B5EF4-FFF2-40B4-BE49-F238E27FC236}">
              <a16:creationId xmlns:a16="http://schemas.microsoft.com/office/drawing/2014/main" id="{00000000-0008-0000-0200-000019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6" name="Line 50">
          <a:extLst>
            <a:ext uri="{FF2B5EF4-FFF2-40B4-BE49-F238E27FC236}">
              <a16:creationId xmlns:a16="http://schemas.microsoft.com/office/drawing/2014/main" id="{00000000-0008-0000-0200-00001A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7" name="Line 51">
          <a:extLst>
            <a:ext uri="{FF2B5EF4-FFF2-40B4-BE49-F238E27FC236}">
              <a16:creationId xmlns:a16="http://schemas.microsoft.com/office/drawing/2014/main" id="{00000000-0008-0000-0200-00001B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8" name="Line 52">
          <a:extLst>
            <a:ext uri="{FF2B5EF4-FFF2-40B4-BE49-F238E27FC236}">
              <a16:creationId xmlns:a16="http://schemas.microsoft.com/office/drawing/2014/main" id="{00000000-0008-0000-0200-00001C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9" name="Line 53">
          <a:extLst>
            <a:ext uri="{FF2B5EF4-FFF2-40B4-BE49-F238E27FC236}">
              <a16:creationId xmlns:a16="http://schemas.microsoft.com/office/drawing/2014/main" id="{00000000-0008-0000-0200-00001D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300-000002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300-000003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300-000004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300-000005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300-000006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300-000007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300-000008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00000000-0008-0000-0300-000009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00000000-0008-0000-0300-00000A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00000000-0008-0000-0300-00000B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00000000-0008-0000-0300-00000C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00000000-0008-0000-0300-00000D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00000000-0008-0000-0300-00000E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00000000-0008-0000-0300-00000F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300-00001E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300-00001F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300-000020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300-000021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300-000022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300-000023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300-000024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00000000-0008-0000-0300-000025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00000000-0008-0000-0300-000026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00000000-0008-0000-0300-000027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00000000-0008-0000-0300-000028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00000000-0008-0000-0300-000029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00000000-0008-0000-0300-00002A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00000000-0008-0000-0300-00002B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44" name="Line 18">
          <a:extLst>
            <a:ext uri="{FF2B5EF4-FFF2-40B4-BE49-F238E27FC236}">
              <a16:creationId xmlns:a16="http://schemas.microsoft.com/office/drawing/2014/main" id="{00000000-0008-0000-0300-00002C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45" name="Line 48">
          <a:extLst>
            <a:ext uri="{FF2B5EF4-FFF2-40B4-BE49-F238E27FC236}">
              <a16:creationId xmlns:a16="http://schemas.microsoft.com/office/drawing/2014/main" id="{00000000-0008-0000-0300-00002D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46" name="Line 49">
          <a:extLst>
            <a:ext uri="{FF2B5EF4-FFF2-40B4-BE49-F238E27FC236}">
              <a16:creationId xmlns:a16="http://schemas.microsoft.com/office/drawing/2014/main" id="{00000000-0008-0000-0300-00002E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7" name="Line 50">
          <a:extLst>
            <a:ext uri="{FF2B5EF4-FFF2-40B4-BE49-F238E27FC236}">
              <a16:creationId xmlns:a16="http://schemas.microsoft.com/office/drawing/2014/main" id="{00000000-0008-0000-0300-00002F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8" name="Line 51">
          <a:extLst>
            <a:ext uri="{FF2B5EF4-FFF2-40B4-BE49-F238E27FC236}">
              <a16:creationId xmlns:a16="http://schemas.microsoft.com/office/drawing/2014/main" id="{00000000-0008-0000-0300-000030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9" name="Line 52">
          <a:extLst>
            <a:ext uri="{FF2B5EF4-FFF2-40B4-BE49-F238E27FC236}">
              <a16:creationId xmlns:a16="http://schemas.microsoft.com/office/drawing/2014/main" id="{00000000-0008-0000-0300-000031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0" name="Line 53">
          <a:extLst>
            <a:ext uri="{FF2B5EF4-FFF2-40B4-BE49-F238E27FC236}">
              <a16:creationId xmlns:a16="http://schemas.microsoft.com/office/drawing/2014/main" id="{00000000-0008-0000-0300-000032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1" name="Line 18">
          <a:extLst>
            <a:ext uri="{FF2B5EF4-FFF2-40B4-BE49-F238E27FC236}">
              <a16:creationId xmlns:a16="http://schemas.microsoft.com/office/drawing/2014/main" id="{00000000-0008-0000-0300-000033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2" name="Line 48">
          <a:extLst>
            <a:ext uri="{FF2B5EF4-FFF2-40B4-BE49-F238E27FC236}">
              <a16:creationId xmlns:a16="http://schemas.microsoft.com/office/drawing/2014/main" id="{00000000-0008-0000-0300-000034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53" name="Line 49">
          <a:extLst>
            <a:ext uri="{FF2B5EF4-FFF2-40B4-BE49-F238E27FC236}">
              <a16:creationId xmlns:a16="http://schemas.microsoft.com/office/drawing/2014/main" id="{00000000-0008-0000-0300-000035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54" name="Line 50">
          <a:extLst>
            <a:ext uri="{FF2B5EF4-FFF2-40B4-BE49-F238E27FC236}">
              <a16:creationId xmlns:a16="http://schemas.microsoft.com/office/drawing/2014/main" id="{00000000-0008-0000-0300-000036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55" name="Line 51">
          <a:extLst>
            <a:ext uri="{FF2B5EF4-FFF2-40B4-BE49-F238E27FC236}">
              <a16:creationId xmlns:a16="http://schemas.microsoft.com/office/drawing/2014/main" id="{00000000-0008-0000-0300-000037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56" name="Line 52">
          <a:extLst>
            <a:ext uri="{FF2B5EF4-FFF2-40B4-BE49-F238E27FC236}">
              <a16:creationId xmlns:a16="http://schemas.microsoft.com/office/drawing/2014/main" id="{00000000-0008-0000-0300-000038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7" name="Line 53">
          <a:extLst>
            <a:ext uri="{FF2B5EF4-FFF2-40B4-BE49-F238E27FC236}">
              <a16:creationId xmlns:a16="http://schemas.microsoft.com/office/drawing/2014/main" id="{00000000-0008-0000-0300-000039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300-00003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300-00003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300-00003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300-00003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300-00003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300-00003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300-00004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00000000-0008-0000-0300-00004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00000000-0008-0000-0300-00004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00000000-0008-0000-0300-00004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00000000-0008-0000-0300-00004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00000000-0008-0000-0300-00004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00000000-0008-0000-0300-00004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00000000-0008-0000-0300-00004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2" name="Line 18">
          <a:extLst>
            <a:ext uri="{FF2B5EF4-FFF2-40B4-BE49-F238E27FC236}">
              <a16:creationId xmlns:a16="http://schemas.microsoft.com/office/drawing/2014/main" id="{00000000-0008-0000-0300-000048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73" name="Line 48">
          <a:extLst>
            <a:ext uri="{FF2B5EF4-FFF2-40B4-BE49-F238E27FC236}">
              <a16:creationId xmlns:a16="http://schemas.microsoft.com/office/drawing/2014/main" id="{00000000-0008-0000-0300-000049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74" name="Line 49">
          <a:extLst>
            <a:ext uri="{FF2B5EF4-FFF2-40B4-BE49-F238E27FC236}">
              <a16:creationId xmlns:a16="http://schemas.microsoft.com/office/drawing/2014/main" id="{00000000-0008-0000-0300-00004A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75" name="Line 50">
          <a:extLst>
            <a:ext uri="{FF2B5EF4-FFF2-40B4-BE49-F238E27FC236}">
              <a16:creationId xmlns:a16="http://schemas.microsoft.com/office/drawing/2014/main" id="{00000000-0008-0000-0300-00004B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76" name="Line 51">
          <a:extLst>
            <a:ext uri="{FF2B5EF4-FFF2-40B4-BE49-F238E27FC236}">
              <a16:creationId xmlns:a16="http://schemas.microsoft.com/office/drawing/2014/main" id="{00000000-0008-0000-0300-00004C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7" name="Line 52">
          <a:extLst>
            <a:ext uri="{FF2B5EF4-FFF2-40B4-BE49-F238E27FC236}">
              <a16:creationId xmlns:a16="http://schemas.microsoft.com/office/drawing/2014/main" id="{00000000-0008-0000-0300-00004D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78" name="Line 53">
          <a:extLst>
            <a:ext uri="{FF2B5EF4-FFF2-40B4-BE49-F238E27FC236}">
              <a16:creationId xmlns:a16="http://schemas.microsoft.com/office/drawing/2014/main" id="{00000000-0008-0000-0300-00004E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9" name="Line 18">
          <a:extLst>
            <a:ext uri="{FF2B5EF4-FFF2-40B4-BE49-F238E27FC236}">
              <a16:creationId xmlns:a16="http://schemas.microsoft.com/office/drawing/2014/main" id="{00000000-0008-0000-0300-00004F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80" name="Line 48">
          <a:extLst>
            <a:ext uri="{FF2B5EF4-FFF2-40B4-BE49-F238E27FC236}">
              <a16:creationId xmlns:a16="http://schemas.microsoft.com/office/drawing/2014/main" id="{00000000-0008-0000-0300-000050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81" name="Line 49">
          <a:extLst>
            <a:ext uri="{FF2B5EF4-FFF2-40B4-BE49-F238E27FC236}">
              <a16:creationId xmlns:a16="http://schemas.microsoft.com/office/drawing/2014/main" id="{00000000-0008-0000-0300-000051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82" name="Line 50">
          <a:extLst>
            <a:ext uri="{FF2B5EF4-FFF2-40B4-BE49-F238E27FC236}">
              <a16:creationId xmlns:a16="http://schemas.microsoft.com/office/drawing/2014/main" id="{00000000-0008-0000-0300-000052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83" name="Line 51">
          <a:extLst>
            <a:ext uri="{FF2B5EF4-FFF2-40B4-BE49-F238E27FC236}">
              <a16:creationId xmlns:a16="http://schemas.microsoft.com/office/drawing/2014/main" id="{00000000-0008-0000-0300-000053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84" name="Line 52">
          <a:extLst>
            <a:ext uri="{FF2B5EF4-FFF2-40B4-BE49-F238E27FC236}">
              <a16:creationId xmlns:a16="http://schemas.microsoft.com/office/drawing/2014/main" id="{00000000-0008-0000-0300-000054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5" name="Line 53">
          <a:extLst>
            <a:ext uri="{FF2B5EF4-FFF2-40B4-BE49-F238E27FC236}">
              <a16:creationId xmlns:a16="http://schemas.microsoft.com/office/drawing/2014/main" id="{00000000-0008-0000-0300-000055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86" name="Line 18">
          <a:extLst>
            <a:ext uri="{FF2B5EF4-FFF2-40B4-BE49-F238E27FC236}">
              <a16:creationId xmlns:a16="http://schemas.microsoft.com/office/drawing/2014/main" id="{00000000-0008-0000-0300-000056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7" name="Line 48">
          <a:extLst>
            <a:ext uri="{FF2B5EF4-FFF2-40B4-BE49-F238E27FC236}">
              <a16:creationId xmlns:a16="http://schemas.microsoft.com/office/drawing/2014/main" id="{00000000-0008-0000-0300-000057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8" name="Line 49">
          <a:extLst>
            <a:ext uri="{FF2B5EF4-FFF2-40B4-BE49-F238E27FC236}">
              <a16:creationId xmlns:a16="http://schemas.microsoft.com/office/drawing/2014/main" id="{00000000-0008-0000-0300-000058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9" name="Line 50">
          <a:extLst>
            <a:ext uri="{FF2B5EF4-FFF2-40B4-BE49-F238E27FC236}">
              <a16:creationId xmlns:a16="http://schemas.microsoft.com/office/drawing/2014/main" id="{00000000-0008-0000-0300-000059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0" name="Line 51">
          <a:extLst>
            <a:ext uri="{FF2B5EF4-FFF2-40B4-BE49-F238E27FC236}">
              <a16:creationId xmlns:a16="http://schemas.microsoft.com/office/drawing/2014/main" id="{00000000-0008-0000-0300-00005A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1" name="Line 52">
          <a:extLst>
            <a:ext uri="{FF2B5EF4-FFF2-40B4-BE49-F238E27FC236}">
              <a16:creationId xmlns:a16="http://schemas.microsoft.com/office/drawing/2014/main" id="{00000000-0008-0000-0300-00005B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2" name="Line 53">
          <a:extLst>
            <a:ext uri="{FF2B5EF4-FFF2-40B4-BE49-F238E27FC236}">
              <a16:creationId xmlns:a16="http://schemas.microsoft.com/office/drawing/2014/main" id="{00000000-0008-0000-0300-00005C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93" name="Line 18">
          <a:extLst>
            <a:ext uri="{FF2B5EF4-FFF2-40B4-BE49-F238E27FC236}">
              <a16:creationId xmlns:a16="http://schemas.microsoft.com/office/drawing/2014/main" id="{00000000-0008-0000-0300-00005D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94" name="Line 48">
          <a:extLst>
            <a:ext uri="{FF2B5EF4-FFF2-40B4-BE49-F238E27FC236}">
              <a16:creationId xmlns:a16="http://schemas.microsoft.com/office/drawing/2014/main" id="{00000000-0008-0000-0300-00005E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95" name="Line 49">
          <a:extLst>
            <a:ext uri="{FF2B5EF4-FFF2-40B4-BE49-F238E27FC236}">
              <a16:creationId xmlns:a16="http://schemas.microsoft.com/office/drawing/2014/main" id="{00000000-0008-0000-0300-00005F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96" name="Line 50">
          <a:extLst>
            <a:ext uri="{FF2B5EF4-FFF2-40B4-BE49-F238E27FC236}">
              <a16:creationId xmlns:a16="http://schemas.microsoft.com/office/drawing/2014/main" id="{00000000-0008-0000-0300-000060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7" name="Line 51">
          <a:extLst>
            <a:ext uri="{FF2B5EF4-FFF2-40B4-BE49-F238E27FC236}">
              <a16:creationId xmlns:a16="http://schemas.microsoft.com/office/drawing/2014/main" id="{00000000-0008-0000-0300-000061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8" name="Line 52">
          <a:extLst>
            <a:ext uri="{FF2B5EF4-FFF2-40B4-BE49-F238E27FC236}">
              <a16:creationId xmlns:a16="http://schemas.microsoft.com/office/drawing/2014/main" id="{00000000-0008-0000-0300-000062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9" name="Line 53">
          <a:extLst>
            <a:ext uri="{FF2B5EF4-FFF2-40B4-BE49-F238E27FC236}">
              <a16:creationId xmlns:a16="http://schemas.microsoft.com/office/drawing/2014/main" id="{00000000-0008-0000-0300-000063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0" name="Line 18">
          <a:extLst>
            <a:ext uri="{FF2B5EF4-FFF2-40B4-BE49-F238E27FC236}">
              <a16:creationId xmlns:a16="http://schemas.microsoft.com/office/drawing/2014/main" id="{00000000-0008-0000-0300-000064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1" name="Line 48">
          <a:extLst>
            <a:ext uri="{FF2B5EF4-FFF2-40B4-BE49-F238E27FC236}">
              <a16:creationId xmlns:a16="http://schemas.microsoft.com/office/drawing/2014/main" id="{00000000-0008-0000-0300-000065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2" name="Line 49">
          <a:extLst>
            <a:ext uri="{FF2B5EF4-FFF2-40B4-BE49-F238E27FC236}">
              <a16:creationId xmlns:a16="http://schemas.microsoft.com/office/drawing/2014/main" id="{00000000-0008-0000-0300-000066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03" name="Line 50">
          <a:extLst>
            <a:ext uri="{FF2B5EF4-FFF2-40B4-BE49-F238E27FC236}">
              <a16:creationId xmlns:a16="http://schemas.microsoft.com/office/drawing/2014/main" id="{00000000-0008-0000-0300-000067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04" name="Line 51">
          <a:extLst>
            <a:ext uri="{FF2B5EF4-FFF2-40B4-BE49-F238E27FC236}">
              <a16:creationId xmlns:a16="http://schemas.microsoft.com/office/drawing/2014/main" id="{00000000-0008-0000-0300-000068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05" name="Line 52">
          <a:extLst>
            <a:ext uri="{FF2B5EF4-FFF2-40B4-BE49-F238E27FC236}">
              <a16:creationId xmlns:a16="http://schemas.microsoft.com/office/drawing/2014/main" id="{00000000-0008-0000-0300-000069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06" name="Line 53">
          <a:extLst>
            <a:ext uri="{FF2B5EF4-FFF2-40B4-BE49-F238E27FC236}">
              <a16:creationId xmlns:a16="http://schemas.microsoft.com/office/drawing/2014/main" id="{00000000-0008-0000-0300-00006A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7" name="Line 18">
          <a:extLst>
            <a:ext uri="{FF2B5EF4-FFF2-40B4-BE49-F238E27FC236}">
              <a16:creationId xmlns:a16="http://schemas.microsoft.com/office/drawing/2014/main" id="{00000000-0008-0000-0300-00006B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8" name="Line 48">
          <a:extLst>
            <a:ext uri="{FF2B5EF4-FFF2-40B4-BE49-F238E27FC236}">
              <a16:creationId xmlns:a16="http://schemas.microsoft.com/office/drawing/2014/main" id="{00000000-0008-0000-0300-00006C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9" name="Line 49">
          <a:extLst>
            <a:ext uri="{FF2B5EF4-FFF2-40B4-BE49-F238E27FC236}">
              <a16:creationId xmlns:a16="http://schemas.microsoft.com/office/drawing/2014/main" id="{00000000-0008-0000-0300-00006D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0" name="Line 50">
          <a:extLst>
            <a:ext uri="{FF2B5EF4-FFF2-40B4-BE49-F238E27FC236}">
              <a16:creationId xmlns:a16="http://schemas.microsoft.com/office/drawing/2014/main" id="{00000000-0008-0000-0300-00006E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1" name="Line 51">
          <a:extLst>
            <a:ext uri="{FF2B5EF4-FFF2-40B4-BE49-F238E27FC236}">
              <a16:creationId xmlns:a16="http://schemas.microsoft.com/office/drawing/2014/main" id="{00000000-0008-0000-0300-00006F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2" name="Line 52">
          <a:extLst>
            <a:ext uri="{FF2B5EF4-FFF2-40B4-BE49-F238E27FC236}">
              <a16:creationId xmlns:a16="http://schemas.microsoft.com/office/drawing/2014/main" id="{00000000-0008-0000-0300-000070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13" name="Line 53">
          <a:extLst>
            <a:ext uri="{FF2B5EF4-FFF2-40B4-BE49-F238E27FC236}">
              <a16:creationId xmlns:a16="http://schemas.microsoft.com/office/drawing/2014/main" id="{00000000-0008-0000-0300-000071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14" name="Line 18">
          <a:extLst>
            <a:ext uri="{FF2B5EF4-FFF2-40B4-BE49-F238E27FC236}">
              <a16:creationId xmlns:a16="http://schemas.microsoft.com/office/drawing/2014/main" id="{00000000-0008-0000-0300-000072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15" name="Line 48">
          <a:extLst>
            <a:ext uri="{FF2B5EF4-FFF2-40B4-BE49-F238E27FC236}">
              <a16:creationId xmlns:a16="http://schemas.microsoft.com/office/drawing/2014/main" id="{00000000-0008-0000-0300-000073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16" name="Line 49">
          <a:extLst>
            <a:ext uri="{FF2B5EF4-FFF2-40B4-BE49-F238E27FC236}">
              <a16:creationId xmlns:a16="http://schemas.microsoft.com/office/drawing/2014/main" id="{00000000-0008-0000-0300-000074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7" name="Line 50">
          <a:extLst>
            <a:ext uri="{FF2B5EF4-FFF2-40B4-BE49-F238E27FC236}">
              <a16:creationId xmlns:a16="http://schemas.microsoft.com/office/drawing/2014/main" id="{00000000-0008-0000-0300-000075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8" name="Line 51">
          <a:extLst>
            <a:ext uri="{FF2B5EF4-FFF2-40B4-BE49-F238E27FC236}">
              <a16:creationId xmlns:a16="http://schemas.microsoft.com/office/drawing/2014/main" id="{00000000-0008-0000-0300-000076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9" name="Line 52">
          <a:extLst>
            <a:ext uri="{FF2B5EF4-FFF2-40B4-BE49-F238E27FC236}">
              <a16:creationId xmlns:a16="http://schemas.microsoft.com/office/drawing/2014/main" id="{00000000-0008-0000-0300-000077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0" name="Line 53">
          <a:extLst>
            <a:ext uri="{FF2B5EF4-FFF2-40B4-BE49-F238E27FC236}">
              <a16:creationId xmlns:a16="http://schemas.microsoft.com/office/drawing/2014/main" id="{00000000-0008-0000-0300-000078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1" name="Line 18">
          <a:extLst>
            <a:ext uri="{FF2B5EF4-FFF2-40B4-BE49-F238E27FC236}">
              <a16:creationId xmlns:a16="http://schemas.microsoft.com/office/drawing/2014/main" id="{00000000-0008-0000-0300-000079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2" name="Line 48">
          <a:extLst>
            <a:ext uri="{FF2B5EF4-FFF2-40B4-BE49-F238E27FC236}">
              <a16:creationId xmlns:a16="http://schemas.microsoft.com/office/drawing/2014/main" id="{00000000-0008-0000-0300-00007A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23" name="Line 49">
          <a:extLst>
            <a:ext uri="{FF2B5EF4-FFF2-40B4-BE49-F238E27FC236}">
              <a16:creationId xmlns:a16="http://schemas.microsoft.com/office/drawing/2014/main" id="{00000000-0008-0000-0300-00007B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24" name="Line 50">
          <a:extLst>
            <a:ext uri="{FF2B5EF4-FFF2-40B4-BE49-F238E27FC236}">
              <a16:creationId xmlns:a16="http://schemas.microsoft.com/office/drawing/2014/main" id="{00000000-0008-0000-0300-00007C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25" name="Line 51">
          <a:extLst>
            <a:ext uri="{FF2B5EF4-FFF2-40B4-BE49-F238E27FC236}">
              <a16:creationId xmlns:a16="http://schemas.microsoft.com/office/drawing/2014/main" id="{00000000-0008-0000-0300-00007D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26" name="Line 52">
          <a:extLst>
            <a:ext uri="{FF2B5EF4-FFF2-40B4-BE49-F238E27FC236}">
              <a16:creationId xmlns:a16="http://schemas.microsoft.com/office/drawing/2014/main" id="{00000000-0008-0000-0300-00007E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7" name="Line 53">
          <a:extLst>
            <a:ext uri="{FF2B5EF4-FFF2-40B4-BE49-F238E27FC236}">
              <a16:creationId xmlns:a16="http://schemas.microsoft.com/office/drawing/2014/main" id="{00000000-0008-0000-0300-00007F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8" name="Line 18">
          <a:extLst>
            <a:ext uri="{FF2B5EF4-FFF2-40B4-BE49-F238E27FC236}">
              <a16:creationId xmlns:a16="http://schemas.microsoft.com/office/drawing/2014/main" id="{00000000-0008-0000-0300-000080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9" name="Line 48">
          <a:extLst>
            <a:ext uri="{FF2B5EF4-FFF2-40B4-BE49-F238E27FC236}">
              <a16:creationId xmlns:a16="http://schemas.microsoft.com/office/drawing/2014/main" id="{00000000-0008-0000-0300-000081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0" name="Line 49">
          <a:extLst>
            <a:ext uri="{FF2B5EF4-FFF2-40B4-BE49-F238E27FC236}">
              <a16:creationId xmlns:a16="http://schemas.microsoft.com/office/drawing/2014/main" id="{00000000-0008-0000-0300-000082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1" name="Line 50">
          <a:extLst>
            <a:ext uri="{FF2B5EF4-FFF2-40B4-BE49-F238E27FC236}">
              <a16:creationId xmlns:a16="http://schemas.microsoft.com/office/drawing/2014/main" id="{00000000-0008-0000-0300-000083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2" name="Line 51">
          <a:extLst>
            <a:ext uri="{FF2B5EF4-FFF2-40B4-BE49-F238E27FC236}">
              <a16:creationId xmlns:a16="http://schemas.microsoft.com/office/drawing/2014/main" id="{00000000-0008-0000-0300-000084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33" name="Line 52">
          <a:extLst>
            <a:ext uri="{FF2B5EF4-FFF2-40B4-BE49-F238E27FC236}">
              <a16:creationId xmlns:a16="http://schemas.microsoft.com/office/drawing/2014/main" id="{00000000-0008-0000-0300-000085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34" name="Line 53">
          <a:extLst>
            <a:ext uri="{FF2B5EF4-FFF2-40B4-BE49-F238E27FC236}">
              <a16:creationId xmlns:a16="http://schemas.microsoft.com/office/drawing/2014/main" id="{00000000-0008-0000-0300-000086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35" name="Line 18">
          <a:extLst>
            <a:ext uri="{FF2B5EF4-FFF2-40B4-BE49-F238E27FC236}">
              <a16:creationId xmlns:a16="http://schemas.microsoft.com/office/drawing/2014/main" id="{00000000-0008-0000-0300-000087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36" name="Line 48">
          <a:extLst>
            <a:ext uri="{FF2B5EF4-FFF2-40B4-BE49-F238E27FC236}">
              <a16:creationId xmlns:a16="http://schemas.microsoft.com/office/drawing/2014/main" id="{00000000-0008-0000-0300-000088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7" name="Line 49">
          <a:extLst>
            <a:ext uri="{FF2B5EF4-FFF2-40B4-BE49-F238E27FC236}">
              <a16:creationId xmlns:a16="http://schemas.microsoft.com/office/drawing/2014/main" id="{00000000-0008-0000-0300-000089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8" name="Line 50">
          <a:extLst>
            <a:ext uri="{FF2B5EF4-FFF2-40B4-BE49-F238E27FC236}">
              <a16:creationId xmlns:a16="http://schemas.microsoft.com/office/drawing/2014/main" id="{00000000-0008-0000-0300-00008A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9" name="Line 51">
          <a:extLst>
            <a:ext uri="{FF2B5EF4-FFF2-40B4-BE49-F238E27FC236}">
              <a16:creationId xmlns:a16="http://schemas.microsoft.com/office/drawing/2014/main" id="{00000000-0008-0000-0300-00008B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40" name="Line 52">
          <a:extLst>
            <a:ext uri="{FF2B5EF4-FFF2-40B4-BE49-F238E27FC236}">
              <a16:creationId xmlns:a16="http://schemas.microsoft.com/office/drawing/2014/main" id="{00000000-0008-0000-0300-00008C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41" name="Line 53">
          <a:extLst>
            <a:ext uri="{FF2B5EF4-FFF2-40B4-BE49-F238E27FC236}">
              <a16:creationId xmlns:a16="http://schemas.microsoft.com/office/drawing/2014/main" id="{00000000-0008-0000-0300-00008D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2" name="Line 18">
          <a:extLst>
            <a:ext uri="{FF2B5EF4-FFF2-40B4-BE49-F238E27FC236}">
              <a16:creationId xmlns:a16="http://schemas.microsoft.com/office/drawing/2014/main" id="{00000000-0008-0000-0300-00008E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43" name="Line 48">
          <a:extLst>
            <a:ext uri="{FF2B5EF4-FFF2-40B4-BE49-F238E27FC236}">
              <a16:creationId xmlns:a16="http://schemas.microsoft.com/office/drawing/2014/main" id="{00000000-0008-0000-0300-00008F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44" name="Line 49">
          <a:extLst>
            <a:ext uri="{FF2B5EF4-FFF2-40B4-BE49-F238E27FC236}">
              <a16:creationId xmlns:a16="http://schemas.microsoft.com/office/drawing/2014/main" id="{00000000-0008-0000-0300-000090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45" name="Line 50">
          <a:extLst>
            <a:ext uri="{FF2B5EF4-FFF2-40B4-BE49-F238E27FC236}">
              <a16:creationId xmlns:a16="http://schemas.microsoft.com/office/drawing/2014/main" id="{00000000-0008-0000-0300-000091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46" name="Line 51">
          <a:extLst>
            <a:ext uri="{FF2B5EF4-FFF2-40B4-BE49-F238E27FC236}">
              <a16:creationId xmlns:a16="http://schemas.microsoft.com/office/drawing/2014/main" id="{00000000-0008-0000-0300-000092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7" name="Line 52">
          <a:extLst>
            <a:ext uri="{FF2B5EF4-FFF2-40B4-BE49-F238E27FC236}">
              <a16:creationId xmlns:a16="http://schemas.microsoft.com/office/drawing/2014/main" id="{00000000-0008-0000-0300-000093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48" name="Line 53">
          <a:extLst>
            <a:ext uri="{FF2B5EF4-FFF2-40B4-BE49-F238E27FC236}">
              <a16:creationId xmlns:a16="http://schemas.microsoft.com/office/drawing/2014/main" id="{00000000-0008-0000-0300-000094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9" name="Line 18">
          <a:extLst>
            <a:ext uri="{FF2B5EF4-FFF2-40B4-BE49-F238E27FC236}">
              <a16:creationId xmlns:a16="http://schemas.microsoft.com/office/drawing/2014/main" id="{00000000-0008-0000-0300-000095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50" name="Line 48">
          <a:extLst>
            <a:ext uri="{FF2B5EF4-FFF2-40B4-BE49-F238E27FC236}">
              <a16:creationId xmlns:a16="http://schemas.microsoft.com/office/drawing/2014/main" id="{00000000-0008-0000-0300-000096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51" name="Line 49">
          <a:extLst>
            <a:ext uri="{FF2B5EF4-FFF2-40B4-BE49-F238E27FC236}">
              <a16:creationId xmlns:a16="http://schemas.microsoft.com/office/drawing/2014/main" id="{00000000-0008-0000-0300-000097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52" name="Line 50">
          <a:extLst>
            <a:ext uri="{FF2B5EF4-FFF2-40B4-BE49-F238E27FC236}">
              <a16:creationId xmlns:a16="http://schemas.microsoft.com/office/drawing/2014/main" id="{00000000-0008-0000-0300-000098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53" name="Line 51">
          <a:extLst>
            <a:ext uri="{FF2B5EF4-FFF2-40B4-BE49-F238E27FC236}">
              <a16:creationId xmlns:a16="http://schemas.microsoft.com/office/drawing/2014/main" id="{00000000-0008-0000-0300-000099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54" name="Line 52">
          <a:extLst>
            <a:ext uri="{FF2B5EF4-FFF2-40B4-BE49-F238E27FC236}">
              <a16:creationId xmlns:a16="http://schemas.microsoft.com/office/drawing/2014/main" id="{00000000-0008-0000-0300-00009A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5" name="Line 53">
          <a:extLst>
            <a:ext uri="{FF2B5EF4-FFF2-40B4-BE49-F238E27FC236}">
              <a16:creationId xmlns:a16="http://schemas.microsoft.com/office/drawing/2014/main" id="{00000000-0008-0000-0300-00009B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56" name="Line 18">
          <a:extLst>
            <a:ext uri="{FF2B5EF4-FFF2-40B4-BE49-F238E27FC236}">
              <a16:creationId xmlns:a16="http://schemas.microsoft.com/office/drawing/2014/main" id="{00000000-0008-0000-0300-00009C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57" name="Line 48">
          <a:extLst>
            <a:ext uri="{FF2B5EF4-FFF2-40B4-BE49-F238E27FC236}">
              <a16:creationId xmlns:a16="http://schemas.microsoft.com/office/drawing/2014/main" id="{00000000-0008-0000-0300-00009D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58" name="Line 49">
          <a:extLst>
            <a:ext uri="{FF2B5EF4-FFF2-40B4-BE49-F238E27FC236}">
              <a16:creationId xmlns:a16="http://schemas.microsoft.com/office/drawing/2014/main" id="{00000000-0008-0000-0300-00009E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59" name="Line 50">
          <a:extLst>
            <a:ext uri="{FF2B5EF4-FFF2-40B4-BE49-F238E27FC236}">
              <a16:creationId xmlns:a16="http://schemas.microsoft.com/office/drawing/2014/main" id="{00000000-0008-0000-0300-00009F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0" name="Line 51">
          <a:extLst>
            <a:ext uri="{FF2B5EF4-FFF2-40B4-BE49-F238E27FC236}">
              <a16:creationId xmlns:a16="http://schemas.microsoft.com/office/drawing/2014/main" id="{00000000-0008-0000-0300-0000A0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1" name="Line 52">
          <a:extLst>
            <a:ext uri="{FF2B5EF4-FFF2-40B4-BE49-F238E27FC236}">
              <a16:creationId xmlns:a16="http://schemas.microsoft.com/office/drawing/2014/main" id="{00000000-0008-0000-0300-0000A1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2" name="Line 53">
          <a:extLst>
            <a:ext uri="{FF2B5EF4-FFF2-40B4-BE49-F238E27FC236}">
              <a16:creationId xmlns:a16="http://schemas.microsoft.com/office/drawing/2014/main" id="{00000000-0008-0000-0300-0000A2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63" name="Line 18">
          <a:extLst>
            <a:ext uri="{FF2B5EF4-FFF2-40B4-BE49-F238E27FC236}">
              <a16:creationId xmlns:a16="http://schemas.microsoft.com/office/drawing/2014/main" id="{00000000-0008-0000-0300-0000A3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64" name="Line 48">
          <a:extLst>
            <a:ext uri="{FF2B5EF4-FFF2-40B4-BE49-F238E27FC236}">
              <a16:creationId xmlns:a16="http://schemas.microsoft.com/office/drawing/2014/main" id="{00000000-0008-0000-0300-0000A4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65" name="Line 49">
          <a:extLst>
            <a:ext uri="{FF2B5EF4-FFF2-40B4-BE49-F238E27FC236}">
              <a16:creationId xmlns:a16="http://schemas.microsoft.com/office/drawing/2014/main" id="{00000000-0008-0000-0300-0000A5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66" name="Line 50">
          <a:extLst>
            <a:ext uri="{FF2B5EF4-FFF2-40B4-BE49-F238E27FC236}">
              <a16:creationId xmlns:a16="http://schemas.microsoft.com/office/drawing/2014/main" id="{00000000-0008-0000-0300-0000A6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7" name="Line 51">
          <a:extLst>
            <a:ext uri="{FF2B5EF4-FFF2-40B4-BE49-F238E27FC236}">
              <a16:creationId xmlns:a16="http://schemas.microsoft.com/office/drawing/2014/main" id="{00000000-0008-0000-0300-0000A7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8" name="Line 52">
          <a:extLst>
            <a:ext uri="{FF2B5EF4-FFF2-40B4-BE49-F238E27FC236}">
              <a16:creationId xmlns:a16="http://schemas.microsoft.com/office/drawing/2014/main" id="{00000000-0008-0000-0300-0000A8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9" name="Line 53">
          <a:extLst>
            <a:ext uri="{FF2B5EF4-FFF2-40B4-BE49-F238E27FC236}">
              <a16:creationId xmlns:a16="http://schemas.microsoft.com/office/drawing/2014/main" id="{00000000-0008-0000-0300-0000A9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0" name="Line 18">
          <a:extLst>
            <a:ext uri="{FF2B5EF4-FFF2-40B4-BE49-F238E27FC236}">
              <a16:creationId xmlns:a16="http://schemas.microsoft.com/office/drawing/2014/main" id="{00000000-0008-0000-0300-0000A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1" name="Line 48">
          <a:extLst>
            <a:ext uri="{FF2B5EF4-FFF2-40B4-BE49-F238E27FC236}">
              <a16:creationId xmlns:a16="http://schemas.microsoft.com/office/drawing/2014/main" id="{00000000-0008-0000-0300-0000A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2" name="Line 49">
          <a:extLst>
            <a:ext uri="{FF2B5EF4-FFF2-40B4-BE49-F238E27FC236}">
              <a16:creationId xmlns:a16="http://schemas.microsoft.com/office/drawing/2014/main" id="{00000000-0008-0000-0300-0000A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73" name="Line 50">
          <a:extLst>
            <a:ext uri="{FF2B5EF4-FFF2-40B4-BE49-F238E27FC236}">
              <a16:creationId xmlns:a16="http://schemas.microsoft.com/office/drawing/2014/main" id="{00000000-0008-0000-0300-0000A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74" name="Line 51">
          <a:extLst>
            <a:ext uri="{FF2B5EF4-FFF2-40B4-BE49-F238E27FC236}">
              <a16:creationId xmlns:a16="http://schemas.microsoft.com/office/drawing/2014/main" id="{00000000-0008-0000-0300-0000A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75" name="Line 52">
          <a:extLst>
            <a:ext uri="{FF2B5EF4-FFF2-40B4-BE49-F238E27FC236}">
              <a16:creationId xmlns:a16="http://schemas.microsoft.com/office/drawing/2014/main" id="{00000000-0008-0000-0300-0000A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76" name="Line 53">
          <a:extLst>
            <a:ext uri="{FF2B5EF4-FFF2-40B4-BE49-F238E27FC236}">
              <a16:creationId xmlns:a16="http://schemas.microsoft.com/office/drawing/2014/main" id="{00000000-0008-0000-0300-0000B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7" name="Line 18">
          <a:extLst>
            <a:ext uri="{FF2B5EF4-FFF2-40B4-BE49-F238E27FC236}">
              <a16:creationId xmlns:a16="http://schemas.microsoft.com/office/drawing/2014/main" id="{00000000-0008-0000-0300-0000B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8" name="Line 48">
          <a:extLst>
            <a:ext uri="{FF2B5EF4-FFF2-40B4-BE49-F238E27FC236}">
              <a16:creationId xmlns:a16="http://schemas.microsoft.com/office/drawing/2014/main" id="{00000000-0008-0000-0300-0000B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9" name="Line 49">
          <a:extLst>
            <a:ext uri="{FF2B5EF4-FFF2-40B4-BE49-F238E27FC236}">
              <a16:creationId xmlns:a16="http://schemas.microsoft.com/office/drawing/2014/main" id="{00000000-0008-0000-0300-0000B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0" name="Line 50">
          <a:extLst>
            <a:ext uri="{FF2B5EF4-FFF2-40B4-BE49-F238E27FC236}">
              <a16:creationId xmlns:a16="http://schemas.microsoft.com/office/drawing/2014/main" id="{00000000-0008-0000-0300-0000B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1" name="Line 51">
          <a:extLst>
            <a:ext uri="{FF2B5EF4-FFF2-40B4-BE49-F238E27FC236}">
              <a16:creationId xmlns:a16="http://schemas.microsoft.com/office/drawing/2014/main" id="{00000000-0008-0000-0300-0000B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2" name="Line 52">
          <a:extLst>
            <a:ext uri="{FF2B5EF4-FFF2-40B4-BE49-F238E27FC236}">
              <a16:creationId xmlns:a16="http://schemas.microsoft.com/office/drawing/2014/main" id="{00000000-0008-0000-0300-0000B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83" name="Line 53">
          <a:extLst>
            <a:ext uri="{FF2B5EF4-FFF2-40B4-BE49-F238E27FC236}">
              <a16:creationId xmlns:a16="http://schemas.microsoft.com/office/drawing/2014/main" id="{00000000-0008-0000-0300-0000B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84" name="Line 18">
          <a:extLst>
            <a:ext uri="{FF2B5EF4-FFF2-40B4-BE49-F238E27FC236}">
              <a16:creationId xmlns:a16="http://schemas.microsoft.com/office/drawing/2014/main" id="{00000000-0008-0000-0300-0000B8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85" name="Line 48">
          <a:extLst>
            <a:ext uri="{FF2B5EF4-FFF2-40B4-BE49-F238E27FC236}">
              <a16:creationId xmlns:a16="http://schemas.microsoft.com/office/drawing/2014/main" id="{00000000-0008-0000-0300-0000B9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86" name="Line 49">
          <a:extLst>
            <a:ext uri="{FF2B5EF4-FFF2-40B4-BE49-F238E27FC236}">
              <a16:creationId xmlns:a16="http://schemas.microsoft.com/office/drawing/2014/main" id="{00000000-0008-0000-0300-0000BA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7" name="Line 50">
          <a:extLst>
            <a:ext uri="{FF2B5EF4-FFF2-40B4-BE49-F238E27FC236}">
              <a16:creationId xmlns:a16="http://schemas.microsoft.com/office/drawing/2014/main" id="{00000000-0008-0000-0300-0000BB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8" name="Line 51">
          <a:extLst>
            <a:ext uri="{FF2B5EF4-FFF2-40B4-BE49-F238E27FC236}">
              <a16:creationId xmlns:a16="http://schemas.microsoft.com/office/drawing/2014/main" id="{00000000-0008-0000-0300-0000BC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9" name="Line 52">
          <a:extLst>
            <a:ext uri="{FF2B5EF4-FFF2-40B4-BE49-F238E27FC236}">
              <a16:creationId xmlns:a16="http://schemas.microsoft.com/office/drawing/2014/main" id="{00000000-0008-0000-0300-0000BD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0" name="Line 53">
          <a:extLst>
            <a:ext uri="{FF2B5EF4-FFF2-40B4-BE49-F238E27FC236}">
              <a16:creationId xmlns:a16="http://schemas.microsoft.com/office/drawing/2014/main" id="{00000000-0008-0000-0300-0000BE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91" name="Line 18">
          <a:extLst>
            <a:ext uri="{FF2B5EF4-FFF2-40B4-BE49-F238E27FC236}">
              <a16:creationId xmlns:a16="http://schemas.microsoft.com/office/drawing/2014/main" id="{00000000-0008-0000-0300-0000BF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92" name="Line 48">
          <a:extLst>
            <a:ext uri="{FF2B5EF4-FFF2-40B4-BE49-F238E27FC236}">
              <a16:creationId xmlns:a16="http://schemas.microsoft.com/office/drawing/2014/main" id="{00000000-0008-0000-0300-0000C0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93" name="Line 49">
          <a:extLst>
            <a:ext uri="{FF2B5EF4-FFF2-40B4-BE49-F238E27FC236}">
              <a16:creationId xmlns:a16="http://schemas.microsoft.com/office/drawing/2014/main" id="{00000000-0008-0000-0300-0000C1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94" name="Line 50">
          <a:extLst>
            <a:ext uri="{FF2B5EF4-FFF2-40B4-BE49-F238E27FC236}">
              <a16:creationId xmlns:a16="http://schemas.microsoft.com/office/drawing/2014/main" id="{00000000-0008-0000-0300-0000C2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95" name="Line 51">
          <a:extLst>
            <a:ext uri="{FF2B5EF4-FFF2-40B4-BE49-F238E27FC236}">
              <a16:creationId xmlns:a16="http://schemas.microsoft.com/office/drawing/2014/main" id="{00000000-0008-0000-0300-0000C3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96" name="Line 52">
          <a:extLst>
            <a:ext uri="{FF2B5EF4-FFF2-40B4-BE49-F238E27FC236}">
              <a16:creationId xmlns:a16="http://schemas.microsoft.com/office/drawing/2014/main" id="{00000000-0008-0000-0300-0000C4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7" name="Line 53">
          <a:extLst>
            <a:ext uri="{FF2B5EF4-FFF2-40B4-BE49-F238E27FC236}">
              <a16:creationId xmlns:a16="http://schemas.microsoft.com/office/drawing/2014/main" id="{00000000-0008-0000-0300-0000C5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582706</xdr:colOff>
      <xdr:row>0</xdr:row>
      <xdr:rowOff>553571</xdr:rowOff>
    </xdr:from>
    <xdr:to>
      <xdr:col>30</xdr:col>
      <xdr:colOff>169645</xdr:colOff>
      <xdr:row>15</xdr:row>
      <xdr:rowOff>54809</xdr:rowOff>
    </xdr:to>
    <xdr:graphicFrame macro="">
      <xdr:nvGraphicFramePr>
        <xdr:cNvPr id="4" name="Chart 6">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592231</xdr:colOff>
      <xdr:row>17</xdr:row>
      <xdr:rowOff>101974</xdr:rowOff>
    </xdr:from>
    <xdr:to>
      <xdr:col>30</xdr:col>
      <xdr:colOff>179170</xdr:colOff>
      <xdr:row>34</xdr:row>
      <xdr:rowOff>54809</xdr:rowOff>
    </xdr:to>
    <xdr:graphicFrame macro="">
      <xdr:nvGraphicFramePr>
        <xdr:cNvPr id="5" name="Chart 6">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60</xdr:col>
      <xdr:colOff>238565</xdr:colOff>
      <xdr:row>1</xdr:row>
      <xdr:rowOff>590550</xdr:rowOff>
    </xdr:from>
    <xdr:to>
      <xdr:col>68</xdr:col>
      <xdr:colOff>73270</xdr:colOff>
      <xdr:row>15</xdr:row>
      <xdr:rowOff>24765</xdr:rowOff>
    </xdr:to>
    <xdr:graphicFrame macro="">
      <xdr:nvGraphicFramePr>
        <xdr:cNvPr id="3" name="Chart 6">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243840</xdr:colOff>
      <xdr:row>16</xdr:row>
      <xdr:rowOff>76200</xdr:rowOff>
    </xdr:from>
    <xdr:to>
      <xdr:col>68</xdr:col>
      <xdr:colOff>80596</xdr:colOff>
      <xdr:row>29</xdr:row>
      <xdr:rowOff>78105</xdr:rowOff>
    </xdr:to>
    <xdr:graphicFrame macro="">
      <xdr:nvGraphicFramePr>
        <xdr:cNvPr id="4" name="Chart 6">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68</xdr:col>
      <xdr:colOff>405848</xdr:colOff>
      <xdr:row>1</xdr:row>
      <xdr:rowOff>554935</xdr:rowOff>
    </xdr:from>
    <xdr:to>
      <xdr:col>76</xdr:col>
      <xdr:colOff>238649</xdr:colOff>
      <xdr:row>14</xdr:row>
      <xdr:rowOff>166894</xdr:rowOff>
    </xdr:to>
    <xdr:graphicFrame macro="">
      <xdr:nvGraphicFramePr>
        <xdr:cNvPr id="5" name="Chart 6">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430695</xdr:colOff>
      <xdr:row>16</xdr:row>
      <xdr:rowOff>115957</xdr:rowOff>
    </xdr:from>
    <xdr:to>
      <xdr:col>76</xdr:col>
      <xdr:colOff>271116</xdr:colOff>
      <xdr:row>29</xdr:row>
      <xdr:rowOff>136911</xdr:rowOff>
    </xdr:to>
    <xdr:graphicFrame macro="">
      <xdr:nvGraphicFramePr>
        <xdr:cNvPr id="6" name="Chart 6">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00000000-0008-0000-0B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00000000-0008-0000-0B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00000000-0008-0000-0B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00000000-0008-0000-0B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00000000-0008-0000-0B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00000000-0008-0000-0B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00000000-0008-0000-0B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D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00000000-0008-0000-0D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00000000-0008-0000-0D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00000000-0008-0000-0D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00000000-0008-0000-0D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00000000-0008-0000-0D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0000000-0008-0000-0D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00000000-0008-0000-0E00-000031000000}"/>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00000000-0008-0000-0E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00000000-0008-0000-0E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00000000-0008-0000-0E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0000000-0008-0000-0E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00000000-0008-0000-0E00-0000A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00000000-0008-0000-0E00-0000A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00000000-0008-0000-0E00-0000D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00000000-0008-0000-0E00-0000D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00000000-0008-0000-0E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00000000-0008-0000-0E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00000000-0008-0000-0E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00000000-0008-0000-0E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00000000-0008-0000-0E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0000000-0008-0000-0E00-0000E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00000000-0008-0000-0E00-0000E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00000000-0008-0000-0E00-0000E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00000000-0008-0000-0E00-0000E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00000000-0008-0000-0E00-0000E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00000000-0008-0000-0E00-0000F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00000000-0008-0000-0E00-0000F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00000000-0008-0000-0E00-0000F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00000000-0008-0000-0E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00000000-0008-0000-0E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00000000-0008-0000-0E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00000000-0008-0000-0E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F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F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00000000-0008-0000-1000-000002000000}"/>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00000000-0008-0000-1100-000002000000}"/>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86"/>
  <sheetViews>
    <sheetView zoomScale="160" zoomScaleNormal="160" workbookViewId="0">
      <selection activeCell="H89" sqref="H89"/>
    </sheetView>
  </sheetViews>
  <sheetFormatPr baseColWidth="10" defaultColWidth="9.1640625" defaultRowHeight="13"/>
  <cols>
    <col min="1" max="16384" width="9.1640625" style="208"/>
  </cols>
  <sheetData>
    <row r="1" spans="1:11" ht="23">
      <c r="A1" s="205" t="s">
        <v>115</v>
      </c>
      <c r="B1" s="206"/>
      <c r="C1" s="206"/>
      <c r="D1" s="207"/>
      <c r="E1" s="207"/>
      <c r="F1" s="206"/>
      <c r="G1" s="206"/>
      <c r="H1" s="206"/>
      <c r="I1" s="206"/>
      <c r="J1" s="206"/>
      <c r="K1" s="206"/>
    </row>
    <row r="2" spans="1:11" ht="18">
      <c r="A2" s="232" t="s">
        <v>372</v>
      </c>
      <c r="B2" s="210"/>
      <c r="C2" s="210"/>
      <c r="D2" s="211"/>
      <c r="E2" s="211"/>
      <c r="F2" s="210"/>
      <c r="J2" s="210"/>
      <c r="K2" s="210"/>
    </row>
    <row r="3" spans="1:11" ht="18">
      <c r="A3" s="232" t="s">
        <v>373</v>
      </c>
      <c r="B3" s="210"/>
      <c r="C3" s="210"/>
      <c r="D3" s="211"/>
      <c r="E3" s="211"/>
      <c r="F3" s="210"/>
      <c r="K3" s="210"/>
    </row>
    <row r="4" spans="1:11" ht="18">
      <c r="A4" s="232"/>
      <c r="B4" s="210"/>
      <c r="C4" s="210"/>
      <c r="D4" s="211"/>
      <c r="E4" s="211"/>
      <c r="F4" s="210"/>
      <c r="K4" s="210"/>
    </row>
    <row r="5" spans="1:11" ht="18">
      <c r="A5" s="212" t="s">
        <v>116</v>
      </c>
      <c r="B5" s="210"/>
      <c r="C5" s="210"/>
      <c r="D5" s="211"/>
      <c r="E5" s="211"/>
      <c r="F5" s="210"/>
      <c r="G5" s="210"/>
      <c r="H5" s="210"/>
      <c r="I5" s="2"/>
      <c r="J5" s="210"/>
      <c r="K5" s="210"/>
    </row>
    <row r="6" spans="1:11" ht="18">
      <c r="A6" s="212" t="s">
        <v>117</v>
      </c>
      <c r="B6" s="210"/>
      <c r="C6" s="210"/>
      <c r="D6" s="211"/>
      <c r="E6" s="211"/>
      <c r="F6" s="210"/>
      <c r="G6" s="210"/>
      <c r="H6" s="210"/>
      <c r="I6" s="2"/>
      <c r="J6" s="210"/>
      <c r="K6" s="210"/>
    </row>
    <row r="7" spans="1:11" ht="18">
      <c r="A7" s="212" t="s">
        <v>118</v>
      </c>
      <c r="B7" s="213"/>
      <c r="C7" s="210"/>
      <c r="D7" s="211"/>
      <c r="E7" s="211"/>
      <c r="F7" s="210"/>
      <c r="G7" s="210"/>
      <c r="H7" s="210"/>
      <c r="I7" s="2"/>
      <c r="J7" s="210"/>
      <c r="K7" s="210"/>
    </row>
    <row r="8" spans="1:11" ht="18">
      <c r="A8" s="209"/>
      <c r="B8" s="210"/>
      <c r="C8" s="210"/>
      <c r="D8" s="211"/>
      <c r="E8" s="211"/>
      <c r="F8" s="210"/>
      <c r="G8" s="210"/>
      <c r="H8" s="210"/>
      <c r="I8" s="2"/>
      <c r="J8" s="210"/>
      <c r="K8" s="210"/>
    </row>
    <row r="9" spans="1:11" ht="18">
      <c r="A9" s="213" t="s">
        <v>431</v>
      </c>
      <c r="B9" s="210"/>
      <c r="C9" s="210"/>
      <c r="D9" s="211"/>
      <c r="E9" s="211"/>
      <c r="F9" s="210"/>
      <c r="G9" s="210"/>
      <c r="H9" s="210"/>
      <c r="I9" s="2"/>
      <c r="J9" s="210"/>
      <c r="K9" s="210"/>
    </row>
    <row r="10" spans="1:11" ht="18">
      <c r="A10" s="213" t="s">
        <v>463</v>
      </c>
      <c r="B10" s="210"/>
      <c r="C10" s="210"/>
      <c r="D10" s="211"/>
      <c r="E10" s="211"/>
      <c r="F10" s="210"/>
      <c r="G10" s="210"/>
      <c r="H10" s="210"/>
      <c r="I10" s="2"/>
      <c r="J10" s="210"/>
      <c r="K10" s="210"/>
    </row>
    <row r="11" spans="1:11" ht="18">
      <c r="A11" s="213" t="s">
        <v>432</v>
      </c>
      <c r="B11" s="210"/>
      <c r="C11" s="210"/>
      <c r="D11" s="211"/>
      <c r="E11" s="211"/>
      <c r="F11" s="210"/>
      <c r="G11" s="210"/>
      <c r="H11" s="210"/>
      <c r="I11" s="2"/>
      <c r="J11" s="210"/>
      <c r="K11" s="210"/>
    </row>
    <row r="12" spans="1:11" ht="18">
      <c r="A12" s="209"/>
      <c r="B12" s="210"/>
      <c r="C12" s="210"/>
      <c r="D12" s="211"/>
      <c r="E12" s="211"/>
      <c r="F12" s="210"/>
      <c r="G12" s="210"/>
      <c r="H12" s="210"/>
      <c r="I12" s="2"/>
      <c r="J12" s="210"/>
      <c r="K12" s="210"/>
    </row>
    <row r="13" spans="1:11" ht="18">
      <c r="A13" s="214" t="s">
        <v>119</v>
      </c>
      <c r="B13" s="213"/>
      <c r="C13" s="213"/>
      <c r="D13" s="215"/>
      <c r="E13" s="215"/>
      <c r="F13" s="213"/>
      <c r="G13" s="213"/>
      <c r="H13" s="213"/>
      <c r="I13" s="213"/>
      <c r="J13" s="213"/>
      <c r="K13" s="213"/>
    </row>
    <row r="14" spans="1:11" ht="18">
      <c r="A14" s="214" t="s">
        <v>120</v>
      </c>
      <c r="B14" s="213"/>
      <c r="C14" s="213"/>
      <c r="D14" s="215"/>
      <c r="E14" s="215"/>
      <c r="F14" s="213"/>
      <c r="G14" s="213"/>
      <c r="H14" s="213"/>
      <c r="I14" s="213"/>
      <c r="J14" s="213"/>
      <c r="K14" s="213"/>
    </row>
    <row r="15" spans="1:11" ht="18">
      <c r="A15" s="214" t="s">
        <v>121</v>
      </c>
      <c r="B15" s="213"/>
      <c r="C15" s="213"/>
      <c r="D15" s="215"/>
      <c r="E15" s="215"/>
      <c r="F15" s="213"/>
      <c r="G15" s="213"/>
      <c r="H15" s="213"/>
      <c r="I15" s="213"/>
      <c r="J15" s="213"/>
      <c r="K15" s="213"/>
    </row>
    <row r="16" spans="1:11" ht="18">
      <c r="A16" s="214" t="s">
        <v>122</v>
      </c>
      <c r="B16" s="213"/>
      <c r="C16" s="213"/>
      <c r="D16" s="215"/>
      <c r="E16" s="215"/>
      <c r="F16" s="213"/>
      <c r="G16" s="213"/>
      <c r="H16" s="213"/>
      <c r="I16" s="213"/>
      <c r="J16" s="213"/>
      <c r="K16" s="213"/>
    </row>
    <row r="17" spans="1:12" ht="18">
      <c r="A17" s="214" t="s">
        <v>123</v>
      </c>
      <c r="B17" s="213"/>
      <c r="C17" s="213"/>
      <c r="D17" s="215"/>
      <c r="E17" s="215"/>
      <c r="F17" s="213"/>
      <c r="G17" s="213"/>
      <c r="H17" s="213"/>
      <c r="I17" s="213"/>
      <c r="J17" s="213"/>
      <c r="K17" s="213"/>
    </row>
    <row r="18" spans="1:12" ht="18">
      <c r="A18" s="214"/>
      <c r="B18" s="213"/>
      <c r="C18" s="213"/>
      <c r="D18" s="215"/>
      <c r="E18" s="215"/>
      <c r="F18" s="213"/>
      <c r="G18" s="213"/>
      <c r="H18" s="213"/>
      <c r="I18" s="213"/>
      <c r="J18" s="213"/>
      <c r="K18" s="213"/>
    </row>
    <row r="19" spans="1:12" ht="18">
      <c r="A19" s="214" t="s">
        <v>124</v>
      </c>
      <c r="B19" s="213"/>
      <c r="C19" s="213"/>
      <c r="D19" s="215"/>
      <c r="E19" s="215"/>
      <c r="F19" s="213"/>
      <c r="G19" s="213"/>
      <c r="H19" s="213"/>
      <c r="I19" s="213"/>
      <c r="J19" s="213"/>
      <c r="K19" s="213"/>
    </row>
    <row r="20" spans="1:12" ht="18">
      <c r="A20" s="214" t="s">
        <v>125</v>
      </c>
      <c r="B20" s="213"/>
      <c r="C20" s="213"/>
      <c r="D20" s="215"/>
      <c r="E20" s="215"/>
      <c r="F20" s="213"/>
      <c r="G20" s="213"/>
      <c r="H20" s="213"/>
      <c r="I20" s="213"/>
      <c r="J20" s="213"/>
      <c r="K20" s="213"/>
    </row>
    <row r="21" spans="1:12" ht="18">
      <c r="A21" s="210"/>
      <c r="B21" s="210"/>
      <c r="C21" s="211"/>
      <c r="D21" s="211"/>
      <c r="E21" s="210"/>
      <c r="F21" s="210"/>
      <c r="G21" s="210"/>
      <c r="H21" s="210"/>
      <c r="I21" s="210"/>
      <c r="J21" s="210"/>
    </row>
    <row r="22" spans="1:12" ht="18">
      <c r="A22" s="210"/>
      <c r="B22" s="210"/>
      <c r="C22" s="211"/>
      <c r="D22" s="211"/>
      <c r="E22" s="216" t="s">
        <v>126</v>
      </c>
      <c r="F22" s="213" t="s">
        <v>127</v>
      </c>
      <c r="I22" s="217"/>
    </row>
    <row r="23" spans="1:12" ht="21">
      <c r="A23" s="210"/>
      <c r="B23" s="210"/>
      <c r="C23" s="211"/>
      <c r="D23" s="211"/>
      <c r="E23" s="216" t="s">
        <v>436</v>
      </c>
      <c r="F23" s="213" t="s">
        <v>437</v>
      </c>
      <c r="I23" s="217"/>
    </row>
    <row r="24" spans="1:12" ht="20">
      <c r="A24" s="210"/>
      <c r="B24" s="210"/>
      <c r="C24" s="211"/>
      <c r="D24" s="211"/>
      <c r="E24" s="216" t="s">
        <v>128</v>
      </c>
      <c r="F24" s="213" t="s">
        <v>438</v>
      </c>
      <c r="I24" s="217"/>
    </row>
    <row r="25" spans="1:12" ht="21">
      <c r="A25" s="210"/>
      <c r="B25" s="210"/>
      <c r="C25" s="211"/>
      <c r="D25" s="211"/>
      <c r="E25" s="216" t="s">
        <v>439</v>
      </c>
      <c r="F25" s="213" t="s">
        <v>440</v>
      </c>
      <c r="I25" s="217"/>
    </row>
    <row r="26" spans="1:12" ht="21">
      <c r="A26" s="210"/>
      <c r="B26" s="210"/>
      <c r="C26" s="211"/>
      <c r="D26" s="211"/>
      <c r="E26" s="216" t="s">
        <v>441</v>
      </c>
      <c r="F26" s="213" t="s">
        <v>442</v>
      </c>
      <c r="I26" s="217"/>
    </row>
    <row r="27" spans="1:12" ht="18">
      <c r="A27" s="210"/>
      <c r="B27" s="210"/>
      <c r="C27" s="211"/>
      <c r="D27" s="211"/>
      <c r="E27" s="216" t="s">
        <v>129</v>
      </c>
      <c r="F27" s="213" t="s">
        <v>130</v>
      </c>
      <c r="I27" s="217"/>
    </row>
    <row r="28" spans="1:12" ht="20">
      <c r="A28" s="210"/>
      <c r="B28" s="210"/>
      <c r="C28" s="211"/>
      <c r="D28" s="211"/>
      <c r="E28" s="216" t="s">
        <v>443</v>
      </c>
      <c r="F28" s="213" t="s">
        <v>131</v>
      </c>
      <c r="I28" s="217"/>
    </row>
    <row r="29" spans="1:12" ht="20">
      <c r="A29" s="210"/>
      <c r="B29" s="210"/>
      <c r="C29" s="211"/>
      <c r="D29" s="211"/>
      <c r="E29" s="216" t="s">
        <v>132</v>
      </c>
      <c r="F29" s="213" t="s">
        <v>444</v>
      </c>
      <c r="I29" s="217"/>
    </row>
    <row r="30" spans="1:12" ht="18">
      <c r="A30" s="210"/>
      <c r="B30" s="210"/>
      <c r="C30" s="211"/>
      <c r="D30" s="211"/>
      <c r="E30" s="216" t="s">
        <v>133</v>
      </c>
      <c r="F30" s="213" t="s">
        <v>134</v>
      </c>
      <c r="I30" s="217"/>
    </row>
    <row r="32" spans="1:12" ht="23">
      <c r="A32" s="218" t="s">
        <v>135</v>
      </c>
      <c r="B32" s="219"/>
      <c r="C32" s="219"/>
      <c r="D32" s="219"/>
      <c r="E32" s="219"/>
      <c r="F32" s="219"/>
      <c r="G32" s="219"/>
      <c r="H32" s="220"/>
      <c r="I32" s="220"/>
      <c r="J32" s="221"/>
      <c r="K32" s="222"/>
      <c r="L32" s="219"/>
    </row>
    <row r="33" spans="1:12" ht="18">
      <c r="A33" s="223"/>
      <c r="B33" s="219"/>
      <c r="C33" s="219"/>
      <c r="D33" s="219"/>
      <c r="E33" s="219"/>
      <c r="F33" s="219"/>
      <c r="G33" s="219"/>
      <c r="H33" s="220"/>
      <c r="I33" s="220"/>
      <c r="J33" s="221"/>
      <c r="K33" s="222"/>
      <c r="L33" s="219"/>
    </row>
    <row r="34" spans="1:12" ht="20">
      <c r="A34" s="224" t="s">
        <v>445</v>
      </c>
      <c r="B34" s="219"/>
      <c r="C34" s="219"/>
      <c r="D34" s="219"/>
      <c r="E34" s="219"/>
      <c r="F34" s="219"/>
      <c r="G34" s="219"/>
      <c r="H34" s="220"/>
      <c r="I34" s="220"/>
      <c r="J34" s="221"/>
      <c r="K34" s="222"/>
      <c r="L34" s="219"/>
    </row>
    <row r="35" spans="1:12" ht="18">
      <c r="A35" s="224"/>
      <c r="B35" s="219"/>
      <c r="C35" s="219"/>
      <c r="D35" s="219"/>
      <c r="E35" s="219"/>
      <c r="F35" s="219"/>
      <c r="G35" s="219"/>
      <c r="H35" s="220"/>
      <c r="I35" s="220"/>
      <c r="J35" s="221"/>
      <c r="K35" s="222"/>
      <c r="L35" s="219"/>
    </row>
    <row r="36" spans="1:12" ht="20">
      <c r="A36" s="223"/>
      <c r="B36" s="219"/>
      <c r="C36" s="225" t="s">
        <v>446</v>
      </c>
      <c r="D36" s="219"/>
      <c r="E36" s="219"/>
      <c r="F36" s="219"/>
      <c r="G36" s="219"/>
      <c r="H36" s="220"/>
      <c r="I36" s="220"/>
      <c r="J36" s="221"/>
      <c r="K36" s="222"/>
      <c r="L36" s="219"/>
    </row>
    <row r="37" spans="1:12" ht="20">
      <c r="A37" s="219"/>
      <c r="B37" s="219"/>
      <c r="C37" s="225" t="s">
        <v>447</v>
      </c>
      <c r="D37" s="219"/>
      <c r="E37" s="219"/>
      <c r="F37" s="219"/>
      <c r="G37" s="219"/>
      <c r="H37" s="220"/>
      <c r="I37" s="220"/>
      <c r="J37" s="221"/>
      <c r="K37" s="222"/>
      <c r="L37" s="219"/>
    </row>
    <row r="38" spans="1:12" ht="20">
      <c r="A38" s="223"/>
      <c r="B38" s="219"/>
      <c r="C38" s="225" t="s">
        <v>448</v>
      </c>
      <c r="D38" s="219"/>
      <c r="E38" s="219"/>
      <c r="F38" s="219"/>
      <c r="G38" s="219"/>
      <c r="H38" s="220"/>
      <c r="I38" s="220"/>
      <c r="J38" s="221"/>
      <c r="K38" s="222"/>
      <c r="L38" s="219"/>
    </row>
    <row r="39" spans="1:12" ht="18">
      <c r="A39" s="224"/>
      <c r="B39" s="219"/>
      <c r="C39" s="219"/>
      <c r="D39" s="219"/>
      <c r="E39" s="219"/>
      <c r="F39" s="219"/>
      <c r="G39" s="219"/>
      <c r="H39" s="220"/>
      <c r="I39" s="220"/>
      <c r="J39" s="221"/>
      <c r="K39" s="222"/>
      <c r="L39" s="219"/>
    </row>
    <row r="40" spans="1:12" ht="20">
      <c r="A40" s="224" t="s">
        <v>449</v>
      </c>
      <c r="B40" s="219"/>
      <c r="C40" s="226"/>
      <c r="D40" s="226"/>
      <c r="E40" s="226"/>
      <c r="F40" s="226"/>
      <c r="G40" s="219"/>
      <c r="H40" s="220"/>
      <c r="I40" s="220"/>
      <c r="J40" s="221"/>
      <c r="K40" s="222"/>
      <c r="L40" s="219"/>
    </row>
    <row r="41" spans="1:12" ht="18">
      <c r="A41" s="224"/>
      <c r="B41" s="219"/>
      <c r="C41" s="226"/>
      <c r="D41" s="226"/>
      <c r="E41" s="226"/>
      <c r="F41" s="226"/>
      <c r="G41" s="219"/>
      <c r="H41" s="220"/>
      <c r="I41" s="220"/>
      <c r="J41" s="221"/>
      <c r="K41" s="222"/>
      <c r="L41" s="219"/>
    </row>
    <row r="42" spans="1:12" ht="18">
      <c r="A42" s="224" t="s">
        <v>136</v>
      </c>
      <c r="B42" s="219"/>
      <c r="C42" s="226"/>
      <c r="D42" s="226"/>
      <c r="E42" s="226"/>
      <c r="F42" s="226"/>
      <c r="G42" s="219"/>
      <c r="H42" s="220"/>
      <c r="I42" s="220"/>
      <c r="J42" s="221"/>
      <c r="K42" s="222"/>
      <c r="L42" s="219"/>
    </row>
    <row r="43" spans="1:12" ht="18">
      <c r="A43" s="224" t="s">
        <v>137</v>
      </c>
      <c r="B43" s="219"/>
      <c r="C43" s="226"/>
      <c r="D43" s="226"/>
      <c r="E43" s="226"/>
      <c r="F43" s="226"/>
      <c r="G43" s="219"/>
      <c r="H43" s="220"/>
      <c r="I43" s="220"/>
      <c r="J43" s="221"/>
      <c r="K43" s="222"/>
      <c r="L43" s="219"/>
    </row>
    <row r="44" spans="1:12" ht="18">
      <c r="A44" s="224"/>
      <c r="B44" s="219"/>
      <c r="C44" s="219"/>
      <c r="D44" s="219"/>
      <c r="E44" s="219"/>
      <c r="F44" s="219"/>
      <c r="G44" s="219"/>
      <c r="H44" s="220"/>
      <c r="I44" s="220"/>
      <c r="J44" s="221"/>
      <c r="K44" s="222"/>
      <c r="L44" s="219"/>
    </row>
    <row r="45" spans="1:12" ht="18">
      <c r="A45" s="224"/>
      <c r="B45" s="219"/>
      <c r="C45" s="219"/>
      <c r="D45" s="219"/>
      <c r="E45" s="219"/>
      <c r="F45" s="219"/>
      <c r="G45" s="219"/>
      <c r="H45" s="220"/>
      <c r="I45" s="220"/>
      <c r="J45" s="221"/>
      <c r="K45" s="222"/>
      <c r="L45" s="219"/>
    </row>
    <row r="46" spans="1:12" ht="18">
      <c r="A46" s="224"/>
      <c r="B46" s="219"/>
      <c r="C46" s="219"/>
      <c r="D46" s="219"/>
      <c r="E46" s="219"/>
      <c r="F46" s="219"/>
      <c r="G46" s="219"/>
      <c r="H46" s="220"/>
      <c r="I46" s="220"/>
      <c r="J46" s="221"/>
      <c r="K46" s="222"/>
      <c r="L46" s="219"/>
    </row>
    <row r="47" spans="1:12">
      <c r="A47" s="219"/>
      <c r="B47" s="219"/>
      <c r="C47" s="219"/>
      <c r="D47" s="219"/>
      <c r="E47" s="219"/>
      <c r="F47" s="219"/>
      <c r="G47" s="219"/>
      <c r="H47" s="220"/>
      <c r="I47" s="220"/>
      <c r="J47" s="221"/>
      <c r="K47" s="222"/>
      <c r="L47" s="219"/>
    </row>
    <row r="48" spans="1:12" ht="18">
      <c r="A48" s="224" t="s">
        <v>138</v>
      </c>
      <c r="B48" s="224"/>
      <c r="C48" s="224"/>
      <c r="D48" s="224"/>
      <c r="E48" s="224"/>
      <c r="F48" s="224"/>
      <c r="G48" s="224"/>
      <c r="H48" s="220"/>
      <c r="I48" s="220"/>
      <c r="J48" s="221"/>
      <c r="K48" s="222"/>
      <c r="L48" s="219"/>
    </row>
    <row r="49" spans="1:12" ht="18">
      <c r="A49" s="224" t="s">
        <v>264</v>
      </c>
      <c r="B49" s="224"/>
      <c r="C49" s="224"/>
      <c r="D49" s="224"/>
      <c r="E49" s="224"/>
      <c r="F49" s="224"/>
      <c r="G49" s="224"/>
      <c r="H49" s="220"/>
      <c r="I49" s="220"/>
      <c r="J49" s="221"/>
      <c r="K49" s="222"/>
      <c r="L49" s="219"/>
    </row>
    <row r="50" spans="1:12" ht="18">
      <c r="A50" s="224"/>
      <c r="B50" s="224"/>
      <c r="C50" s="224"/>
      <c r="D50" s="224"/>
      <c r="E50" s="224"/>
      <c r="F50" s="224"/>
      <c r="G50" s="224"/>
      <c r="H50" s="220"/>
      <c r="I50" s="220"/>
      <c r="J50" s="221"/>
      <c r="K50" s="222"/>
      <c r="L50" s="219"/>
    </row>
    <row r="51" spans="1:12">
      <c r="A51" s="227"/>
      <c r="B51" s="227"/>
      <c r="C51" s="227"/>
      <c r="D51" s="220"/>
      <c r="E51" s="220"/>
      <c r="F51" s="220"/>
      <c r="G51" s="227"/>
      <c r="H51" s="220"/>
      <c r="I51" s="220"/>
      <c r="J51" s="221"/>
      <c r="K51" s="222"/>
      <c r="L51" s="219"/>
    </row>
    <row r="53" spans="1:12" ht="23">
      <c r="A53" s="205" t="s">
        <v>464</v>
      </c>
      <c r="B53" s="228"/>
      <c r="C53" s="228"/>
      <c r="D53" s="229"/>
      <c r="E53" s="229"/>
      <c r="F53" s="228"/>
      <c r="G53" s="228"/>
      <c r="H53" s="228"/>
      <c r="I53" s="228"/>
      <c r="J53" s="228"/>
      <c r="K53" s="228"/>
    </row>
    <row r="54" spans="1:12">
      <c r="A54" s="219"/>
      <c r="B54" s="230"/>
      <c r="C54" s="230"/>
      <c r="D54" s="231"/>
      <c r="E54" s="231"/>
      <c r="F54" s="230"/>
      <c r="G54" s="230"/>
      <c r="H54" s="230"/>
      <c r="I54" s="230"/>
      <c r="J54" s="230"/>
      <c r="K54" s="230"/>
    </row>
    <row r="55" spans="1:12" ht="18">
      <c r="A55" s="224" t="s">
        <v>139</v>
      </c>
      <c r="B55" s="224"/>
      <c r="C55" s="224"/>
      <c r="D55" s="224"/>
      <c r="E55" s="224"/>
      <c r="F55" s="224"/>
      <c r="G55" s="224"/>
      <c r="H55" s="224"/>
      <c r="I55" s="224"/>
      <c r="J55" s="224"/>
      <c r="K55" s="224"/>
    </row>
    <row r="56" spans="1:12" ht="18">
      <c r="A56" s="224"/>
      <c r="B56" s="224"/>
      <c r="C56" s="224"/>
      <c r="D56" s="224"/>
      <c r="E56" s="224"/>
      <c r="F56" s="224"/>
      <c r="G56" s="224"/>
      <c r="H56" s="224"/>
      <c r="I56" s="224"/>
      <c r="J56" s="224"/>
      <c r="K56" s="224"/>
    </row>
    <row r="57" spans="1:12" ht="18">
      <c r="A57" s="224"/>
      <c r="B57" s="224"/>
      <c r="C57" s="224"/>
      <c r="D57" s="224"/>
      <c r="E57" s="224"/>
      <c r="F57" s="224"/>
      <c r="G57" s="224"/>
      <c r="H57" s="224"/>
      <c r="I57" s="224"/>
      <c r="J57" s="224"/>
      <c r="K57" s="224"/>
    </row>
    <row r="58" spans="1:12" ht="18">
      <c r="A58" s="224"/>
      <c r="B58" s="224"/>
      <c r="C58" s="224"/>
      <c r="D58" s="224"/>
      <c r="E58" s="224"/>
      <c r="F58" s="224"/>
      <c r="G58" s="224"/>
      <c r="H58" s="224"/>
      <c r="I58" s="224"/>
      <c r="J58" s="224"/>
      <c r="K58" s="224"/>
    </row>
    <row r="59" spans="1:12" ht="20">
      <c r="A59" s="224" t="s">
        <v>450</v>
      </c>
      <c r="B59" s="224"/>
      <c r="C59" s="224"/>
      <c r="D59" s="224"/>
      <c r="E59" s="224"/>
      <c r="F59" s="224"/>
      <c r="G59" s="224"/>
      <c r="H59" s="224"/>
      <c r="I59" s="224"/>
      <c r="J59" s="224"/>
      <c r="K59" s="224"/>
    </row>
    <row r="60" spans="1:12" ht="18">
      <c r="A60" s="224" t="s">
        <v>140</v>
      </c>
      <c r="B60" s="224"/>
      <c r="C60" s="224"/>
      <c r="D60" s="224"/>
      <c r="E60" s="224"/>
      <c r="F60" s="224"/>
      <c r="G60" s="224"/>
      <c r="H60" s="224"/>
      <c r="I60" s="224"/>
      <c r="J60" s="224"/>
      <c r="K60" s="224"/>
    </row>
    <row r="61" spans="1:12" ht="18">
      <c r="A61" s="224"/>
      <c r="B61" s="224"/>
      <c r="C61" s="224"/>
      <c r="D61" s="224"/>
      <c r="E61" s="224"/>
      <c r="F61" s="224"/>
      <c r="G61" s="224"/>
      <c r="H61" s="224"/>
      <c r="I61" s="224"/>
      <c r="J61" s="224"/>
      <c r="K61" s="224"/>
    </row>
    <row r="62" spans="1:12" ht="18">
      <c r="A62" s="224" t="s">
        <v>141</v>
      </c>
      <c r="B62" s="224"/>
      <c r="C62" s="224"/>
      <c r="D62" s="224"/>
      <c r="E62" s="224"/>
      <c r="F62" s="224"/>
      <c r="G62" s="224"/>
      <c r="H62" s="224"/>
      <c r="I62" s="224"/>
      <c r="J62" s="224"/>
      <c r="K62" s="224"/>
    </row>
    <row r="63" spans="1:12" ht="18">
      <c r="A63" s="224" t="s">
        <v>451</v>
      </c>
      <c r="B63" s="224"/>
      <c r="C63" s="224"/>
      <c r="D63" s="224"/>
      <c r="E63" s="224"/>
      <c r="F63" s="224"/>
      <c r="G63" s="224"/>
      <c r="H63" s="224"/>
      <c r="I63" s="224"/>
      <c r="J63" s="224"/>
      <c r="K63" s="224"/>
    </row>
    <row r="64" spans="1:12" ht="18">
      <c r="A64" s="224" t="s">
        <v>465</v>
      </c>
      <c r="B64" s="224"/>
      <c r="C64" s="224"/>
      <c r="D64" s="224"/>
      <c r="E64" s="224"/>
      <c r="F64" s="224"/>
      <c r="G64" s="224"/>
      <c r="H64" s="224"/>
      <c r="I64" s="224"/>
      <c r="J64" s="224"/>
      <c r="K64" s="224"/>
    </row>
    <row r="67" spans="1:11" ht="18">
      <c r="A67" s="225" t="s">
        <v>452</v>
      </c>
      <c r="B67" s="224"/>
      <c r="C67" s="224"/>
      <c r="D67" s="224"/>
      <c r="E67" s="224"/>
      <c r="F67" s="224"/>
      <c r="G67" s="224"/>
      <c r="H67" s="224"/>
      <c r="I67" s="224"/>
      <c r="J67" s="224"/>
      <c r="K67" s="224"/>
    </row>
    <row r="68" spans="1:11" ht="18">
      <c r="A68" s="224" t="s">
        <v>142</v>
      </c>
      <c r="B68" s="224"/>
      <c r="C68" s="224"/>
      <c r="D68" s="224"/>
      <c r="E68" s="224"/>
      <c r="F68" s="224"/>
      <c r="G68" s="224"/>
      <c r="H68" s="224"/>
      <c r="I68" s="224"/>
      <c r="J68" s="224"/>
      <c r="K68" s="224"/>
    </row>
    <row r="69" spans="1:11" ht="18">
      <c r="A69" s="224"/>
      <c r="B69" s="224"/>
      <c r="C69" s="224"/>
      <c r="D69" s="224"/>
      <c r="E69" s="224"/>
      <c r="F69" s="224"/>
      <c r="G69" s="224"/>
      <c r="H69" s="224"/>
      <c r="I69" s="224"/>
      <c r="J69" s="224"/>
      <c r="K69" s="224"/>
    </row>
    <row r="70" spans="1:11" ht="18">
      <c r="A70" s="224"/>
      <c r="B70" s="224"/>
      <c r="C70" s="224"/>
      <c r="D70" s="224"/>
      <c r="E70" s="224"/>
      <c r="F70" s="224"/>
      <c r="G70" s="224"/>
      <c r="H70" s="224"/>
      <c r="I70" s="224"/>
      <c r="J70" s="224"/>
      <c r="K70" s="224"/>
    </row>
    <row r="71" spans="1:11" ht="18">
      <c r="A71" s="224"/>
      <c r="B71" s="224"/>
      <c r="C71" s="224"/>
      <c r="D71" s="224"/>
      <c r="E71" s="224"/>
      <c r="F71" s="224"/>
      <c r="G71" s="224"/>
      <c r="H71" s="224"/>
      <c r="I71" s="224"/>
      <c r="J71" s="224"/>
      <c r="K71" s="224"/>
    </row>
    <row r="72" spans="1:11" ht="18">
      <c r="A72" s="224"/>
      <c r="B72" s="224"/>
      <c r="C72" s="224"/>
      <c r="D72" s="224"/>
      <c r="E72" s="224"/>
      <c r="F72" s="224"/>
      <c r="G72" s="224"/>
      <c r="H72" s="224"/>
      <c r="I72" s="224"/>
      <c r="J72" s="224"/>
      <c r="K72" s="224"/>
    </row>
    <row r="73" spans="1:11" ht="20">
      <c r="A73" s="224" t="s">
        <v>453</v>
      </c>
      <c r="B73" s="224"/>
      <c r="C73" s="224"/>
      <c r="D73" s="224"/>
      <c r="E73" s="224"/>
      <c r="F73" s="224"/>
      <c r="G73" s="224"/>
      <c r="H73" s="224"/>
      <c r="I73" s="224"/>
      <c r="J73" s="224"/>
      <c r="K73" s="224"/>
    </row>
    <row r="74" spans="1:11" ht="20">
      <c r="A74" s="224" t="s">
        <v>454</v>
      </c>
      <c r="B74" s="224"/>
      <c r="C74" s="224"/>
      <c r="D74" s="224"/>
      <c r="E74" s="224"/>
      <c r="F74" s="224"/>
      <c r="G74" s="224"/>
      <c r="H74" s="224"/>
      <c r="I74" s="224"/>
      <c r="J74" s="224"/>
      <c r="K74" s="224"/>
    </row>
    <row r="75" spans="1:11" ht="18">
      <c r="A75" s="224"/>
      <c r="B75" s="224"/>
      <c r="C75" s="224"/>
      <c r="D75" s="224"/>
      <c r="E75" s="224"/>
      <c r="F75" s="224"/>
      <c r="G75" s="224"/>
      <c r="H75" s="224"/>
      <c r="I75" s="224"/>
      <c r="J75" s="224"/>
      <c r="K75" s="224"/>
    </row>
    <row r="76" spans="1:11" ht="18">
      <c r="A76" s="225" t="s">
        <v>455</v>
      </c>
      <c r="B76" s="219"/>
      <c r="C76" s="219"/>
      <c r="D76" s="219"/>
      <c r="E76" s="219"/>
      <c r="F76" s="219"/>
      <c r="G76" s="219"/>
      <c r="H76" s="219"/>
      <c r="I76" s="219"/>
      <c r="J76" s="219"/>
      <c r="K76" s="219"/>
    </row>
    <row r="77" spans="1:11" ht="18">
      <c r="A77" s="224" t="s">
        <v>456</v>
      </c>
      <c r="B77" s="219"/>
      <c r="C77" s="219"/>
      <c r="D77" s="219"/>
      <c r="E77" s="219"/>
      <c r="F77" s="219"/>
      <c r="G77" s="219"/>
      <c r="H77" s="219"/>
      <c r="I77" s="219"/>
      <c r="J77" s="219"/>
      <c r="K77" s="219"/>
    </row>
    <row r="78" spans="1:11" ht="18">
      <c r="A78" s="224" t="s">
        <v>457</v>
      </c>
      <c r="B78" s="219"/>
      <c r="C78" s="219"/>
      <c r="D78" s="219"/>
      <c r="E78" s="219"/>
      <c r="F78" s="219"/>
      <c r="G78" s="219"/>
      <c r="H78" s="219"/>
      <c r="I78" s="219"/>
      <c r="J78" s="219"/>
      <c r="K78" s="219"/>
    </row>
    <row r="79" spans="1:11" ht="18">
      <c r="A79" s="224" t="s">
        <v>458</v>
      </c>
      <c r="B79" s="219"/>
      <c r="C79" s="219"/>
      <c r="D79" s="219"/>
      <c r="E79" s="219"/>
      <c r="F79" s="219"/>
      <c r="G79" s="219"/>
      <c r="H79" s="219"/>
      <c r="I79" s="219"/>
      <c r="J79" s="219"/>
      <c r="K79" s="219"/>
    </row>
    <row r="80" spans="1:11" ht="18">
      <c r="A80" s="224" t="s">
        <v>324</v>
      </c>
      <c r="B80" s="219"/>
      <c r="C80" s="219"/>
      <c r="D80" s="219"/>
      <c r="E80" s="219"/>
      <c r="F80" s="219"/>
      <c r="G80" s="219"/>
      <c r="H80" s="219"/>
      <c r="I80" s="219"/>
      <c r="J80" s="219"/>
      <c r="K80" s="219"/>
    </row>
    <row r="81" spans="1:11" ht="18">
      <c r="A81" s="224" t="s">
        <v>332</v>
      </c>
    </row>
    <row r="82" spans="1:11" ht="20" customHeight="1">
      <c r="B82" s="219"/>
      <c r="C82" s="219"/>
      <c r="D82" s="219"/>
      <c r="E82" s="219"/>
      <c r="F82" s="219"/>
      <c r="G82" s="219"/>
      <c r="H82" s="219"/>
      <c r="I82" s="219"/>
      <c r="J82" s="219"/>
      <c r="K82" s="219"/>
    </row>
    <row r="83" spans="1:11" ht="18">
      <c r="A83" s="233" t="s">
        <v>459</v>
      </c>
      <c r="B83" s="219"/>
      <c r="C83" s="219"/>
      <c r="D83" s="219"/>
      <c r="E83" s="219"/>
      <c r="F83" s="219"/>
      <c r="G83" s="219"/>
      <c r="H83" s="219"/>
      <c r="I83" s="219"/>
      <c r="J83" s="219"/>
      <c r="K83" s="219"/>
    </row>
    <row r="84" spans="1:11" s="233" customFormat="1" ht="18">
      <c r="A84" s="233" t="s">
        <v>460</v>
      </c>
      <c r="B84" s="224"/>
      <c r="C84" s="224"/>
      <c r="D84" s="224"/>
      <c r="E84" s="224"/>
      <c r="F84" s="224"/>
      <c r="G84" s="224"/>
      <c r="H84" s="224"/>
      <c r="I84" s="224"/>
      <c r="J84" s="224"/>
      <c r="K84" s="224"/>
    </row>
    <row r="85" spans="1:11" ht="18">
      <c r="A85" s="233" t="s">
        <v>461</v>
      </c>
      <c r="B85" s="219"/>
      <c r="C85" s="219"/>
      <c r="D85" s="219"/>
      <c r="E85" s="219"/>
      <c r="F85" s="219"/>
      <c r="G85" s="219"/>
      <c r="H85" s="219"/>
      <c r="I85" s="219"/>
      <c r="J85" s="219"/>
      <c r="K85" s="219"/>
    </row>
    <row r="86" spans="1:11" ht="18">
      <c r="A86" s="233" t="s">
        <v>462</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H90"/>
  <sheetViews>
    <sheetView zoomScale="50" workbookViewId="0">
      <pane ySplit="5" topLeftCell="A6" activePane="bottomLeft" state="frozen"/>
      <selection pane="bottomLeft" activeCell="E139" sqref="E139"/>
    </sheetView>
  </sheetViews>
  <sheetFormatPr baseColWidth="10" defaultColWidth="8.83203125" defaultRowHeight="13"/>
  <cols>
    <col min="2" max="2" width="50.5" bestFit="1" customWidth="1"/>
    <col min="3" max="3" width="19.6640625" bestFit="1" customWidth="1"/>
    <col min="4" max="4" width="12.1640625" bestFit="1" customWidth="1"/>
    <col min="5" max="8" width="17.5" customWidth="1"/>
  </cols>
  <sheetData>
    <row r="1" spans="1:8" s="28" customFormat="1" ht="18">
      <c r="A1" s="26"/>
      <c r="B1" s="26"/>
      <c r="C1" s="26"/>
      <c r="D1" s="27"/>
      <c r="E1" s="523" t="s">
        <v>240</v>
      </c>
      <c r="F1" s="524"/>
      <c r="G1" s="515" t="s">
        <v>326</v>
      </c>
      <c r="H1" s="516"/>
    </row>
    <row r="2" spans="1:8" s="29" customFormat="1" ht="18">
      <c r="A2" s="10"/>
      <c r="B2" s="10"/>
      <c r="C2" s="10"/>
      <c r="D2" s="11"/>
      <c r="E2" s="513"/>
      <c r="F2" s="514"/>
      <c r="G2" s="517"/>
      <c r="H2" s="518"/>
    </row>
    <row r="3" spans="1:8" s="29" customFormat="1" ht="18">
      <c r="A3" s="10"/>
      <c r="B3" s="25" t="s">
        <v>227</v>
      </c>
      <c r="C3" s="10"/>
      <c r="D3" s="11"/>
      <c r="E3" s="525" t="s">
        <v>594</v>
      </c>
      <c r="F3" s="526"/>
      <c r="G3" s="519" t="s">
        <v>595</v>
      </c>
      <c r="H3" s="520"/>
    </row>
    <row r="4" spans="1:8" s="29" customFormat="1" ht="18">
      <c r="A4" s="10"/>
      <c r="B4" s="10" t="s">
        <v>228</v>
      </c>
      <c r="C4" s="10"/>
      <c r="D4" s="11"/>
      <c r="E4" s="521"/>
      <c r="F4" s="522"/>
      <c r="G4" s="521"/>
      <c r="H4" s="522"/>
    </row>
    <row r="5" spans="1:8" ht="42" customHeight="1">
      <c r="A5" s="30"/>
      <c r="B5" s="31" t="s">
        <v>145</v>
      </c>
      <c r="C5" s="31" t="s">
        <v>146</v>
      </c>
      <c r="D5" s="32" t="s">
        <v>225</v>
      </c>
      <c r="E5" s="275" t="s">
        <v>147</v>
      </c>
      <c r="F5" s="276" t="s">
        <v>148</v>
      </c>
      <c r="G5" s="259" t="s">
        <v>147</v>
      </c>
      <c r="H5" s="260" t="s">
        <v>148</v>
      </c>
    </row>
    <row r="6" spans="1:8" ht="18">
      <c r="A6" s="33" t="s">
        <v>149</v>
      </c>
      <c r="B6" s="33"/>
      <c r="C6" s="33"/>
      <c r="D6" s="34"/>
      <c r="E6" s="78"/>
      <c r="F6" s="277"/>
      <c r="G6" s="78"/>
      <c r="H6" s="261"/>
    </row>
    <row r="7" spans="1:8" ht="18">
      <c r="A7" s="12"/>
      <c r="B7" s="12" t="s">
        <v>150</v>
      </c>
      <c r="C7" s="12"/>
      <c r="D7" s="13">
        <v>89.1</v>
      </c>
      <c r="E7" s="79"/>
      <c r="F7" s="278">
        <f>E7/$D7</f>
        <v>0</v>
      </c>
      <c r="G7" s="79">
        <v>0</v>
      </c>
      <c r="H7" s="262">
        <f>G7/$D7</f>
        <v>0</v>
      </c>
    </row>
    <row r="8" spans="1:8" ht="18">
      <c r="A8" s="12"/>
      <c r="B8" s="12" t="s">
        <v>151</v>
      </c>
      <c r="C8" s="12"/>
      <c r="D8" s="13">
        <v>174.2</v>
      </c>
      <c r="E8" s="79"/>
      <c r="F8" s="278">
        <f t="shared" ref="F8:F31" si="0">E8/$D8</f>
        <v>0</v>
      </c>
      <c r="G8" s="79">
        <v>0</v>
      </c>
      <c r="H8" s="262">
        <f t="shared" ref="H8:H31" si="1">G8/$D8</f>
        <v>0</v>
      </c>
    </row>
    <row r="9" spans="1:8" ht="18">
      <c r="A9" s="12"/>
      <c r="B9" s="12" t="s">
        <v>152</v>
      </c>
      <c r="C9" s="12"/>
      <c r="D9" s="13">
        <v>210.65299999999999</v>
      </c>
      <c r="E9" s="80">
        <v>675.68</v>
      </c>
      <c r="F9" s="278">
        <f t="shared" si="0"/>
        <v>3.207549856873626</v>
      </c>
      <c r="G9" s="80">
        <v>2609</v>
      </c>
      <c r="H9" s="262">
        <f t="shared" si="1"/>
        <v>12.385297147441527</v>
      </c>
    </row>
    <row r="10" spans="1:8" ht="18">
      <c r="A10" s="12"/>
      <c r="B10" s="12" t="s">
        <v>229</v>
      </c>
      <c r="C10" s="12"/>
      <c r="D10" s="13">
        <v>150.1</v>
      </c>
      <c r="E10" s="79">
        <v>1100.3</v>
      </c>
      <c r="F10" s="278">
        <f t="shared" si="0"/>
        <v>7.3304463690872748</v>
      </c>
      <c r="G10" s="79">
        <v>2500</v>
      </c>
      <c r="H10" s="262">
        <f t="shared" si="1"/>
        <v>16.655562958027982</v>
      </c>
    </row>
    <row r="11" spans="1:8" ht="18">
      <c r="A11" s="12"/>
      <c r="B11" s="12" t="s">
        <v>153</v>
      </c>
      <c r="C11" s="12"/>
      <c r="D11" s="13">
        <v>133.1</v>
      </c>
      <c r="E11" s="79">
        <v>289.32</v>
      </c>
      <c r="F11" s="278">
        <f t="shared" si="0"/>
        <v>2.1737039819684449</v>
      </c>
      <c r="G11" s="79">
        <v>500</v>
      </c>
      <c r="H11" s="262">
        <f t="shared" si="1"/>
        <v>3.7565740045078888</v>
      </c>
    </row>
    <row r="12" spans="1:8" ht="18">
      <c r="A12" s="12"/>
      <c r="B12" s="12" t="s">
        <v>154</v>
      </c>
      <c r="C12" s="12"/>
      <c r="D12" s="13">
        <v>121.16</v>
      </c>
      <c r="E12" s="79"/>
      <c r="F12" s="278">
        <f t="shared" si="0"/>
        <v>0</v>
      </c>
      <c r="G12" s="79">
        <v>0</v>
      </c>
      <c r="H12" s="262">
        <f t="shared" si="1"/>
        <v>0</v>
      </c>
    </row>
    <row r="13" spans="1:8" ht="18">
      <c r="A13" s="12"/>
      <c r="B13" s="12" t="s">
        <v>230</v>
      </c>
      <c r="C13" s="12"/>
      <c r="D13" s="13">
        <v>175.65299999999999</v>
      </c>
      <c r="E13" s="79">
        <v>219.74</v>
      </c>
      <c r="F13" s="278">
        <f t="shared" si="0"/>
        <v>1.2509891661400603</v>
      </c>
      <c r="G13" s="79">
        <v>2500</v>
      </c>
      <c r="H13" s="262">
        <f t="shared" si="1"/>
        <v>14.232606331801906</v>
      </c>
    </row>
    <row r="14" spans="1:8" ht="18">
      <c r="A14" s="12"/>
      <c r="B14" s="12" t="s">
        <v>155</v>
      </c>
      <c r="C14" s="12"/>
      <c r="D14" s="13">
        <v>313.10599999999999</v>
      </c>
      <c r="E14" s="79"/>
      <c r="F14" s="278">
        <f t="shared" si="0"/>
        <v>0</v>
      </c>
      <c r="G14" s="79">
        <v>0</v>
      </c>
      <c r="H14" s="262">
        <f t="shared" si="1"/>
        <v>0</v>
      </c>
    </row>
    <row r="15" spans="1:8" ht="18">
      <c r="A15" s="12"/>
      <c r="B15" s="12" t="s">
        <v>156</v>
      </c>
      <c r="C15" s="12"/>
      <c r="D15" s="13">
        <v>147.1</v>
      </c>
      <c r="E15" s="79">
        <v>155.5</v>
      </c>
      <c r="F15" s="278">
        <f t="shared" si="0"/>
        <v>1.0571040108769545</v>
      </c>
      <c r="G15" s="79">
        <v>1700</v>
      </c>
      <c r="H15" s="262">
        <f t="shared" si="1"/>
        <v>11.556764106050306</v>
      </c>
    </row>
    <row r="16" spans="1:8" ht="18">
      <c r="A16" s="12"/>
      <c r="B16" s="12" t="s">
        <v>157</v>
      </c>
      <c r="C16" s="12"/>
      <c r="D16" s="13">
        <v>146.1</v>
      </c>
      <c r="E16" s="80">
        <v>492.8</v>
      </c>
      <c r="F16" s="278">
        <f t="shared" si="0"/>
        <v>3.3730321697467489</v>
      </c>
      <c r="G16" s="80">
        <v>0</v>
      </c>
      <c r="H16" s="262">
        <f t="shared" si="1"/>
        <v>0</v>
      </c>
    </row>
    <row r="17" spans="1:8" ht="18">
      <c r="A17" s="12"/>
      <c r="B17" s="12" t="s">
        <v>158</v>
      </c>
      <c r="C17" s="12"/>
      <c r="D17" s="13">
        <v>75.099999999999994</v>
      </c>
      <c r="E17" s="79">
        <v>192.12</v>
      </c>
      <c r="F17" s="278">
        <f t="shared" si="0"/>
        <v>2.5581890812250334</v>
      </c>
      <c r="G17" s="79">
        <v>0</v>
      </c>
      <c r="H17" s="262">
        <f t="shared" si="1"/>
        <v>0</v>
      </c>
    </row>
    <row r="18" spans="1:8" ht="18">
      <c r="A18" s="12"/>
      <c r="B18" s="12" t="s">
        <v>159</v>
      </c>
      <c r="C18" s="12"/>
      <c r="D18" s="13">
        <v>155.16</v>
      </c>
      <c r="E18" s="79"/>
      <c r="F18" s="278">
        <f t="shared" si="0"/>
        <v>0</v>
      </c>
      <c r="G18" s="79">
        <v>0</v>
      </c>
      <c r="H18" s="262">
        <f t="shared" si="1"/>
        <v>0</v>
      </c>
    </row>
    <row r="19" spans="1:8" ht="18">
      <c r="A19" s="12"/>
      <c r="B19" s="12" t="s">
        <v>231</v>
      </c>
      <c r="C19" s="12"/>
      <c r="D19" s="13">
        <v>209.65299999999999</v>
      </c>
      <c r="E19" s="79">
        <v>196.86</v>
      </c>
      <c r="F19" s="278">
        <f t="shared" si="0"/>
        <v>0.93898012430063016</v>
      </c>
      <c r="G19" s="79">
        <v>1395</v>
      </c>
      <c r="H19" s="262">
        <f t="shared" si="1"/>
        <v>6.6538518408990095</v>
      </c>
    </row>
    <row r="20" spans="1:8" ht="18">
      <c r="A20" s="12"/>
      <c r="B20" s="12" t="s">
        <v>160</v>
      </c>
      <c r="C20" s="12"/>
      <c r="D20" s="13">
        <v>131.13</v>
      </c>
      <c r="E20" s="79"/>
      <c r="F20" s="278">
        <f t="shared" si="0"/>
        <v>0</v>
      </c>
      <c r="G20" s="79">
        <v>0</v>
      </c>
      <c r="H20" s="262">
        <f t="shared" si="1"/>
        <v>0</v>
      </c>
    </row>
    <row r="21" spans="1:8" ht="18">
      <c r="A21" s="12"/>
      <c r="B21" s="12" t="s">
        <v>161</v>
      </c>
      <c r="C21" s="12"/>
      <c r="D21" s="13">
        <v>131.19999999999999</v>
      </c>
      <c r="E21" s="79">
        <v>305.89</v>
      </c>
      <c r="F21" s="278">
        <f t="shared" si="0"/>
        <v>2.3314786585365854</v>
      </c>
      <c r="G21" s="79">
        <v>1868.1226001313196</v>
      </c>
      <c r="H21" s="262">
        <f t="shared" si="1"/>
        <v>14.238739330269205</v>
      </c>
    </row>
    <row r="22" spans="1:8" ht="18">
      <c r="A22" s="12"/>
      <c r="B22" s="12" t="s">
        <v>162</v>
      </c>
      <c r="C22" s="12"/>
      <c r="D22" s="13">
        <v>131.19999999999999</v>
      </c>
      <c r="E22" s="79">
        <v>547.02</v>
      </c>
      <c r="F22" s="278">
        <f t="shared" si="0"/>
        <v>4.1693597560975615</v>
      </c>
      <c r="G22" s="79">
        <v>3525.7738673670378</v>
      </c>
      <c r="H22" s="262">
        <f t="shared" si="1"/>
        <v>26.873276428102425</v>
      </c>
    </row>
    <row r="23" spans="1:8" ht="18">
      <c r="A23" s="12"/>
      <c r="B23" s="12" t="s">
        <v>163</v>
      </c>
      <c r="C23" s="12"/>
      <c r="D23" s="13">
        <v>182.65299999999999</v>
      </c>
      <c r="E23" s="79">
        <v>755.43</v>
      </c>
      <c r="F23" s="278">
        <f t="shared" si="0"/>
        <v>4.1358751293436189</v>
      </c>
      <c r="G23" s="79">
        <v>3047.654652659226</v>
      </c>
      <c r="H23" s="262">
        <f t="shared" si="1"/>
        <v>16.685489166119506</v>
      </c>
    </row>
    <row r="24" spans="1:8" ht="18">
      <c r="A24" s="12"/>
      <c r="B24" s="12" t="s">
        <v>164</v>
      </c>
      <c r="C24" s="12"/>
      <c r="D24" s="13">
        <v>149.19999999999999</v>
      </c>
      <c r="E24" s="79">
        <v>187.06</v>
      </c>
      <c r="F24" s="278">
        <f t="shared" si="0"/>
        <v>1.2537533512064345</v>
      </c>
      <c r="G24" s="79">
        <v>807</v>
      </c>
      <c r="H24" s="262">
        <f t="shared" si="1"/>
        <v>5.4088471849865956</v>
      </c>
    </row>
    <row r="25" spans="1:8" ht="18">
      <c r="A25" s="12"/>
      <c r="B25" s="12" t="s">
        <v>165</v>
      </c>
      <c r="C25" s="12"/>
      <c r="D25" s="13">
        <v>165.2</v>
      </c>
      <c r="E25" s="79">
        <v>170.16</v>
      </c>
      <c r="F25" s="278">
        <f t="shared" si="0"/>
        <v>1.0300242130750605</v>
      </c>
      <c r="G25" s="79">
        <v>2243</v>
      </c>
      <c r="H25" s="262">
        <f t="shared" si="1"/>
        <v>13.577481840193705</v>
      </c>
    </row>
    <row r="26" spans="1:8" ht="18">
      <c r="A26" s="12"/>
      <c r="B26" s="12" t="s">
        <v>166</v>
      </c>
      <c r="C26" s="12"/>
      <c r="D26" s="13">
        <v>115.1</v>
      </c>
      <c r="E26" s="79">
        <v>226.77</v>
      </c>
      <c r="F26" s="278">
        <f t="shared" si="0"/>
        <v>1.970199826238054</v>
      </c>
      <c r="G26" s="79">
        <v>2187.2174130006565</v>
      </c>
      <c r="H26" s="262">
        <f t="shared" si="1"/>
        <v>19.002757715036115</v>
      </c>
    </row>
    <row r="27" spans="1:8" ht="18">
      <c r="A27" s="12"/>
      <c r="B27" s="12" t="s">
        <v>167</v>
      </c>
      <c r="C27" s="12"/>
      <c r="D27" s="13">
        <v>105.1</v>
      </c>
      <c r="E27" s="79">
        <v>577.64</v>
      </c>
      <c r="F27" s="278">
        <f t="shared" si="0"/>
        <v>5.4960989533777358</v>
      </c>
      <c r="G27" s="79">
        <v>3816</v>
      </c>
      <c r="H27" s="262">
        <f t="shared" si="1"/>
        <v>36.308277830637493</v>
      </c>
    </row>
    <row r="28" spans="1:8" ht="18">
      <c r="A28" s="12"/>
      <c r="B28" s="12" t="s">
        <v>168</v>
      </c>
      <c r="C28" s="12"/>
      <c r="D28" s="13">
        <v>119.1</v>
      </c>
      <c r="E28" s="79">
        <v>525.35</v>
      </c>
      <c r="F28" s="278">
        <f t="shared" si="0"/>
        <v>4.4109991603694381</v>
      </c>
      <c r="G28" s="79">
        <v>2461</v>
      </c>
      <c r="H28" s="262">
        <f t="shared" si="1"/>
        <v>20.663308144416458</v>
      </c>
    </row>
    <row r="29" spans="1:8" ht="18">
      <c r="A29" s="12"/>
      <c r="B29" s="12" t="s">
        <v>169</v>
      </c>
      <c r="C29" s="12"/>
      <c r="D29" s="13">
        <v>204.2</v>
      </c>
      <c r="E29" s="79">
        <v>120.92</v>
      </c>
      <c r="F29" s="278">
        <f t="shared" si="0"/>
        <v>0.59216454456415279</v>
      </c>
      <c r="G29" s="79">
        <v>906</v>
      </c>
      <c r="H29" s="262">
        <f t="shared" si="1"/>
        <v>4.4368266405484817</v>
      </c>
    </row>
    <row r="30" spans="1:8" ht="18">
      <c r="A30" s="12"/>
      <c r="B30" s="12" t="s">
        <v>338</v>
      </c>
      <c r="C30" s="12"/>
      <c r="D30" s="13">
        <v>181.19</v>
      </c>
      <c r="E30" s="79">
        <v>200</v>
      </c>
      <c r="F30" s="278">
        <f t="shared" si="0"/>
        <v>1.1038136762514488</v>
      </c>
      <c r="G30" s="79">
        <v>0</v>
      </c>
      <c r="H30" s="262">
        <f t="shared" si="1"/>
        <v>0</v>
      </c>
    </row>
    <row r="31" spans="1:8" ht="18">
      <c r="A31" s="12"/>
      <c r="B31" s="12" t="s">
        <v>170</v>
      </c>
      <c r="C31" s="12"/>
      <c r="D31" s="13">
        <v>117.1</v>
      </c>
      <c r="E31" s="79">
        <v>275.33999999999997</v>
      </c>
      <c r="F31" s="279">
        <f t="shared" si="0"/>
        <v>2.3513236549957299</v>
      </c>
      <c r="G31" s="79">
        <v>2841.7701904136575</v>
      </c>
      <c r="H31" s="263">
        <f t="shared" si="1"/>
        <v>24.26789231779383</v>
      </c>
    </row>
    <row r="32" spans="1:8" ht="18">
      <c r="A32" s="22" t="s">
        <v>171</v>
      </c>
      <c r="B32" s="14"/>
      <c r="C32" s="14"/>
      <c r="D32" s="15"/>
      <c r="E32" s="81"/>
      <c r="F32" s="280"/>
      <c r="G32" s="81"/>
      <c r="H32" s="264"/>
    </row>
    <row r="33" spans="1:8" ht="18">
      <c r="A33" s="16"/>
      <c r="B33" s="16" t="s">
        <v>172</v>
      </c>
      <c r="C33" s="16"/>
      <c r="D33" s="17">
        <v>180</v>
      </c>
      <c r="E33" s="82">
        <v>5400</v>
      </c>
      <c r="F33" s="281">
        <f>E33/$D33</f>
        <v>30</v>
      </c>
      <c r="G33" s="82">
        <v>72000</v>
      </c>
      <c r="H33" s="265">
        <f>G33/$D33</f>
        <v>400</v>
      </c>
    </row>
    <row r="34" spans="1:8" ht="18">
      <c r="A34" s="33" t="s">
        <v>173</v>
      </c>
      <c r="B34" s="33"/>
      <c r="C34" s="33"/>
      <c r="D34" s="13"/>
      <c r="E34" s="79"/>
      <c r="F34" s="282"/>
      <c r="G34" s="79"/>
      <c r="H34" s="266"/>
    </row>
    <row r="35" spans="1:8" ht="18">
      <c r="A35" s="12"/>
      <c r="B35" s="12" t="s">
        <v>174</v>
      </c>
      <c r="C35" s="12"/>
      <c r="D35" s="13">
        <v>176.13</v>
      </c>
      <c r="E35" s="79"/>
      <c r="F35" s="278"/>
      <c r="G35" s="79"/>
      <c r="H35" s="262"/>
    </row>
    <row r="36" spans="1:8" ht="18">
      <c r="A36" s="12"/>
      <c r="B36" s="12" t="s">
        <v>175</v>
      </c>
      <c r="C36" s="12"/>
      <c r="D36" s="18">
        <v>1355</v>
      </c>
      <c r="E36" s="83"/>
      <c r="F36" s="283">
        <f>E36/$D36</f>
        <v>0</v>
      </c>
      <c r="G36" s="83"/>
      <c r="H36" s="267">
        <f>G36/$D36</f>
        <v>0</v>
      </c>
    </row>
    <row r="37" spans="1:8" ht="18">
      <c r="A37" s="12"/>
      <c r="B37" s="12" t="s">
        <v>176</v>
      </c>
      <c r="C37" s="12"/>
      <c r="D37" s="13">
        <v>244</v>
      </c>
      <c r="E37" s="83"/>
      <c r="F37" s="283">
        <f t="shared" ref="F37:H54" si="2">E37/$D37</f>
        <v>0</v>
      </c>
      <c r="G37" s="83"/>
      <c r="H37" s="267">
        <f t="shared" si="2"/>
        <v>0</v>
      </c>
    </row>
    <row r="38" spans="1:8" ht="18">
      <c r="A38" s="12"/>
      <c r="B38" s="12" t="s">
        <v>177</v>
      </c>
      <c r="C38" s="12"/>
      <c r="D38" s="13">
        <v>140</v>
      </c>
      <c r="E38" s="79"/>
      <c r="F38" s="283">
        <f t="shared" si="2"/>
        <v>0</v>
      </c>
      <c r="G38" s="79"/>
      <c r="H38" s="267">
        <f t="shared" si="2"/>
        <v>0</v>
      </c>
    </row>
    <row r="39" spans="1:8" ht="18">
      <c r="A39" s="12"/>
      <c r="B39" s="12" t="s">
        <v>178</v>
      </c>
      <c r="C39" s="12"/>
      <c r="D39" s="13">
        <v>396.66</v>
      </c>
      <c r="E39" s="79"/>
      <c r="F39" s="283">
        <f>E39/$D39</f>
        <v>0</v>
      </c>
      <c r="G39" s="79"/>
      <c r="H39" s="267">
        <f t="shared" si="2"/>
        <v>0</v>
      </c>
    </row>
    <row r="40" spans="1:8" ht="18">
      <c r="A40" s="12"/>
      <c r="B40" s="12" t="s">
        <v>179</v>
      </c>
      <c r="C40" s="12"/>
      <c r="D40" s="13">
        <v>441</v>
      </c>
      <c r="E40" s="79"/>
      <c r="F40" s="283">
        <f>E40/$D40</f>
        <v>0</v>
      </c>
      <c r="G40" s="79"/>
      <c r="H40" s="267">
        <f t="shared" si="2"/>
        <v>0</v>
      </c>
    </row>
    <row r="41" spans="1:8" ht="18">
      <c r="A41" s="12"/>
      <c r="B41" s="12" t="s">
        <v>180</v>
      </c>
      <c r="C41" s="12"/>
      <c r="D41" s="13">
        <v>180</v>
      </c>
      <c r="E41" s="79"/>
      <c r="F41" s="283">
        <f>E41/$D41</f>
        <v>0</v>
      </c>
      <c r="G41" s="79"/>
      <c r="H41" s="267">
        <f t="shared" si="2"/>
        <v>0</v>
      </c>
    </row>
    <row r="42" spans="1:8" ht="18">
      <c r="A42" s="12"/>
      <c r="B42" s="12" t="s">
        <v>181</v>
      </c>
      <c r="C42" s="12"/>
      <c r="D42" s="13"/>
      <c r="E42" s="79"/>
      <c r="F42" s="283"/>
      <c r="G42" s="79"/>
      <c r="H42" s="267"/>
    </row>
    <row r="43" spans="1:8" ht="18">
      <c r="A43" s="12"/>
      <c r="B43" s="12" t="s">
        <v>182</v>
      </c>
      <c r="C43" s="12"/>
      <c r="D43" s="13">
        <v>122</v>
      </c>
      <c r="E43" s="79"/>
      <c r="F43" s="283">
        <f t="shared" si="2"/>
        <v>0</v>
      </c>
      <c r="G43" s="79"/>
      <c r="H43" s="267">
        <f t="shared" si="2"/>
        <v>0</v>
      </c>
    </row>
    <row r="44" spans="1:8" ht="18">
      <c r="A44" s="12"/>
      <c r="B44" s="12" t="s">
        <v>183</v>
      </c>
      <c r="C44" s="12"/>
      <c r="D44" s="13">
        <v>477</v>
      </c>
      <c r="E44" s="79"/>
      <c r="F44" s="283">
        <f t="shared" si="2"/>
        <v>0</v>
      </c>
      <c r="G44" s="79"/>
      <c r="H44" s="267">
        <f t="shared" si="2"/>
        <v>0</v>
      </c>
    </row>
    <row r="45" spans="1:8" ht="18">
      <c r="A45" s="12"/>
      <c r="B45" s="12" t="s">
        <v>184</v>
      </c>
      <c r="C45" s="12"/>
      <c r="D45" s="13">
        <v>204</v>
      </c>
      <c r="E45" s="79"/>
      <c r="F45" s="283">
        <f t="shared" si="2"/>
        <v>0</v>
      </c>
      <c r="G45" s="79"/>
      <c r="H45" s="267">
        <f t="shared" si="2"/>
        <v>0</v>
      </c>
    </row>
    <row r="46" spans="1:8" ht="18">
      <c r="A46" s="12"/>
      <c r="B46" s="12" t="s">
        <v>185</v>
      </c>
      <c r="C46" s="12"/>
      <c r="D46" s="13">
        <v>206</v>
      </c>
      <c r="E46" s="79"/>
      <c r="F46" s="283">
        <f t="shared" si="2"/>
        <v>0</v>
      </c>
      <c r="G46" s="79"/>
      <c r="H46" s="267">
        <f t="shared" si="2"/>
        <v>0</v>
      </c>
    </row>
    <row r="47" spans="1:8" ht="18">
      <c r="A47" s="12"/>
      <c r="B47" s="12" t="s">
        <v>186</v>
      </c>
      <c r="C47" s="12"/>
      <c r="D47" s="13">
        <v>376</v>
      </c>
      <c r="E47" s="79"/>
      <c r="F47" s="283">
        <f t="shared" si="2"/>
        <v>0</v>
      </c>
      <c r="G47" s="79"/>
      <c r="H47" s="267">
        <f t="shared" si="2"/>
        <v>0</v>
      </c>
    </row>
    <row r="48" spans="1:8" ht="18">
      <c r="A48" s="12"/>
      <c r="B48" s="12" t="s">
        <v>187</v>
      </c>
      <c r="C48" s="12"/>
      <c r="D48" s="13">
        <v>337</v>
      </c>
      <c r="E48" s="79"/>
      <c r="F48" s="283">
        <f t="shared" si="2"/>
        <v>0</v>
      </c>
      <c r="G48" s="79"/>
      <c r="H48" s="267">
        <f t="shared" si="2"/>
        <v>0</v>
      </c>
    </row>
    <row r="49" spans="1:8" ht="18">
      <c r="A49" s="12"/>
      <c r="B49" s="12" t="s">
        <v>188</v>
      </c>
      <c r="C49" s="12"/>
      <c r="D49" s="13">
        <v>242.23</v>
      </c>
      <c r="E49" s="79"/>
      <c r="F49" s="283">
        <f t="shared" si="2"/>
        <v>0</v>
      </c>
      <c r="G49" s="79"/>
      <c r="H49" s="267">
        <f t="shared" si="2"/>
        <v>0</v>
      </c>
    </row>
    <row r="50" spans="1:8" ht="18">
      <c r="A50" s="12"/>
      <c r="B50" s="12" t="s">
        <v>189</v>
      </c>
      <c r="C50" s="12"/>
      <c r="D50" s="13">
        <v>88.15</v>
      </c>
      <c r="E50" s="79"/>
      <c r="F50" s="283">
        <f t="shared" si="2"/>
        <v>0</v>
      </c>
      <c r="G50" s="79"/>
      <c r="H50" s="267">
        <f t="shared" si="2"/>
        <v>0</v>
      </c>
    </row>
    <row r="51" spans="1:8" ht="18">
      <c r="A51" s="12"/>
      <c r="B51" s="12" t="s">
        <v>190</v>
      </c>
      <c r="C51" s="12"/>
      <c r="D51" s="13">
        <v>110</v>
      </c>
      <c r="E51" s="79"/>
      <c r="F51" s="283">
        <f t="shared" si="2"/>
        <v>0</v>
      </c>
      <c r="G51" s="79"/>
      <c r="H51" s="267">
        <f t="shared" si="2"/>
        <v>0</v>
      </c>
    </row>
    <row r="52" spans="1:8" ht="18">
      <c r="A52" s="12"/>
      <c r="B52" s="19" t="s">
        <v>211</v>
      </c>
      <c r="C52" s="12"/>
      <c r="D52" s="13"/>
      <c r="E52" s="79"/>
      <c r="F52" s="283"/>
      <c r="G52" s="79"/>
      <c r="H52" s="267"/>
    </row>
    <row r="53" spans="1:8" ht="18">
      <c r="A53" s="12"/>
      <c r="B53" s="12" t="s">
        <v>191</v>
      </c>
      <c r="C53" s="12"/>
      <c r="D53" s="13">
        <v>206</v>
      </c>
      <c r="E53" s="79"/>
      <c r="F53" s="283">
        <f t="shared" si="2"/>
        <v>0</v>
      </c>
      <c r="G53" s="79"/>
      <c r="H53" s="267">
        <f t="shared" si="2"/>
        <v>0</v>
      </c>
    </row>
    <row r="54" spans="1:8" ht="18">
      <c r="A54" s="12"/>
      <c r="B54" s="12" t="s">
        <v>192</v>
      </c>
      <c r="C54" s="12"/>
      <c r="D54" s="13">
        <v>280.48</v>
      </c>
      <c r="E54" s="79"/>
      <c r="F54" s="283">
        <f t="shared" si="2"/>
        <v>0</v>
      </c>
      <c r="G54" s="79"/>
      <c r="H54" s="267">
        <f t="shared" si="2"/>
        <v>0</v>
      </c>
    </row>
    <row r="55" spans="1:8" ht="18">
      <c r="A55" s="12"/>
      <c r="B55" s="12" t="s">
        <v>193</v>
      </c>
      <c r="C55" s="12"/>
      <c r="D55" s="13"/>
      <c r="E55" s="79"/>
      <c r="F55" s="278"/>
      <c r="G55" s="79"/>
      <c r="H55" s="262"/>
    </row>
    <row r="56" spans="1:8" ht="18">
      <c r="A56" s="12"/>
      <c r="B56" s="12" t="s">
        <v>194</v>
      </c>
      <c r="C56" s="12"/>
      <c r="D56" s="13"/>
      <c r="E56" s="79"/>
      <c r="F56" s="279"/>
      <c r="G56" s="79"/>
      <c r="H56" s="263"/>
    </row>
    <row r="57" spans="1:8" ht="18">
      <c r="A57" s="22" t="s">
        <v>195</v>
      </c>
      <c r="B57" s="14"/>
      <c r="C57" s="14"/>
      <c r="D57" s="15"/>
      <c r="E57" s="81"/>
      <c r="F57" s="280"/>
      <c r="G57" s="81"/>
      <c r="H57" s="264"/>
    </row>
    <row r="58" spans="1:8" ht="18">
      <c r="A58" s="20"/>
      <c r="B58" s="20" t="s">
        <v>327</v>
      </c>
      <c r="C58" s="20"/>
      <c r="D58" s="21">
        <v>95.21</v>
      </c>
      <c r="E58" s="79"/>
      <c r="F58" s="278">
        <f t="shared" ref="F58:F67" si="3">E58/$D58</f>
        <v>0</v>
      </c>
      <c r="G58" s="79"/>
      <c r="H58" s="262">
        <f t="shared" ref="H58:H67" si="4">G58/$D58</f>
        <v>0</v>
      </c>
    </row>
    <row r="59" spans="1:8" ht="18">
      <c r="A59" s="20"/>
      <c r="B59" s="20" t="s">
        <v>196</v>
      </c>
      <c r="C59" s="20"/>
      <c r="D59" s="21">
        <v>120.4</v>
      </c>
      <c r="E59" s="79"/>
      <c r="F59" s="278">
        <f t="shared" si="3"/>
        <v>0</v>
      </c>
      <c r="G59" s="79"/>
      <c r="H59" s="262">
        <f t="shared" si="4"/>
        <v>0</v>
      </c>
    </row>
    <row r="60" spans="1:8" ht="18">
      <c r="A60" s="20"/>
      <c r="B60" s="20" t="s">
        <v>197</v>
      </c>
      <c r="C60" s="20"/>
      <c r="D60" s="21">
        <v>74.55</v>
      </c>
      <c r="E60" s="79"/>
      <c r="F60" s="278">
        <f t="shared" si="3"/>
        <v>0</v>
      </c>
      <c r="G60" s="79"/>
      <c r="H60" s="262">
        <f t="shared" si="4"/>
        <v>0</v>
      </c>
    </row>
    <row r="61" spans="1:8" ht="20">
      <c r="A61" s="20"/>
      <c r="B61" s="20" t="s">
        <v>198</v>
      </c>
      <c r="C61" s="20" t="s">
        <v>212</v>
      </c>
      <c r="D61" s="21">
        <v>142</v>
      </c>
      <c r="E61" s="79"/>
      <c r="F61" s="278">
        <f t="shared" si="3"/>
        <v>0</v>
      </c>
      <c r="G61" s="79"/>
      <c r="H61" s="262">
        <f t="shared" si="4"/>
        <v>0</v>
      </c>
    </row>
    <row r="62" spans="1:8" ht="20">
      <c r="A62" s="20"/>
      <c r="B62" s="20" t="s">
        <v>213</v>
      </c>
      <c r="C62" s="20"/>
      <c r="D62" s="21">
        <v>160</v>
      </c>
      <c r="E62" s="79"/>
      <c r="F62" s="278">
        <f t="shared" si="3"/>
        <v>0</v>
      </c>
      <c r="G62" s="79"/>
      <c r="H62" s="262">
        <f t="shared" si="4"/>
        <v>0</v>
      </c>
    </row>
    <row r="63" spans="1:8" ht="18">
      <c r="A63" s="20"/>
      <c r="B63" s="20" t="s">
        <v>199</v>
      </c>
      <c r="C63" s="20" t="s">
        <v>200</v>
      </c>
      <c r="D63" s="21">
        <v>58.44</v>
      </c>
      <c r="E63" s="79"/>
      <c r="F63" s="278">
        <f t="shared" si="3"/>
        <v>0</v>
      </c>
      <c r="G63" s="79"/>
      <c r="H63" s="262">
        <f t="shared" si="4"/>
        <v>0</v>
      </c>
    </row>
    <row r="64" spans="1:8" ht="20">
      <c r="A64" s="20"/>
      <c r="B64" s="20" t="s">
        <v>214</v>
      </c>
      <c r="C64" s="20" t="s">
        <v>215</v>
      </c>
      <c r="D64" s="21">
        <v>120</v>
      </c>
      <c r="E64" s="79"/>
      <c r="F64" s="278">
        <f t="shared" si="3"/>
        <v>0</v>
      </c>
      <c r="G64" s="79"/>
      <c r="H64" s="262">
        <f t="shared" si="4"/>
        <v>0</v>
      </c>
    </row>
    <row r="65" spans="1:8" ht="20">
      <c r="A65" s="20"/>
      <c r="B65" s="20" t="s">
        <v>201</v>
      </c>
      <c r="C65" s="20" t="s">
        <v>216</v>
      </c>
      <c r="D65" s="21">
        <v>111</v>
      </c>
      <c r="E65" s="79"/>
      <c r="F65" s="278">
        <f t="shared" si="3"/>
        <v>0</v>
      </c>
      <c r="G65" s="79"/>
      <c r="H65" s="262">
        <f t="shared" si="4"/>
        <v>0</v>
      </c>
    </row>
    <row r="66" spans="1:8" ht="20">
      <c r="A66" s="20"/>
      <c r="B66" s="20" t="s">
        <v>217</v>
      </c>
      <c r="C66" s="20" t="s">
        <v>232</v>
      </c>
      <c r="D66" s="21">
        <f>40+2*(14+3*16)+4*18</f>
        <v>236</v>
      </c>
      <c r="E66" s="79"/>
      <c r="F66" s="278">
        <f t="shared" si="3"/>
        <v>0</v>
      </c>
      <c r="G66" s="79"/>
      <c r="H66" s="262">
        <f t="shared" si="4"/>
        <v>0</v>
      </c>
    </row>
    <row r="67" spans="1:8" ht="20">
      <c r="A67" s="20"/>
      <c r="B67" s="20" t="s">
        <v>202</v>
      </c>
      <c r="C67" s="20" t="s">
        <v>218</v>
      </c>
      <c r="D67" s="21">
        <v>84.01</v>
      </c>
      <c r="E67" s="79"/>
      <c r="F67" s="278">
        <f t="shared" si="3"/>
        <v>0</v>
      </c>
      <c r="G67" s="79"/>
      <c r="H67" s="262">
        <f t="shared" si="4"/>
        <v>0</v>
      </c>
    </row>
    <row r="68" spans="1:8" ht="18">
      <c r="A68" s="16"/>
      <c r="B68" s="16" t="s">
        <v>203</v>
      </c>
      <c r="C68" s="16"/>
      <c r="D68" s="17"/>
      <c r="E68" s="84"/>
      <c r="F68" s="279"/>
      <c r="G68" s="79"/>
      <c r="H68" s="263"/>
    </row>
    <row r="69" spans="1:8" ht="18">
      <c r="A69" s="22" t="s">
        <v>204</v>
      </c>
      <c r="B69" s="14"/>
      <c r="C69" s="14"/>
      <c r="D69" s="15"/>
      <c r="E69" s="81"/>
      <c r="F69" s="280"/>
      <c r="G69" s="81"/>
      <c r="H69" s="264"/>
    </row>
    <row r="70" spans="1:8" ht="20">
      <c r="A70" s="20"/>
      <c r="B70" s="20" t="s">
        <v>219</v>
      </c>
      <c r="C70" s="20"/>
      <c r="D70" s="21">
        <v>249.7</v>
      </c>
      <c r="E70" s="83"/>
      <c r="F70" s="283">
        <f>E70/$D70</f>
        <v>0</v>
      </c>
      <c r="G70" s="83"/>
      <c r="H70" s="267">
        <f>G70/$D70</f>
        <v>0</v>
      </c>
    </row>
    <row r="71" spans="1:8" ht="20">
      <c r="A71" s="20"/>
      <c r="B71" s="20" t="s">
        <v>220</v>
      </c>
      <c r="C71" s="20"/>
      <c r="D71" s="21">
        <v>278</v>
      </c>
      <c r="E71" s="79"/>
      <c r="F71" s="283">
        <f>E71/$D71</f>
        <v>0</v>
      </c>
      <c r="G71" s="79"/>
      <c r="H71" s="267">
        <f>G71/$D71</f>
        <v>0</v>
      </c>
    </row>
    <row r="72" spans="1:8" ht="20">
      <c r="A72" s="20"/>
      <c r="B72" s="20" t="s">
        <v>221</v>
      </c>
      <c r="C72" s="20"/>
      <c r="D72" s="21">
        <v>101.1</v>
      </c>
      <c r="E72" s="79"/>
      <c r="F72" s="283">
        <f>E72/$D72</f>
        <v>0</v>
      </c>
      <c r="G72" s="79"/>
      <c r="H72" s="267">
        <f>G72/$D72</f>
        <v>0</v>
      </c>
    </row>
    <row r="73" spans="1:8" ht="18">
      <c r="A73" s="20"/>
      <c r="B73" s="20" t="s">
        <v>205</v>
      </c>
      <c r="C73" s="20"/>
      <c r="D73" s="21">
        <v>287.5</v>
      </c>
      <c r="E73" s="79"/>
      <c r="F73" s="283">
        <f>E73/$D73</f>
        <v>0</v>
      </c>
      <c r="G73" s="79"/>
      <c r="H73" s="267">
        <f>G73/$D73</f>
        <v>0</v>
      </c>
    </row>
    <row r="74" spans="1:8" ht="20">
      <c r="A74" s="20"/>
      <c r="B74" s="20" t="s">
        <v>222</v>
      </c>
      <c r="C74" s="20"/>
      <c r="D74" s="21"/>
      <c r="E74" s="79"/>
      <c r="F74" s="278"/>
      <c r="G74" s="79"/>
      <c r="H74" s="262"/>
    </row>
    <row r="75" spans="1:8" ht="20">
      <c r="A75" s="16"/>
      <c r="B75" s="16" t="s">
        <v>223</v>
      </c>
      <c r="C75" s="16"/>
      <c r="D75" s="17"/>
      <c r="E75" s="84"/>
      <c r="F75" s="279"/>
      <c r="G75" s="79"/>
      <c r="H75" s="263"/>
    </row>
    <row r="76" spans="1:8" ht="18">
      <c r="A76" s="22" t="s">
        <v>206</v>
      </c>
      <c r="B76" s="14"/>
      <c r="C76" s="14"/>
      <c r="D76" s="15"/>
      <c r="E76" s="81"/>
      <c r="F76" s="284"/>
      <c r="G76" s="81"/>
      <c r="H76" s="268"/>
    </row>
    <row r="77" spans="1:8" ht="18">
      <c r="A77" s="20"/>
      <c r="B77" s="20" t="s">
        <v>207</v>
      </c>
      <c r="C77" s="20"/>
      <c r="D77" s="21"/>
      <c r="E77" s="79"/>
      <c r="F77" s="285"/>
      <c r="G77" s="79"/>
      <c r="H77" s="269"/>
    </row>
    <row r="78" spans="1:8" ht="18">
      <c r="A78" s="20"/>
      <c r="B78" s="20" t="s">
        <v>208</v>
      </c>
      <c r="C78" s="20"/>
      <c r="D78" s="21"/>
      <c r="E78" s="79"/>
      <c r="F78" s="285"/>
      <c r="G78" s="79"/>
      <c r="H78" s="269"/>
    </row>
    <row r="79" spans="1:8" ht="18">
      <c r="A79" s="20"/>
      <c r="B79" s="20" t="s">
        <v>209</v>
      </c>
      <c r="C79" s="20"/>
      <c r="D79" s="21"/>
      <c r="E79" s="79"/>
      <c r="F79" s="285"/>
      <c r="G79" s="79"/>
      <c r="H79" s="269"/>
    </row>
    <row r="80" spans="1:8" ht="18">
      <c r="A80" s="23"/>
      <c r="B80" s="16" t="s">
        <v>210</v>
      </c>
      <c r="C80" s="16"/>
      <c r="D80" s="16"/>
      <c r="E80" s="84"/>
      <c r="F80" s="286"/>
      <c r="G80" s="79"/>
      <c r="H80" s="270"/>
    </row>
    <row r="81" spans="1:8" ht="17.75" customHeight="1">
      <c r="A81" s="512" t="s">
        <v>233</v>
      </c>
      <c r="B81" s="512"/>
      <c r="C81" s="28"/>
      <c r="D81" s="28"/>
      <c r="E81" s="41"/>
      <c r="F81" s="287"/>
      <c r="G81" s="44"/>
      <c r="H81" s="271"/>
    </row>
    <row r="82" spans="1:8" ht="17.75" customHeight="1">
      <c r="A82" s="29"/>
      <c r="B82" s="20" t="s">
        <v>234</v>
      </c>
      <c r="C82" s="29"/>
      <c r="D82" s="29"/>
      <c r="E82" s="42"/>
      <c r="F82" s="288"/>
      <c r="G82" s="85"/>
      <c r="H82" s="272"/>
    </row>
    <row r="83" spans="1:8" ht="17.75" customHeight="1">
      <c r="A83" s="29"/>
      <c r="B83" s="20" t="s">
        <v>235</v>
      </c>
      <c r="C83" s="29"/>
      <c r="D83" s="29"/>
      <c r="E83" s="42"/>
      <c r="F83" s="288"/>
      <c r="G83" s="85"/>
      <c r="H83" s="273"/>
    </row>
    <row r="84" spans="1:8" ht="17.75" customHeight="1">
      <c r="A84" s="29"/>
      <c r="B84" s="20" t="s">
        <v>236</v>
      </c>
      <c r="C84" s="29"/>
      <c r="D84" s="29"/>
      <c r="E84" s="42"/>
      <c r="F84" s="288"/>
      <c r="G84" s="85"/>
      <c r="H84" s="272"/>
    </row>
    <row r="85" spans="1:8" ht="17.75" customHeight="1">
      <c r="A85" s="29"/>
      <c r="B85" s="20" t="s">
        <v>237</v>
      </c>
      <c r="C85" s="29"/>
      <c r="D85" s="29"/>
      <c r="E85" s="42"/>
      <c r="F85" s="288"/>
      <c r="G85" s="85"/>
      <c r="H85" s="272"/>
    </row>
    <row r="86" spans="1:8" ht="17.75" customHeight="1">
      <c r="A86" s="29"/>
      <c r="B86" s="20" t="s">
        <v>238</v>
      </c>
      <c r="C86" s="29"/>
      <c r="D86" s="29"/>
      <c r="E86" s="42"/>
      <c r="F86" s="288"/>
      <c r="G86" s="85"/>
      <c r="H86" s="272"/>
    </row>
    <row r="87" spans="1:8" ht="17.75" customHeight="1">
      <c r="A87" s="38"/>
      <c r="B87" s="16" t="s">
        <v>239</v>
      </c>
      <c r="C87" s="38"/>
      <c r="D87" s="38"/>
      <c r="E87" s="43"/>
      <c r="F87" s="289"/>
      <c r="G87" s="45"/>
      <c r="H87" s="274"/>
    </row>
    <row r="88" spans="1:8" ht="17.75" customHeight="1">
      <c r="B88" s="12"/>
    </row>
    <row r="89" spans="1:8" ht="17.75" customHeight="1">
      <c r="B89" s="12"/>
    </row>
    <row r="90" spans="1:8" ht="17.75" customHeight="1">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sheetPr>
  <dimension ref="A1:BP86"/>
  <sheetViews>
    <sheetView tabSelected="1" zoomScale="130" zoomScaleNormal="130" workbookViewId="0">
      <pane ySplit="6" topLeftCell="A7" activePane="bottomLeft" state="frozen"/>
      <selection pane="bottomLeft" activeCell="F18" sqref="F18"/>
    </sheetView>
  </sheetViews>
  <sheetFormatPr baseColWidth="10" defaultColWidth="9.1640625" defaultRowHeight="13.25" customHeight="1"/>
  <cols>
    <col min="1" max="1" width="14.6640625" style="315" customWidth="1"/>
    <col min="2" max="2" width="19.33203125" style="319" customWidth="1"/>
    <col min="3" max="3" width="9.1640625" style="320" customWidth="1"/>
    <col min="4" max="4" width="10.5" style="251" customWidth="1"/>
    <col min="5" max="6" width="11.5" style="251" customWidth="1"/>
    <col min="7" max="7" width="12" style="251" customWidth="1"/>
    <col min="8" max="11" width="10.5" style="251" customWidth="1"/>
    <col min="12" max="13" width="7.83203125" style="251" customWidth="1"/>
    <col min="14" max="14" width="13.33203125" style="251" customWidth="1"/>
    <col min="15" max="15" width="16.33203125" style="251" customWidth="1"/>
    <col min="16" max="16" width="12.33203125" style="251" customWidth="1"/>
    <col min="17" max="17" width="7.83203125" style="251" customWidth="1"/>
    <col min="18" max="18" width="12.5" style="251" customWidth="1"/>
    <col min="19" max="42" width="7.83203125" style="251" customWidth="1"/>
    <col min="43" max="16384" width="9.1640625" style="309"/>
  </cols>
  <sheetData>
    <row r="1" spans="1:68" s="253" customFormat="1" ht="13.25" customHeight="1">
      <c r="A1" s="253" t="s">
        <v>112</v>
      </c>
      <c r="B1" s="86" t="s">
        <v>582</v>
      </c>
      <c r="C1" s="300"/>
    </row>
    <row r="2" spans="1:68" s="253" customFormat="1" ht="13.25" customHeight="1">
      <c r="A2" s="253" t="s">
        <v>113</v>
      </c>
      <c r="B2" s="86" t="s">
        <v>592</v>
      </c>
      <c r="C2" s="300"/>
    </row>
    <row r="3" spans="1:68" s="253" customFormat="1" ht="13.25" customHeight="1">
      <c r="A3" s="253" t="s">
        <v>114</v>
      </c>
      <c r="B3" s="86" t="s">
        <v>700</v>
      </c>
      <c r="C3" s="300"/>
    </row>
    <row r="4" spans="1:68" s="253" customFormat="1" ht="13.25" customHeight="1">
      <c r="A4" s="253" t="s">
        <v>263</v>
      </c>
      <c r="B4" s="87">
        <v>1935</v>
      </c>
      <c r="C4" s="300"/>
    </row>
    <row r="5" spans="1:68" s="254" customFormat="1" ht="13.25" customHeight="1">
      <c r="B5" s="301"/>
      <c r="C5" s="302"/>
      <c r="T5" s="527" t="s">
        <v>482</v>
      </c>
      <c r="U5" s="528"/>
      <c r="V5" s="528"/>
      <c r="W5" s="528"/>
      <c r="X5" s="528"/>
      <c r="Y5" s="528"/>
      <c r="Z5" s="528"/>
      <c r="AA5" s="528"/>
      <c r="AB5" s="528"/>
      <c r="AC5" s="528"/>
      <c r="AD5" s="528"/>
      <c r="AE5" s="528"/>
      <c r="AF5" s="528"/>
      <c r="AG5" s="528"/>
      <c r="AH5" s="528"/>
      <c r="AI5" s="528"/>
      <c r="AJ5" s="528"/>
      <c r="AK5" s="528"/>
      <c r="AL5" s="528"/>
      <c r="AM5" s="528"/>
      <c r="AN5" s="528"/>
      <c r="AO5" s="528"/>
      <c r="AP5" s="529"/>
      <c r="AR5" s="258"/>
      <c r="AS5" s="258"/>
      <c r="AT5" s="258"/>
      <c r="AU5" s="258"/>
      <c r="AV5" s="258"/>
      <c r="AW5" s="258"/>
      <c r="AX5" s="258"/>
      <c r="AY5" s="258"/>
      <c r="AZ5" s="258"/>
      <c r="BA5" s="258"/>
      <c r="BB5" s="258"/>
      <c r="BC5" s="258"/>
      <c r="BD5" s="258"/>
      <c r="BE5" s="258"/>
      <c r="BF5" s="258"/>
      <c r="BG5" s="258"/>
      <c r="BH5" s="258"/>
      <c r="BI5" s="258"/>
      <c r="BJ5" s="258"/>
      <c r="BK5" s="258"/>
      <c r="BL5" s="258"/>
      <c r="BM5" s="258"/>
      <c r="BN5" s="258"/>
    </row>
    <row r="6" spans="1:68" s="306" customFormat="1" ht="86.5" customHeight="1">
      <c r="A6" s="303" t="s">
        <v>0</v>
      </c>
      <c r="B6" s="304" t="s">
        <v>602</v>
      </c>
      <c r="C6" s="305" t="s">
        <v>1</v>
      </c>
      <c r="D6" s="256" t="s">
        <v>3</v>
      </c>
      <c r="E6" s="256" t="s">
        <v>466</v>
      </c>
      <c r="F6" s="256" t="s">
        <v>593</v>
      </c>
      <c r="G6" s="256" t="s">
        <v>468</v>
      </c>
      <c r="H6" s="256" t="s">
        <v>486</v>
      </c>
      <c r="I6" s="256" t="s">
        <v>487</v>
      </c>
      <c r="J6" s="256" t="s">
        <v>722</v>
      </c>
      <c r="K6" s="256" t="s">
        <v>5</v>
      </c>
      <c r="L6" s="256" t="s">
        <v>45</v>
      </c>
      <c r="M6" s="256" t="s">
        <v>101</v>
      </c>
      <c r="N6" s="256" t="s">
        <v>407</v>
      </c>
      <c r="O6" s="256" t="s">
        <v>339</v>
      </c>
      <c r="P6" s="256" t="s">
        <v>299</v>
      </c>
      <c r="Q6" s="256" t="s">
        <v>6</v>
      </c>
      <c r="R6" s="256" t="s">
        <v>10</v>
      </c>
      <c r="S6" s="256" t="s">
        <v>378</v>
      </c>
      <c r="T6" s="503" t="s">
        <v>701</v>
      </c>
      <c r="U6" s="258" t="s">
        <v>17</v>
      </c>
      <c r="V6" s="258" t="s">
        <v>713</v>
      </c>
      <c r="W6" s="258" t="s">
        <v>13</v>
      </c>
      <c r="X6" s="258" t="s">
        <v>11</v>
      </c>
      <c r="Y6" s="258" t="s">
        <v>340</v>
      </c>
      <c r="Z6" s="258" t="s">
        <v>7</v>
      </c>
      <c r="AA6" s="258" t="s">
        <v>720</v>
      </c>
      <c r="AB6" s="258" t="s">
        <v>12</v>
      </c>
      <c r="AC6" s="258" t="s">
        <v>16</v>
      </c>
      <c r="AD6" s="258" t="s">
        <v>15</v>
      </c>
      <c r="AE6" s="258" t="s">
        <v>714</v>
      </c>
      <c r="AF6" s="258" t="s">
        <v>8</v>
      </c>
      <c r="AG6" s="258" t="s">
        <v>716</v>
      </c>
      <c r="AH6" s="258" t="s">
        <v>715</v>
      </c>
      <c r="AI6" s="258" t="s">
        <v>19</v>
      </c>
      <c r="AJ6" s="258" t="s">
        <v>488</v>
      </c>
      <c r="AK6" s="258" t="s">
        <v>412</v>
      </c>
      <c r="AL6" s="258" t="s">
        <v>341</v>
      </c>
      <c r="AM6" s="258" t="s">
        <v>14</v>
      </c>
      <c r="AN6" s="258" t="s">
        <v>717</v>
      </c>
      <c r="AO6" s="258" t="s">
        <v>342</v>
      </c>
      <c r="AP6" s="258" t="s">
        <v>718</v>
      </c>
      <c r="AQ6" s="258" t="s">
        <v>719</v>
      </c>
      <c r="AR6" s="258" t="s">
        <v>44</v>
      </c>
      <c r="AS6" s="258" t="s">
        <v>29</v>
      </c>
      <c r="AT6" s="258" t="s">
        <v>28</v>
      </c>
      <c r="AU6" s="258" t="s">
        <v>22</v>
      </c>
      <c r="AV6" s="258" t="s">
        <v>20</v>
      </c>
      <c r="AW6" s="258" t="s">
        <v>343</v>
      </c>
      <c r="AX6" s="258" t="s">
        <v>328</v>
      </c>
      <c r="AY6" s="258" t="s">
        <v>24</v>
      </c>
      <c r="AZ6" s="258" t="s">
        <v>21</v>
      </c>
      <c r="BA6" s="258" t="s">
        <v>26</v>
      </c>
      <c r="BB6" s="258" t="s">
        <v>25</v>
      </c>
      <c r="BC6" s="258" t="s">
        <v>42</v>
      </c>
      <c r="BD6" s="258" t="s">
        <v>596</v>
      </c>
      <c r="BE6" s="258" t="s">
        <v>32</v>
      </c>
      <c r="BF6" s="258" t="s">
        <v>33</v>
      </c>
      <c r="BG6" s="258" t="s">
        <v>30</v>
      </c>
      <c r="BH6" s="258" t="s">
        <v>597</v>
      </c>
      <c r="BI6" s="258" t="s">
        <v>64</v>
      </c>
      <c r="BJ6" s="258" t="s">
        <v>344</v>
      </c>
      <c r="BK6" s="258" t="s">
        <v>23</v>
      </c>
      <c r="BL6" s="258" t="s">
        <v>27</v>
      </c>
      <c r="BM6" s="258" t="s">
        <v>345</v>
      </c>
      <c r="BN6" s="258" t="s">
        <v>721</v>
      </c>
      <c r="BO6" s="258" t="s">
        <v>31</v>
      </c>
      <c r="BP6" s="258" t="s">
        <v>43</v>
      </c>
    </row>
    <row r="7" spans="1:68" ht="13.25" customHeight="1">
      <c r="A7" s="251">
        <v>0</v>
      </c>
      <c r="B7" s="472">
        <v>2.5694444448163267E-2</v>
      </c>
      <c r="C7">
        <v>0.61666666675591841</v>
      </c>
      <c r="D7" s="413">
        <v>20</v>
      </c>
      <c r="E7" s="64"/>
      <c r="F7" s="299"/>
      <c r="G7"/>
      <c r="H7" s="65">
        <v>0.26</v>
      </c>
      <c r="I7" s="307">
        <f>J7-H7</f>
        <v>1.0441767068273267E-3</v>
      </c>
      <c r="J7" s="307">
        <f>H7/K7*100</f>
        <v>0.26104417670682734</v>
      </c>
      <c r="K7" s="325">
        <v>99.6</v>
      </c>
      <c r="L7" s="326"/>
      <c r="M7" s="64"/>
      <c r="N7" s="298"/>
      <c r="O7" s="298"/>
      <c r="P7" s="64"/>
      <c r="Q7" s="64"/>
      <c r="R7" s="297">
        <v>335</v>
      </c>
      <c r="S7" s="65"/>
      <c r="T7" s="100">
        <v>0</v>
      </c>
      <c r="U7" s="479">
        <v>6.5000000000000002E-2</v>
      </c>
      <c r="V7" s="479">
        <v>2.2170000000000001</v>
      </c>
      <c r="W7" s="479">
        <v>6.718</v>
      </c>
      <c r="X7" s="479">
        <v>1.8839999999999999</v>
      </c>
      <c r="Y7" s="479">
        <v>1.123</v>
      </c>
      <c r="Z7" s="65">
        <v>34.08157374719687</v>
      </c>
      <c r="AA7" s="479">
        <v>0</v>
      </c>
      <c r="AB7" s="479">
        <v>2.4990000000000001</v>
      </c>
      <c r="AC7" s="479">
        <v>0.21199999999999999</v>
      </c>
      <c r="AD7" s="479">
        <v>1.3089999999999999</v>
      </c>
      <c r="AE7" s="479">
        <v>2.9790000000000001</v>
      </c>
      <c r="AF7" s="65">
        <v>0.6660746003552398</v>
      </c>
      <c r="AG7" s="479">
        <v>4.5869999999999997</v>
      </c>
      <c r="AH7" s="479">
        <v>3.5350000000000001</v>
      </c>
      <c r="AI7" s="479">
        <v>0.83099999999999996</v>
      </c>
      <c r="AJ7" s="477">
        <v>0.64</v>
      </c>
      <c r="AK7" s="479">
        <v>1.357</v>
      </c>
      <c r="AL7" s="479">
        <v>5.3029999999999999</v>
      </c>
      <c r="AM7" s="479">
        <v>5.1929999999999996</v>
      </c>
      <c r="AN7" s="479">
        <v>3.2669999999999999</v>
      </c>
      <c r="AO7" s="479">
        <v>1.141</v>
      </c>
      <c r="AP7" s="479">
        <v>1.5580000000000001</v>
      </c>
      <c r="AQ7" s="479">
        <v>3.2669999999999999</v>
      </c>
      <c r="AR7" s="65">
        <v>0</v>
      </c>
      <c r="AS7" s="290"/>
      <c r="AT7" s="290"/>
      <c r="AU7" s="290"/>
      <c r="AV7" s="290"/>
      <c r="AW7" s="290"/>
      <c r="AX7" s="290"/>
      <c r="AY7" s="290"/>
      <c r="AZ7" s="290"/>
      <c r="BA7" s="290"/>
      <c r="BB7" s="290"/>
      <c r="BC7" s="290"/>
      <c r="BD7" s="290"/>
      <c r="BE7" s="290"/>
      <c r="BF7" s="290"/>
      <c r="BG7" s="290"/>
      <c r="BH7" s="290"/>
      <c r="BI7" s="290"/>
      <c r="BJ7" s="290"/>
      <c r="BK7" s="290"/>
      <c r="BL7" s="290"/>
      <c r="BM7" s="290"/>
      <c r="BN7" s="290"/>
      <c r="BO7" s="290"/>
      <c r="BP7" s="308"/>
    </row>
    <row r="8" spans="1:68" ht="13.25" customHeight="1">
      <c r="A8" s="251">
        <f t="shared" ref="A8:A21" si="0">A7+1</f>
        <v>1</v>
      </c>
      <c r="B8" s="472">
        <v>0.8868055555576575</v>
      </c>
      <c r="C8">
        <v>21.28333333338378</v>
      </c>
      <c r="D8" s="413">
        <v>20</v>
      </c>
      <c r="E8" s="64"/>
      <c r="F8" s="299"/>
      <c r="G8"/>
      <c r="H8" s="65">
        <v>0.43249998817443841</v>
      </c>
      <c r="I8" s="307">
        <f t="shared" ref="I8:I21" si="1">J8-H8</f>
        <v>2.5590320804282363E-3</v>
      </c>
      <c r="J8" s="307">
        <f t="shared" ref="J8:J21" si="2">H8/K8*100</f>
        <v>0.43505902025486665</v>
      </c>
      <c r="K8" s="325">
        <v>99.411796569824219</v>
      </c>
      <c r="L8" s="326"/>
      <c r="M8" s="64"/>
      <c r="N8" s="298"/>
      <c r="O8" s="298"/>
      <c r="P8" s="64"/>
      <c r="Q8" s="64"/>
      <c r="R8" s="297">
        <v>330</v>
      </c>
      <c r="S8" s="65"/>
      <c r="T8" s="102">
        <v>1.5792750255105248</v>
      </c>
      <c r="U8" s="479">
        <v>7.2999999999999995E-2</v>
      </c>
      <c r="V8" s="479">
        <v>2.133</v>
      </c>
      <c r="W8" s="479">
        <v>6.3630000000000004</v>
      </c>
      <c r="X8" s="479">
        <v>1.9319999999999999</v>
      </c>
      <c r="Y8" s="479">
        <v>1.19</v>
      </c>
      <c r="Z8" s="65">
        <v>32.860409867004151</v>
      </c>
      <c r="AA8" s="479">
        <v>0</v>
      </c>
      <c r="AB8" s="479">
        <v>2.5510000000000002</v>
      </c>
      <c r="AC8" s="479">
        <v>0.27300000000000002</v>
      </c>
      <c r="AD8" s="479">
        <v>1.6679999999999999</v>
      </c>
      <c r="AE8" s="479">
        <v>2.9820000000000002</v>
      </c>
      <c r="AF8" s="65">
        <v>1.3321492007104796</v>
      </c>
      <c r="AG8" s="479">
        <v>4.5999999999999996</v>
      </c>
      <c r="AH8" s="479">
        <v>3.6219999999999999</v>
      </c>
      <c r="AI8" s="479">
        <v>0.82199999999999995</v>
      </c>
      <c r="AJ8" s="477">
        <v>0.8</v>
      </c>
      <c r="AK8" s="479">
        <v>1.3779999999999999</v>
      </c>
      <c r="AL8" s="479">
        <v>5.3490000000000002</v>
      </c>
      <c r="AM8" s="479">
        <v>5.1020000000000003</v>
      </c>
      <c r="AN8" s="479">
        <v>3.33</v>
      </c>
      <c r="AO8" s="479">
        <v>1.153</v>
      </c>
      <c r="AP8" s="479">
        <v>1.5720000000000001</v>
      </c>
      <c r="AQ8" s="479">
        <v>3.302</v>
      </c>
      <c r="AR8" s="65">
        <v>0</v>
      </c>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308"/>
    </row>
    <row r="9" spans="1:68" ht="13.25" customHeight="1">
      <c r="A9" s="251">
        <f t="shared" si="0"/>
        <v>2</v>
      </c>
      <c r="B9" s="472">
        <v>2.0229166666686069</v>
      </c>
      <c r="C9">
        <v>48.550000000046566</v>
      </c>
      <c r="D9" s="413">
        <v>20</v>
      </c>
      <c r="E9" s="64"/>
      <c r="F9" s="299"/>
      <c r="G9"/>
      <c r="H9" s="65">
        <v>0.84</v>
      </c>
      <c r="I9" s="307">
        <f t="shared" si="1"/>
        <v>1.1063829787234081E-2</v>
      </c>
      <c r="J9" s="307">
        <f t="shared" si="2"/>
        <v>0.85106382978723405</v>
      </c>
      <c r="K9" s="325">
        <v>98.7</v>
      </c>
      <c r="L9" s="326"/>
      <c r="M9" s="64"/>
      <c r="N9" s="298"/>
      <c r="O9" s="298"/>
      <c r="P9" s="64"/>
      <c r="Q9" s="64"/>
      <c r="R9" s="297">
        <v>335</v>
      </c>
      <c r="S9" s="65"/>
      <c r="T9" s="102">
        <v>2.7049895639962189</v>
      </c>
      <c r="U9" s="479">
        <v>6.8000000000000005E-2</v>
      </c>
      <c r="V9" s="479">
        <v>1.657</v>
      </c>
      <c r="W9" s="479">
        <v>5.1859999999999999</v>
      </c>
      <c r="X9" s="479">
        <v>1.8180000000000001</v>
      </c>
      <c r="Y9" s="479">
        <v>1.083</v>
      </c>
      <c r="Z9" s="65">
        <v>32.083305579608783</v>
      </c>
      <c r="AA9" s="479">
        <v>0.33200000000000002</v>
      </c>
      <c r="AB9" s="479">
        <v>2.355</v>
      </c>
      <c r="AC9" s="479">
        <v>0.38600000000000001</v>
      </c>
      <c r="AD9" s="479">
        <v>1.4370000000000001</v>
      </c>
      <c r="AE9" s="479">
        <v>2.6389999999999998</v>
      </c>
      <c r="AF9" s="65">
        <v>2.5532859680284195</v>
      </c>
      <c r="AG9" s="479">
        <v>4.0759999999999996</v>
      </c>
      <c r="AH9" s="479">
        <v>3.2919999999999998</v>
      </c>
      <c r="AI9" s="479">
        <v>0.73199999999999998</v>
      </c>
      <c r="AJ9" s="477">
        <v>1.26</v>
      </c>
      <c r="AK9" s="479">
        <v>1.228</v>
      </c>
      <c r="AL9" s="479">
        <v>4.8490000000000002</v>
      </c>
      <c r="AM9" s="479">
        <v>4.431</v>
      </c>
      <c r="AN9" s="479">
        <v>3.0129999999999999</v>
      </c>
      <c r="AO9" s="479">
        <v>1.014</v>
      </c>
      <c r="AP9" s="479">
        <v>1.454</v>
      </c>
      <c r="AQ9" s="479">
        <v>2.9649999999999999</v>
      </c>
      <c r="AR9" s="65">
        <v>0</v>
      </c>
      <c r="AS9" s="290"/>
      <c r="AT9" s="290"/>
      <c r="AU9" s="290"/>
      <c r="AV9" s="290"/>
      <c r="AW9" s="290"/>
      <c r="AX9" s="290"/>
      <c r="AY9" s="290"/>
      <c r="AZ9" s="290"/>
      <c r="BA9" s="290"/>
      <c r="BB9" s="290"/>
      <c r="BC9" s="290"/>
      <c r="BD9" s="290"/>
      <c r="BE9" s="290"/>
      <c r="BF9" s="290"/>
      <c r="BG9" s="290"/>
      <c r="BH9" s="290"/>
      <c r="BI9" s="290"/>
      <c r="BJ9" s="290"/>
      <c r="BK9" s="290"/>
      <c r="BL9" s="290"/>
      <c r="BM9" s="290"/>
      <c r="BN9" s="290"/>
      <c r="BO9" s="290"/>
      <c r="BP9" s="308"/>
    </row>
    <row r="10" spans="1:68" ht="13.25" customHeight="1">
      <c r="A10" s="251">
        <f t="shared" si="0"/>
        <v>3</v>
      </c>
      <c r="B10" s="472">
        <v>2.9604166666686069</v>
      </c>
      <c r="C10">
        <v>71.050000000046566</v>
      </c>
      <c r="D10" s="413">
        <v>20</v>
      </c>
      <c r="E10" s="64"/>
      <c r="F10" s="299"/>
      <c r="G10"/>
      <c r="H10" s="65">
        <v>1.4873000217437744</v>
      </c>
      <c r="I10" s="307">
        <f t="shared" si="1"/>
        <v>1.7401904409480418E-2</v>
      </c>
      <c r="J10" s="307">
        <f t="shared" si="2"/>
        <v>1.5047019261532548</v>
      </c>
      <c r="K10" s="325">
        <v>98.843498229980469</v>
      </c>
      <c r="L10" s="326"/>
      <c r="M10" s="64"/>
      <c r="N10" s="298"/>
      <c r="O10" s="298"/>
      <c r="P10" s="64"/>
      <c r="Q10" s="64"/>
      <c r="R10" s="297">
        <v>323</v>
      </c>
      <c r="S10" s="65"/>
      <c r="T10" s="102">
        <v>5.3259832690662527</v>
      </c>
      <c r="U10" s="479">
        <v>0.10199999999999999</v>
      </c>
      <c r="V10" s="479">
        <v>1.6890000000000001</v>
      </c>
      <c r="W10" s="479">
        <v>4.5129999999999999</v>
      </c>
      <c r="X10" s="479">
        <v>1.6950000000000001</v>
      </c>
      <c r="Y10" s="479">
        <v>0.96799999999999997</v>
      </c>
      <c r="Z10" s="65">
        <v>29.807500166522345</v>
      </c>
      <c r="AA10" s="479">
        <v>0.35599999999999998</v>
      </c>
      <c r="AB10" s="479">
        <v>2.2269999999999999</v>
      </c>
      <c r="AC10" s="479">
        <v>0.53200000000000003</v>
      </c>
      <c r="AD10" s="479">
        <v>0.97699999999999998</v>
      </c>
      <c r="AE10" s="479">
        <v>2.4089999999999998</v>
      </c>
      <c r="AF10" s="65">
        <v>3.4413854351687392</v>
      </c>
      <c r="AG10" s="479">
        <v>3.72</v>
      </c>
      <c r="AH10" s="479">
        <v>3.0379999999999998</v>
      </c>
      <c r="AI10" s="479">
        <v>0.64900000000000002</v>
      </c>
      <c r="AJ10" s="477">
        <v>1.8</v>
      </c>
      <c r="AK10" s="479">
        <v>1.123</v>
      </c>
      <c r="AL10" s="479">
        <v>4.5590000000000002</v>
      </c>
      <c r="AM10" s="479">
        <v>3.9089999999999998</v>
      </c>
      <c r="AN10" s="479">
        <v>2.7930000000000001</v>
      </c>
      <c r="AO10" s="479">
        <v>0.90500000000000003</v>
      </c>
      <c r="AP10" s="479">
        <v>1.35</v>
      </c>
      <c r="AQ10" s="479">
        <v>2.7189999999999999</v>
      </c>
      <c r="AR10" s="65">
        <v>0</v>
      </c>
      <c r="AS10" s="290"/>
      <c r="AT10" s="290"/>
      <c r="AU10" s="290"/>
      <c r="AV10" s="290"/>
      <c r="AW10" s="290"/>
      <c r="AX10" s="290"/>
      <c r="AY10" s="290"/>
      <c r="AZ10" s="290"/>
      <c r="BA10" s="290"/>
      <c r="BB10" s="290"/>
      <c r="BC10" s="290"/>
      <c r="BD10" s="290"/>
      <c r="BE10" s="290"/>
      <c r="BF10" s="290"/>
      <c r="BG10" s="290"/>
      <c r="BH10" s="290"/>
      <c r="BI10" s="290"/>
      <c r="BJ10" s="290"/>
      <c r="BK10" s="290"/>
      <c r="BL10" s="290"/>
      <c r="BM10" s="290"/>
      <c r="BN10" s="290"/>
      <c r="BO10" s="290"/>
      <c r="BP10" s="308"/>
    </row>
    <row r="11" spans="1:68" ht="13.25" customHeight="1">
      <c r="A11" s="251">
        <f t="shared" si="0"/>
        <v>4</v>
      </c>
      <c r="B11" s="472">
        <v>3.9805555555576575</v>
      </c>
      <c r="C11">
        <v>95.53333333338378</v>
      </c>
      <c r="D11" s="413">
        <v>20</v>
      </c>
      <c r="E11" s="64"/>
      <c r="F11" s="299"/>
      <c r="G11"/>
      <c r="H11" s="65">
        <v>2.7073000503540041</v>
      </c>
      <c r="I11" s="307">
        <f t="shared" si="1"/>
        <v>2.5588091386322009E-2</v>
      </c>
      <c r="J11" s="307">
        <f t="shared" si="2"/>
        <v>2.7328881417403261</v>
      </c>
      <c r="K11" s="325">
        <v>99.063697814941406</v>
      </c>
      <c r="L11" s="326"/>
      <c r="M11" s="64"/>
      <c r="N11" s="298"/>
      <c r="O11" s="298"/>
      <c r="P11" s="64"/>
      <c r="Q11" s="64"/>
      <c r="R11" s="297">
        <v>355</v>
      </c>
      <c r="S11" s="65">
        <v>28.09</v>
      </c>
      <c r="T11" s="102">
        <v>8.6667970104279455</v>
      </c>
      <c r="U11" s="479">
        <v>0.26300000000000001</v>
      </c>
      <c r="V11" s="479">
        <v>2.105</v>
      </c>
      <c r="W11" s="479">
        <v>5.7670000000000003</v>
      </c>
      <c r="X11" s="479">
        <v>1.629</v>
      </c>
      <c r="Y11" s="479">
        <v>0.85899999999999999</v>
      </c>
      <c r="Z11" s="65">
        <v>33.193454561602174</v>
      </c>
      <c r="AA11" s="479">
        <v>0.63500000000000001</v>
      </c>
      <c r="AB11" s="479">
        <v>6.34</v>
      </c>
      <c r="AC11" s="479">
        <v>0.876</v>
      </c>
      <c r="AD11" s="479">
        <v>1.446</v>
      </c>
      <c r="AE11" s="479">
        <v>2.9390000000000001</v>
      </c>
      <c r="AF11" s="65">
        <v>5.1065719360568389</v>
      </c>
      <c r="AG11" s="479">
        <v>4.2590000000000003</v>
      </c>
      <c r="AH11" s="479">
        <v>3.6549999999999998</v>
      </c>
      <c r="AI11" s="479">
        <v>0.56699999999999995</v>
      </c>
      <c r="AJ11" s="477">
        <v>2.83</v>
      </c>
      <c r="AK11" s="479">
        <v>1.399</v>
      </c>
      <c r="AL11" s="479">
        <v>4.3029999999999999</v>
      </c>
      <c r="AM11" s="479">
        <v>3.3769999999999998</v>
      </c>
      <c r="AN11" s="479">
        <v>2.57</v>
      </c>
      <c r="AO11" s="479">
        <v>1.097</v>
      </c>
      <c r="AP11" s="479">
        <v>1.194</v>
      </c>
      <c r="AQ11" s="479">
        <v>3.96</v>
      </c>
      <c r="AR11" s="65">
        <v>0</v>
      </c>
      <c r="AS11" s="290"/>
      <c r="AT11" s="290"/>
      <c r="AU11" s="290"/>
      <c r="AV11" s="290"/>
      <c r="AW11" s="290"/>
      <c r="AX11" s="290"/>
      <c r="AY11" s="290"/>
      <c r="AZ11" s="290"/>
      <c r="BA11" s="290"/>
      <c r="BB11" s="290"/>
      <c r="BC11" s="290"/>
      <c r="BD11" s="290"/>
      <c r="BE11" s="290"/>
      <c r="BF11" s="290"/>
      <c r="BG11" s="290"/>
      <c r="BH11" s="290"/>
      <c r="BI11" s="290"/>
      <c r="BJ11" s="290"/>
      <c r="BK11" s="290"/>
      <c r="BL11" s="290"/>
      <c r="BM11" s="290"/>
      <c r="BN11" s="290"/>
      <c r="BO11" s="290"/>
      <c r="BP11" s="308"/>
    </row>
    <row r="12" spans="1:68" ht="13.25" customHeight="1">
      <c r="A12" s="251">
        <f t="shared" si="0"/>
        <v>5</v>
      </c>
      <c r="B12" s="481">
        <v>4.8319444444496185</v>
      </c>
      <c r="C12" s="482">
        <v>115.96666666679084</v>
      </c>
      <c r="D12" s="488">
        <v>35</v>
      </c>
      <c r="E12" s="64"/>
      <c r="F12" s="299"/>
      <c r="G12"/>
      <c r="H12" s="65">
        <v>4.0235999656677244</v>
      </c>
      <c r="I12" s="307">
        <f t="shared" si="1"/>
        <v>3.531265124853622E-2</v>
      </c>
      <c r="J12" s="307">
        <f t="shared" si="2"/>
        <v>4.0589126169162606</v>
      </c>
      <c r="K12" s="325">
        <v>99.129997253417969</v>
      </c>
      <c r="L12" s="326"/>
      <c r="M12" s="64"/>
      <c r="N12" s="298"/>
      <c r="O12" s="298"/>
      <c r="P12" s="64"/>
      <c r="Q12" s="64"/>
      <c r="R12" s="297">
        <v>374</v>
      </c>
      <c r="S12" s="65">
        <v>87.16</v>
      </c>
      <c r="T12" s="102">
        <v>13.450461816251424</v>
      </c>
      <c r="U12" s="479">
        <v>0.63800000000000001</v>
      </c>
      <c r="V12" s="479">
        <v>2.734</v>
      </c>
      <c r="W12" s="479">
        <v>7.375</v>
      </c>
      <c r="X12" s="479">
        <v>1.895</v>
      </c>
      <c r="Y12" s="479">
        <v>0.86599999999999999</v>
      </c>
      <c r="Z12" s="65">
        <v>34.470125890894558</v>
      </c>
      <c r="AA12" s="479">
        <v>1.071</v>
      </c>
      <c r="AB12" s="479">
        <v>10.302</v>
      </c>
      <c r="AC12" s="479">
        <v>1.272</v>
      </c>
      <c r="AD12" s="479">
        <v>1.825</v>
      </c>
      <c r="AE12" s="479">
        <v>3.6859999999999999</v>
      </c>
      <c r="AF12" s="65">
        <v>6.9937833037300177</v>
      </c>
      <c r="AG12" s="479">
        <v>5.1260000000000003</v>
      </c>
      <c r="AH12" s="479">
        <v>4.5430000000000001</v>
      </c>
      <c r="AI12" s="479">
        <v>0.57399999999999995</v>
      </c>
      <c r="AJ12" s="486">
        <v>4.03</v>
      </c>
      <c r="AK12" s="479">
        <v>1.772</v>
      </c>
      <c r="AL12" s="479">
        <v>4.516</v>
      </c>
      <c r="AM12" s="479">
        <v>3.21</v>
      </c>
      <c r="AN12" s="479">
        <v>2.609</v>
      </c>
      <c r="AO12" s="479">
        <v>1.3720000000000001</v>
      </c>
      <c r="AP12" s="479">
        <v>1.2350000000000001</v>
      </c>
      <c r="AQ12" s="479">
        <v>5.4749999999999996</v>
      </c>
      <c r="AR12" s="65">
        <v>0</v>
      </c>
      <c r="AS12" s="290"/>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308"/>
    </row>
    <row r="13" spans="1:68" ht="13.25" customHeight="1">
      <c r="A13" s="251">
        <f t="shared" si="0"/>
        <v>6</v>
      </c>
      <c r="B13" s="472">
        <v>5.8819444444452529</v>
      </c>
      <c r="C13">
        <v>141.16666666668607</v>
      </c>
      <c r="D13" s="413">
        <v>20</v>
      </c>
      <c r="E13" s="64"/>
      <c r="F13" s="299"/>
      <c r="G13"/>
      <c r="H13" s="65">
        <v>6.555300099945069</v>
      </c>
      <c r="I13" s="307">
        <f t="shared" si="1"/>
        <v>5.4244639370184977E-2</v>
      </c>
      <c r="J13" s="307">
        <f t="shared" si="2"/>
        <v>6.609544739315254</v>
      </c>
      <c r="K13" s="325">
        <v>99.179298400878906</v>
      </c>
      <c r="L13" s="326"/>
      <c r="M13" s="64"/>
      <c r="N13" s="298"/>
      <c r="O13" s="298"/>
      <c r="P13" s="64"/>
      <c r="Q13" s="64"/>
      <c r="R13" s="297">
        <v>388</v>
      </c>
      <c r="S13" s="65">
        <v>213.63</v>
      </c>
      <c r="T13" s="102">
        <v>21.06940013986409</v>
      </c>
      <c r="U13" s="479">
        <v>1.401</v>
      </c>
      <c r="V13" s="479">
        <v>2.83</v>
      </c>
      <c r="W13" s="479">
        <v>6.423</v>
      </c>
      <c r="X13" s="479">
        <v>2.17</v>
      </c>
      <c r="Y13" s="479">
        <v>0.68700000000000006</v>
      </c>
      <c r="Z13" s="65">
        <v>33.859543950798198</v>
      </c>
      <c r="AA13" s="479">
        <v>1.6120000000000001</v>
      </c>
      <c r="AB13" s="479">
        <v>12.943</v>
      </c>
      <c r="AC13" s="479">
        <v>1.409</v>
      </c>
      <c r="AD13" s="479">
        <v>1.7829999999999999</v>
      </c>
      <c r="AE13" s="479">
        <v>3.835</v>
      </c>
      <c r="AF13" s="65">
        <v>9.8801065719360572</v>
      </c>
      <c r="AG13" s="479">
        <v>5.0880000000000001</v>
      </c>
      <c r="AH13" s="479">
        <v>4.702</v>
      </c>
      <c r="AI13" s="479">
        <v>0.41199999999999998</v>
      </c>
      <c r="AJ13" s="477">
        <v>5.77</v>
      </c>
      <c r="AK13" s="479">
        <v>1.859</v>
      </c>
      <c r="AL13" s="479">
        <v>3.871</v>
      </c>
      <c r="AM13" s="479">
        <v>2.4510000000000001</v>
      </c>
      <c r="AN13" s="479">
        <v>2.0830000000000002</v>
      </c>
      <c r="AO13" s="479">
        <v>1.4339999999999999</v>
      </c>
      <c r="AP13" s="479">
        <v>0.94</v>
      </c>
      <c r="AQ13" s="479">
        <v>6.1710000000000003</v>
      </c>
      <c r="AR13" s="65">
        <v>0</v>
      </c>
      <c r="AS13" s="290"/>
      <c r="AT13" s="290"/>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308"/>
    </row>
    <row r="14" spans="1:68" s="310" customFormat="1" ht="13.25" customHeight="1">
      <c r="A14" s="251">
        <f t="shared" si="0"/>
        <v>7</v>
      </c>
      <c r="B14" s="472">
        <v>6.867361111115315</v>
      </c>
      <c r="C14">
        <v>164.81666666676756</v>
      </c>
      <c r="D14" s="413">
        <v>20</v>
      </c>
      <c r="E14" s="64"/>
      <c r="F14" s="299"/>
      <c r="G14"/>
      <c r="H14" s="65">
        <v>9.4350002838134763</v>
      </c>
      <c r="I14" s="307">
        <f t="shared" si="1"/>
        <v>7.062644689919928E-2</v>
      </c>
      <c r="J14" s="307">
        <f t="shared" si="2"/>
        <v>9.5056267307126756</v>
      </c>
      <c r="K14" s="325">
        <v>99.257003784179688</v>
      </c>
      <c r="L14" s="326"/>
      <c r="M14" s="64"/>
      <c r="N14" s="298"/>
      <c r="O14" s="298"/>
      <c r="P14" s="64"/>
      <c r="Q14" s="64"/>
      <c r="R14" s="297">
        <v>405</v>
      </c>
      <c r="S14" s="65">
        <v>410.59</v>
      </c>
      <c r="T14" s="102">
        <v>30.113780010844337</v>
      </c>
      <c r="U14" s="479">
        <v>2.7759999999999998</v>
      </c>
      <c r="V14" s="479">
        <v>3.3650000000000002</v>
      </c>
      <c r="W14" s="479">
        <v>5.5940000000000003</v>
      </c>
      <c r="X14" s="479">
        <v>2.8159999999999998</v>
      </c>
      <c r="Y14" s="479">
        <v>0.59099999999999997</v>
      </c>
      <c r="Z14" s="65">
        <v>31.417216190412752</v>
      </c>
      <c r="AA14" s="479">
        <v>2.5329999999999999</v>
      </c>
      <c r="AB14" s="479">
        <v>15.664</v>
      </c>
      <c r="AC14" s="479">
        <v>1.454</v>
      </c>
      <c r="AD14" s="479">
        <v>1.306</v>
      </c>
      <c r="AE14" s="479">
        <v>4.1989999999999998</v>
      </c>
      <c r="AF14" s="65">
        <v>11.434280639431616</v>
      </c>
      <c r="AG14" s="479">
        <v>5.2859999999999996</v>
      </c>
      <c r="AH14" s="479">
        <v>5.0880000000000001</v>
      </c>
      <c r="AI14" s="479">
        <v>0.30199999999999999</v>
      </c>
      <c r="AJ14" s="477">
        <v>7.52</v>
      </c>
      <c r="AK14" s="479">
        <v>2.0329999999999999</v>
      </c>
      <c r="AL14" s="479">
        <v>3.5409999999999999</v>
      </c>
      <c r="AM14" s="479">
        <v>1.758</v>
      </c>
      <c r="AN14" s="479">
        <v>1.6850000000000001</v>
      </c>
      <c r="AO14" s="479">
        <v>1.585</v>
      </c>
      <c r="AP14" s="479">
        <v>0.73299999999999998</v>
      </c>
      <c r="AQ14" s="479">
        <v>7.18</v>
      </c>
      <c r="AR14" s="65">
        <v>0</v>
      </c>
      <c r="AS14" s="290"/>
      <c r="AT14" s="290"/>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308"/>
    </row>
    <row r="15" spans="1:68" s="310" customFormat="1" ht="13.25" customHeight="1">
      <c r="A15" s="251">
        <f t="shared" si="0"/>
        <v>8</v>
      </c>
      <c r="B15" s="472">
        <v>7.8833333333313931</v>
      </c>
      <c r="C15">
        <v>189.19999999995343</v>
      </c>
      <c r="D15" s="413">
        <v>20</v>
      </c>
      <c r="E15" s="64"/>
      <c r="F15" s="299"/>
      <c r="G15"/>
      <c r="H15" s="65">
        <v>12.014300210571289</v>
      </c>
      <c r="I15" s="307">
        <f t="shared" si="1"/>
        <v>0.10234978773979186</v>
      </c>
      <c r="J15" s="307">
        <f t="shared" si="2"/>
        <v>12.116649998311081</v>
      </c>
      <c r="K15" s="325">
        <v>99.155296325683594</v>
      </c>
      <c r="L15" s="326"/>
      <c r="M15" s="64"/>
      <c r="N15" s="298"/>
      <c r="O15" s="298"/>
      <c r="P15" s="250"/>
      <c r="Q15" s="250"/>
      <c r="R15" s="297">
        <v>383</v>
      </c>
      <c r="S15" s="65">
        <v>737.5</v>
      </c>
      <c r="T15" s="102">
        <v>41.34882051236805</v>
      </c>
      <c r="U15" s="479">
        <v>4.8159999999999998</v>
      </c>
      <c r="V15" s="479">
        <v>3.2389999999999999</v>
      </c>
      <c r="W15" s="479">
        <v>1.5249999999999999</v>
      </c>
      <c r="X15" s="479">
        <v>3.581</v>
      </c>
      <c r="Y15" s="479">
        <v>0.44800000000000001</v>
      </c>
      <c r="Z15" s="65">
        <v>22.313994538067004</v>
      </c>
      <c r="AA15" s="479">
        <v>3.907</v>
      </c>
      <c r="AB15" s="479">
        <v>15.13</v>
      </c>
      <c r="AC15" s="479">
        <v>1.069</v>
      </c>
      <c r="AD15" s="479">
        <v>1.077</v>
      </c>
      <c r="AE15" s="479">
        <v>3.863</v>
      </c>
      <c r="AF15" s="65">
        <v>11.545293072824157</v>
      </c>
      <c r="AG15" s="479">
        <v>4.5259999999999998</v>
      </c>
      <c r="AH15" s="479">
        <v>4.742</v>
      </c>
      <c r="AI15" s="479">
        <v>0.16900000000000001</v>
      </c>
      <c r="AJ15" s="477">
        <v>8.86</v>
      </c>
      <c r="AK15" s="479">
        <v>1.829</v>
      </c>
      <c r="AL15" s="479">
        <v>3.0219999999999998</v>
      </c>
      <c r="AM15" s="479">
        <v>1.3180000000000001</v>
      </c>
      <c r="AN15" s="479">
        <v>1.085</v>
      </c>
      <c r="AO15" s="479">
        <v>1.5229999999999999</v>
      </c>
      <c r="AP15" s="479">
        <v>0.46300000000000002</v>
      </c>
      <c r="AQ15" s="479">
        <v>6.8979999999999997</v>
      </c>
      <c r="AR15" s="65">
        <v>0</v>
      </c>
      <c r="AS15" s="250"/>
      <c r="AT15" s="250"/>
      <c r="AU15" s="250"/>
      <c r="AV15" s="250"/>
      <c r="AW15" s="249"/>
      <c r="AX15" s="250"/>
      <c r="AY15" s="250"/>
      <c r="AZ15" s="250"/>
      <c r="BA15" s="250"/>
      <c r="BB15" s="250"/>
      <c r="BC15" s="250"/>
      <c r="BD15" s="290"/>
      <c r="BE15" s="250"/>
      <c r="BF15" s="250"/>
      <c r="BG15" s="250"/>
      <c r="BH15" s="290"/>
      <c r="BI15" s="250"/>
      <c r="BJ15" s="248"/>
      <c r="BK15" s="250"/>
      <c r="BL15" s="250"/>
      <c r="BM15" s="248"/>
      <c r="BN15" s="250"/>
      <c r="BO15" s="250"/>
      <c r="BP15" s="311"/>
    </row>
    <row r="16" spans="1:68" s="310" customFormat="1" ht="13.25" customHeight="1">
      <c r="A16" s="251">
        <f t="shared" si="0"/>
        <v>9</v>
      </c>
      <c r="B16" s="472">
        <v>8.8812499999985448</v>
      </c>
      <c r="C16">
        <v>213.14999999996508</v>
      </c>
      <c r="D16" s="413">
        <v>20</v>
      </c>
      <c r="E16" s="64"/>
      <c r="F16" s="299"/>
      <c r="G16"/>
      <c r="H16" s="65">
        <v>14.453400476074219</v>
      </c>
      <c r="I16" s="307">
        <f t="shared" si="1"/>
        <v>0.12589256020654993</v>
      </c>
      <c r="J16" s="307">
        <f t="shared" si="2"/>
        <v>14.579293036280768</v>
      </c>
      <c r="K16" s="325">
        <v>99.136497497558594</v>
      </c>
      <c r="L16" s="326"/>
      <c r="M16" s="64"/>
      <c r="N16" s="298"/>
      <c r="O16" s="298"/>
      <c r="P16" s="250"/>
      <c r="Q16" s="250"/>
      <c r="R16" s="297">
        <v>376</v>
      </c>
      <c r="S16" s="65">
        <v>1175.25</v>
      </c>
      <c r="T16" s="102">
        <v>53.032254089398172</v>
      </c>
      <c r="U16" s="479">
        <v>6.258</v>
      </c>
      <c r="V16" s="479">
        <v>2.8069999999999999</v>
      </c>
      <c r="W16" s="479">
        <v>0.06</v>
      </c>
      <c r="X16" s="479">
        <v>3.1160000000000001</v>
      </c>
      <c r="Y16" s="479">
        <v>0.26900000000000002</v>
      </c>
      <c r="Z16" s="65">
        <v>10.87946002353516</v>
      </c>
      <c r="AA16" s="479">
        <v>5.0679999999999996</v>
      </c>
      <c r="AB16" s="479">
        <v>12.262</v>
      </c>
      <c r="AC16" s="479">
        <v>0.47899999999999998</v>
      </c>
      <c r="AD16" s="479">
        <v>0.878</v>
      </c>
      <c r="AE16" s="479">
        <v>3.1509999999999998</v>
      </c>
      <c r="AF16" s="65">
        <v>7.7708703374777972</v>
      </c>
      <c r="AG16" s="479">
        <v>3.3370000000000002</v>
      </c>
      <c r="AH16" s="479">
        <v>3.988</v>
      </c>
      <c r="AI16" s="479">
        <v>0</v>
      </c>
      <c r="AJ16" s="477">
        <v>7.16</v>
      </c>
      <c r="AK16" s="479">
        <v>1.4390000000000001</v>
      </c>
      <c r="AL16" s="479">
        <v>2.403</v>
      </c>
      <c r="AM16" s="479">
        <v>0.16900000000000001</v>
      </c>
      <c r="AN16" s="479">
        <v>0.42399999999999999</v>
      </c>
      <c r="AO16" s="479">
        <v>1.333</v>
      </c>
      <c r="AP16" s="479">
        <v>0.11700000000000001</v>
      </c>
      <c r="AQ16" s="479">
        <v>5.843</v>
      </c>
      <c r="AR16" s="65">
        <v>0</v>
      </c>
      <c r="AS16" s="250"/>
      <c r="AT16" s="250"/>
      <c r="AU16" s="250"/>
      <c r="AV16" s="250"/>
      <c r="AW16" s="250"/>
      <c r="AX16" s="250"/>
      <c r="AY16" s="250"/>
      <c r="AZ16" s="250"/>
      <c r="BA16" s="250"/>
      <c r="BB16" s="250"/>
      <c r="BC16" s="250"/>
      <c r="BD16" s="290"/>
      <c r="BE16" s="250"/>
      <c r="BF16" s="250"/>
      <c r="BG16" s="250"/>
      <c r="BH16" s="290"/>
      <c r="BI16" s="250"/>
      <c r="BJ16" s="250"/>
      <c r="BK16" s="250"/>
      <c r="BL16" s="250"/>
      <c r="BM16" s="250"/>
      <c r="BN16" s="250"/>
      <c r="BO16" s="250"/>
      <c r="BP16" s="311"/>
    </row>
    <row r="17" spans="1:68" s="310" customFormat="1" ht="13.25" customHeight="1">
      <c r="A17" s="251">
        <f t="shared" si="0"/>
        <v>10</v>
      </c>
      <c r="B17" s="472">
        <v>9.9277777777824667</v>
      </c>
      <c r="C17">
        <v>238.2666666667792</v>
      </c>
      <c r="D17" s="413">
        <v>46</v>
      </c>
      <c r="E17" s="64"/>
      <c r="F17" s="299"/>
      <c r="G17"/>
      <c r="H17" s="65">
        <v>15.10840020904541</v>
      </c>
      <c r="I17" s="307">
        <f t="shared" si="1"/>
        <v>0.30194983824502941</v>
      </c>
      <c r="J17" s="307">
        <f t="shared" si="2"/>
        <v>15.410350047290439</v>
      </c>
      <c r="K17" s="325">
        <v>98.040603637695312</v>
      </c>
      <c r="L17" s="326"/>
      <c r="M17" s="64"/>
      <c r="N17" s="298"/>
      <c r="O17" s="298"/>
      <c r="P17" s="250"/>
      <c r="Q17" s="250"/>
      <c r="R17" s="297">
        <v>373</v>
      </c>
      <c r="S17" s="65">
        <v>1432.7</v>
      </c>
      <c r="T17" s="102">
        <v>62.980321981010789</v>
      </c>
      <c r="U17" s="479">
        <v>6.4829999999999997</v>
      </c>
      <c r="V17" s="479">
        <v>2.6680000000000001</v>
      </c>
      <c r="W17" s="479">
        <v>7.1999999999999995E-2</v>
      </c>
      <c r="X17" s="479">
        <v>2.4220000000000002</v>
      </c>
      <c r="Y17" s="479">
        <v>0.155</v>
      </c>
      <c r="Z17" s="65">
        <v>5.6617598081662557</v>
      </c>
      <c r="AA17" s="479">
        <v>5.8840000000000003</v>
      </c>
      <c r="AB17" s="479">
        <v>9.2409999999999997</v>
      </c>
      <c r="AC17" s="479">
        <v>0.39600000000000002</v>
      </c>
      <c r="AD17" s="479">
        <v>0.84099999999999997</v>
      </c>
      <c r="AE17" s="479">
        <v>2.9380000000000002</v>
      </c>
      <c r="AF17" s="65">
        <v>3.4413854351687392</v>
      </c>
      <c r="AG17" s="479">
        <v>2.8330000000000002</v>
      </c>
      <c r="AH17" s="479">
        <v>3.7189999999999999</v>
      </c>
      <c r="AI17" s="479">
        <v>0</v>
      </c>
      <c r="AJ17" s="477">
        <v>6.91</v>
      </c>
      <c r="AK17" s="479">
        <v>1.2949999999999999</v>
      </c>
      <c r="AL17" s="479">
        <v>2.3780000000000001</v>
      </c>
      <c r="AM17" s="479">
        <v>0.29099999999999998</v>
      </c>
      <c r="AN17" s="479">
        <v>0.28299999999999997</v>
      </c>
      <c r="AO17" s="479">
        <v>1.2629999999999999</v>
      </c>
      <c r="AP17" s="479">
        <v>6.4000000000000001E-2</v>
      </c>
      <c r="AQ17" s="479">
        <v>5.3680000000000003</v>
      </c>
      <c r="AR17" s="65">
        <v>0</v>
      </c>
      <c r="AS17" s="250"/>
      <c r="AT17" s="250"/>
      <c r="AU17" s="250"/>
      <c r="AV17" s="250"/>
      <c r="AW17" s="250"/>
      <c r="AX17" s="250"/>
      <c r="AY17" s="250"/>
      <c r="AZ17" s="250"/>
      <c r="BA17" s="250"/>
      <c r="BB17" s="250"/>
      <c r="BC17" s="250"/>
      <c r="BD17" s="290"/>
      <c r="BE17" s="250"/>
      <c r="BF17" s="250"/>
      <c r="BG17" s="250"/>
      <c r="BH17" s="290"/>
      <c r="BI17" s="250"/>
      <c r="BJ17" s="250"/>
      <c r="BK17" s="250"/>
      <c r="BL17" s="250"/>
      <c r="BM17" s="250"/>
      <c r="BN17" s="250"/>
      <c r="BO17" s="250"/>
      <c r="BP17" s="311"/>
    </row>
    <row r="18" spans="1:68" s="310" customFormat="1" ht="13.25" customHeight="1">
      <c r="A18" s="251">
        <f t="shared" si="0"/>
        <v>11</v>
      </c>
      <c r="B18" s="472">
        <v>10.913194444445253</v>
      </c>
      <c r="C18">
        <v>261.91666666668607</v>
      </c>
      <c r="D18" s="413">
        <v>20</v>
      </c>
      <c r="E18" s="64"/>
      <c r="F18" s="299"/>
      <c r="G18"/>
      <c r="H18" s="65">
        <v>15.682599885559082</v>
      </c>
      <c r="I18" s="307">
        <f t="shared" si="1"/>
        <v>0.30603863333221781</v>
      </c>
      <c r="J18" s="307">
        <f t="shared" si="2"/>
        <v>15.9886385188913</v>
      </c>
      <c r="K18" s="325">
        <v>98.085899353027344</v>
      </c>
      <c r="L18" s="326"/>
      <c r="M18" s="64"/>
      <c r="N18" s="298"/>
      <c r="O18" s="298"/>
      <c r="P18" s="250"/>
      <c r="Q18" s="250"/>
      <c r="R18" s="297">
        <v>381</v>
      </c>
      <c r="S18" s="65">
        <v>1767.66</v>
      </c>
      <c r="T18" s="102">
        <v>76.351001640459856</v>
      </c>
      <c r="U18" s="479">
        <v>4.9409999999999998</v>
      </c>
      <c r="V18" s="479">
        <v>2.3540000000000001</v>
      </c>
      <c r="W18" s="479">
        <v>7.6999999999999999E-2</v>
      </c>
      <c r="X18" s="479">
        <v>2.5569999999999999</v>
      </c>
      <c r="Y18" s="479">
        <v>9.6000000000000002E-2</v>
      </c>
      <c r="Z18" s="65">
        <v>6.605386442860631</v>
      </c>
      <c r="AA18" s="479">
        <v>4.4249999999999998</v>
      </c>
      <c r="AB18" s="479">
        <v>6.9820000000000002</v>
      </c>
      <c r="AC18" s="479">
        <v>0.10199999999999999</v>
      </c>
      <c r="AD18" s="479">
        <v>0.73699999999999999</v>
      </c>
      <c r="AE18" s="479">
        <v>2.7440000000000002</v>
      </c>
      <c r="AF18" s="65">
        <v>3.2193605683836588</v>
      </c>
      <c r="AG18" s="479">
        <v>2.0430000000000001</v>
      </c>
      <c r="AH18" s="479">
        <v>2.9729999999999999</v>
      </c>
      <c r="AI18" s="479">
        <v>0</v>
      </c>
      <c r="AJ18" s="477">
        <v>10.28</v>
      </c>
      <c r="AK18" s="479">
        <v>0.94799999999999995</v>
      </c>
      <c r="AL18" s="479">
        <v>2.4529999999999998</v>
      </c>
      <c r="AM18" s="479">
        <v>0.28899999999999998</v>
      </c>
      <c r="AN18" s="479">
        <v>0.155</v>
      </c>
      <c r="AO18" s="479">
        <v>1.093</v>
      </c>
      <c r="AP18" s="479">
        <v>0</v>
      </c>
      <c r="AQ18" s="479">
        <v>4.3899999999999997</v>
      </c>
      <c r="AR18" s="65">
        <v>0</v>
      </c>
      <c r="AS18" s="250"/>
      <c r="AT18" s="250"/>
      <c r="AU18" s="250"/>
      <c r="AV18" s="250"/>
      <c r="AW18" s="250"/>
      <c r="AX18" s="250"/>
      <c r="AY18" s="250"/>
      <c r="AZ18" s="250"/>
      <c r="BA18" s="250"/>
      <c r="BB18" s="250"/>
      <c r="BC18" s="250"/>
      <c r="BD18" s="290"/>
      <c r="BE18" s="250"/>
      <c r="BF18" s="250"/>
      <c r="BG18" s="250"/>
      <c r="BH18" s="290"/>
      <c r="BI18" s="250"/>
      <c r="BJ18" s="250"/>
      <c r="BK18" s="250"/>
      <c r="BL18" s="250"/>
      <c r="BM18" s="250"/>
      <c r="BN18" s="250"/>
      <c r="BO18" s="250"/>
      <c r="BP18" s="311"/>
    </row>
    <row r="19" spans="1:68" s="310" customFormat="1" ht="13.25" customHeight="1">
      <c r="A19" s="251">
        <f t="shared" si="0"/>
        <v>12</v>
      </c>
      <c r="B19" s="472">
        <v>11.871527777781012</v>
      </c>
      <c r="C19">
        <v>284.91666666674428</v>
      </c>
      <c r="D19" s="413">
        <v>20</v>
      </c>
      <c r="E19" s="64"/>
      <c r="F19" s="299"/>
      <c r="G19"/>
      <c r="H19" s="65">
        <v>14.457500321960449</v>
      </c>
      <c r="I19" s="307">
        <f t="shared" si="1"/>
        <v>0.73796771021654628</v>
      </c>
      <c r="J19" s="307">
        <f t="shared" si="2"/>
        <v>15.195468032176995</v>
      </c>
      <c r="K19" s="325">
        <v>95.143501281738281</v>
      </c>
      <c r="L19" s="326"/>
      <c r="M19" s="64"/>
      <c r="N19" s="298"/>
      <c r="O19" s="298"/>
      <c r="P19" s="250"/>
      <c r="Q19" s="250"/>
      <c r="R19" s="297">
        <v>396</v>
      </c>
      <c r="S19" s="65">
        <v>2174.88</v>
      </c>
      <c r="T19" s="102">
        <v>92.722816786932441</v>
      </c>
      <c r="U19" s="479">
        <v>3.782</v>
      </c>
      <c r="V19" s="479">
        <v>1.83</v>
      </c>
      <c r="W19" s="479">
        <v>7.5999999999999998E-2</v>
      </c>
      <c r="X19" s="479">
        <v>2.4289999999999998</v>
      </c>
      <c r="Y19" s="479">
        <v>0.115</v>
      </c>
      <c r="Z19" s="65">
        <v>7.2714758320566615</v>
      </c>
      <c r="AA19" s="479">
        <v>2.4260000000000002</v>
      </c>
      <c r="AB19" s="479">
        <v>4.9569999999999999</v>
      </c>
      <c r="AC19" s="479">
        <v>0.126</v>
      </c>
      <c r="AD19" s="479">
        <v>0.60699999999999998</v>
      </c>
      <c r="AE19" s="479">
        <v>2.4630000000000001</v>
      </c>
      <c r="AF19" s="65">
        <v>3.4413854351687392</v>
      </c>
      <c r="AG19" s="479">
        <v>1.2569999999999999</v>
      </c>
      <c r="AH19" s="479">
        <v>2.0619999999999998</v>
      </c>
      <c r="AI19" s="479">
        <v>6.7000000000000004E-2</v>
      </c>
      <c r="AJ19" s="477">
        <v>10.91</v>
      </c>
      <c r="AK19" s="479">
        <v>0.54200000000000004</v>
      </c>
      <c r="AL19" s="479">
        <v>2.4889999999999999</v>
      </c>
      <c r="AM19" s="479">
        <v>0.48199999999999998</v>
      </c>
      <c r="AN19" s="479">
        <v>9.2999999999999999E-2</v>
      </c>
      <c r="AO19" s="479">
        <v>0.86399999999999999</v>
      </c>
      <c r="AP19" s="479">
        <v>0.06</v>
      </c>
      <c r="AQ19" s="479">
        <v>3.2240000000000002</v>
      </c>
      <c r="AR19" s="65">
        <v>0</v>
      </c>
      <c r="AS19" s="250"/>
      <c r="AT19" s="250"/>
      <c r="AU19" s="250"/>
      <c r="AV19" s="250"/>
      <c r="AW19" s="250"/>
      <c r="AX19" s="250"/>
      <c r="AY19" s="250"/>
      <c r="AZ19" s="250"/>
      <c r="BA19" s="250"/>
      <c r="BB19" s="250"/>
      <c r="BC19" s="250"/>
      <c r="BD19" s="290"/>
      <c r="BE19" s="250"/>
      <c r="BF19" s="250"/>
      <c r="BG19" s="250"/>
      <c r="BH19" s="290"/>
      <c r="BI19" s="250"/>
      <c r="BJ19" s="250"/>
      <c r="BK19" s="250"/>
      <c r="BL19" s="250"/>
      <c r="BM19" s="250"/>
      <c r="BN19" s="250"/>
      <c r="BO19" s="250"/>
      <c r="BP19" s="311"/>
    </row>
    <row r="20" spans="1:68" s="310" customFormat="1" ht="13.25" customHeight="1">
      <c r="A20" s="251">
        <f t="shared" si="0"/>
        <v>13</v>
      </c>
      <c r="B20" s="472">
        <v>12.864583333335759</v>
      </c>
      <c r="C20">
        <v>308.75000000005821</v>
      </c>
      <c r="D20" s="413">
        <v>20</v>
      </c>
      <c r="E20" s="290"/>
      <c r="F20" s="290"/>
      <c r="G20" s="250"/>
      <c r="H20" s="250">
        <v>13.934400422668457</v>
      </c>
      <c r="I20" s="307">
        <f t="shared" si="1"/>
        <v>1.1412409589211983</v>
      </c>
      <c r="J20" s="307">
        <f t="shared" si="2"/>
        <v>15.075641381589655</v>
      </c>
      <c r="K20" s="314">
        <v>92.429901123046875</v>
      </c>
      <c r="L20" s="250"/>
      <c r="M20" s="250"/>
      <c r="N20" s="250"/>
      <c r="O20" s="250"/>
      <c r="P20" s="250"/>
      <c r="Q20" s="250"/>
      <c r="R20" s="297">
        <v>425</v>
      </c>
      <c r="S20" s="65">
        <v>2489.4699999999998</v>
      </c>
      <c r="T20" s="102">
        <v>108.72893640756354</v>
      </c>
      <c r="U20" s="479">
        <v>2.6720000000000002</v>
      </c>
      <c r="V20" s="479">
        <v>1.5760000000000001</v>
      </c>
      <c r="W20" s="479">
        <v>7.4999999999999997E-2</v>
      </c>
      <c r="X20" s="479">
        <v>2.351</v>
      </c>
      <c r="Y20" s="479">
        <v>0.221</v>
      </c>
      <c r="Z20" s="250">
        <v>11.878594107329203</v>
      </c>
      <c r="AA20" s="479">
        <v>2.2829999999999999</v>
      </c>
      <c r="AB20" s="479">
        <v>3.589</v>
      </c>
      <c r="AC20" s="479">
        <v>0.49</v>
      </c>
      <c r="AD20" s="479">
        <v>0.53900000000000003</v>
      </c>
      <c r="AE20" s="479">
        <v>2.444</v>
      </c>
      <c r="AF20" s="250">
        <v>2.4422735346358793</v>
      </c>
      <c r="AG20" s="479">
        <v>0.871</v>
      </c>
      <c r="AH20" s="479">
        <v>1.458</v>
      </c>
      <c r="AI20" s="479">
        <v>0.184</v>
      </c>
      <c r="AJ20" s="477">
        <v>11.9</v>
      </c>
      <c r="AK20" s="479">
        <v>0.26600000000000001</v>
      </c>
      <c r="AL20" s="479">
        <v>2.8650000000000002</v>
      </c>
      <c r="AM20" s="479">
        <v>0.999</v>
      </c>
      <c r="AN20" s="479">
        <v>0.27100000000000002</v>
      </c>
      <c r="AO20" s="479">
        <v>0.70399999999999996</v>
      </c>
      <c r="AP20" s="479">
        <v>0.23699999999999999</v>
      </c>
      <c r="AQ20" s="479">
        <v>2.4350000000000001</v>
      </c>
      <c r="AR20" s="65">
        <v>0</v>
      </c>
    </row>
    <row r="21" spans="1:68" s="310" customFormat="1" ht="13.25" customHeight="1">
      <c r="A21" s="251">
        <f t="shared" si="0"/>
        <v>14</v>
      </c>
      <c r="B21" s="481">
        <v>13.879166666665697</v>
      </c>
      <c r="C21" s="482">
        <v>333.09999999997672</v>
      </c>
      <c r="D21" s="488">
        <v>20</v>
      </c>
      <c r="E21" s="250"/>
      <c r="F21" s="250"/>
      <c r="G21" s="250"/>
      <c r="H21" s="250">
        <v>13.162699563598633</v>
      </c>
      <c r="I21" s="307">
        <f t="shared" si="1"/>
        <v>1.918113984665073</v>
      </c>
      <c r="J21" s="307">
        <f t="shared" si="2"/>
        <v>15.080813548263706</v>
      </c>
      <c r="K21" s="314">
        <v>87.281097412109375</v>
      </c>
      <c r="L21" s="250"/>
      <c r="M21" s="250"/>
      <c r="N21" s="250"/>
      <c r="O21" s="250"/>
      <c r="P21" s="250"/>
      <c r="Q21" s="250"/>
      <c r="R21" s="297">
        <v>431</v>
      </c>
      <c r="S21" s="65">
        <v>2723.92</v>
      </c>
      <c r="T21" s="102">
        <v>124.64949700428625</v>
      </c>
      <c r="U21" s="479">
        <v>2.2480000000000002</v>
      </c>
      <c r="V21" s="479">
        <v>1.3819999999999999</v>
      </c>
      <c r="W21" s="479">
        <v>7.1999999999999995E-2</v>
      </c>
      <c r="X21" s="479">
        <v>2.363</v>
      </c>
      <c r="Y21" s="479">
        <v>0.39600000000000002</v>
      </c>
      <c r="Z21" s="250">
        <v>11.823086658229533</v>
      </c>
      <c r="AA21" s="479">
        <v>2.0430000000000001</v>
      </c>
      <c r="AB21" s="479">
        <v>3.3149999999999999</v>
      </c>
      <c r="AC21" s="479">
        <v>1.1919999999999999</v>
      </c>
      <c r="AD21" s="479">
        <v>0.49399999999999999</v>
      </c>
      <c r="AE21" s="479">
        <v>2.4489999999999998</v>
      </c>
      <c r="AF21" s="250">
        <v>4.6625222024866781</v>
      </c>
      <c r="AG21" s="479">
        <v>0.69699999999999995</v>
      </c>
      <c r="AH21" s="479">
        <v>1.103</v>
      </c>
      <c r="AI21" s="479">
        <v>0.28999999999999998</v>
      </c>
      <c r="AJ21" s="486">
        <v>12.63</v>
      </c>
      <c r="AK21" s="479">
        <v>0.105</v>
      </c>
      <c r="AL21" s="479">
        <v>3.2269999999999999</v>
      </c>
      <c r="AM21" s="479">
        <v>1.238</v>
      </c>
      <c r="AN21" s="479">
        <v>0.45800000000000002</v>
      </c>
      <c r="AO21" s="479">
        <v>0.59899999999999998</v>
      </c>
      <c r="AP21" s="479">
        <v>0.377</v>
      </c>
      <c r="AQ21" s="479">
        <v>1.91</v>
      </c>
      <c r="AR21" s="65">
        <v>0</v>
      </c>
    </row>
    <row r="22" spans="1:68" s="310" customFormat="1" ht="13.25" customHeight="1">
      <c r="A22" s="311"/>
      <c r="B22" s="312"/>
      <c r="C22" s="313"/>
      <c r="D22" s="250"/>
      <c r="E22" s="250"/>
      <c r="F22" s="250"/>
      <c r="G22" s="250"/>
      <c r="H22" s="250"/>
      <c r="I22" s="311"/>
      <c r="J22" s="311"/>
      <c r="K22" s="314"/>
      <c r="L22" s="250"/>
      <c r="M22" s="250"/>
      <c r="N22" s="250"/>
      <c r="O22" s="250"/>
      <c r="P22" s="250"/>
      <c r="Q22" s="250"/>
      <c r="R22" s="250"/>
      <c r="S22" s="250"/>
      <c r="T22" s="250"/>
      <c r="U22" s="250"/>
      <c r="V22" s="250"/>
      <c r="W22" s="250"/>
      <c r="X22" s="250"/>
      <c r="Y22" s="250"/>
      <c r="Z22" s="250"/>
      <c r="AA22" s="250"/>
      <c r="AB22" s="250"/>
      <c r="AC22" s="250"/>
      <c r="AD22" s="250"/>
      <c r="AE22" s="250"/>
      <c r="AF22" s="250"/>
      <c r="AG22" s="250"/>
      <c r="AH22" s="250"/>
      <c r="AI22" s="250"/>
      <c r="AJ22" s="250"/>
      <c r="AK22" s="250"/>
      <c r="AL22" s="250"/>
      <c r="AM22" s="250"/>
      <c r="AN22" s="250"/>
      <c r="AO22" s="250"/>
      <c r="AP22" s="250"/>
    </row>
    <row r="23" spans="1:68" s="310" customFormat="1" ht="13.25" customHeight="1">
      <c r="A23" s="311"/>
      <c r="B23" s="312"/>
      <c r="C23" s="313"/>
      <c r="D23" s="250"/>
      <c r="E23" s="250"/>
      <c r="F23" s="250"/>
      <c r="G23" s="250"/>
      <c r="H23" s="250"/>
      <c r="I23" s="311"/>
      <c r="J23" s="311"/>
      <c r="K23" s="314"/>
      <c r="L23" s="250"/>
      <c r="M23" s="250"/>
      <c r="N23" s="250"/>
      <c r="O23" s="250"/>
      <c r="P23" s="250"/>
      <c r="Q23" s="250"/>
      <c r="R23" s="250"/>
      <c r="S23" s="250"/>
      <c r="T23" s="250"/>
      <c r="U23" s="250"/>
      <c r="V23" s="250"/>
      <c r="W23" s="250"/>
      <c r="X23" s="250"/>
      <c r="Y23" s="250"/>
      <c r="Z23" s="250"/>
      <c r="AA23" s="250"/>
      <c r="AB23" s="250"/>
      <c r="AC23" s="250"/>
      <c r="AD23" s="250"/>
      <c r="AE23" s="250"/>
      <c r="AF23" s="250"/>
      <c r="AG23" s="250"/>
      <c r="AH23" s="250"/>
      <c r="AI23" s="250"/>
      <c r="AJ23" s="250"/>
      <c r="AK23" s="250"/>
      <c r="AL23" s="250"/>
      <c r="AM23" s="250"/>
      <c r="AN23" s="250"/>
      <c r="AO23" s="250"/>
      <c r="AP23" s="250"/>
    </row>
    <row r="24" spans="1:68" s="310" customFormat="1" ht="13.25" customHeight="1">
      <c r="A24" s="311"/>
      <c r="B24" s="312"/>
      <c r="C24" s="313"/>
      <c r="D24" s="250"/>
      <c r="E24" s="250"/>
      <c r="F24" s="250"/>
      <c r="G24" s="250"/>
      <c r="H24" s="250"/>
      <c r="I24" s="311"/>
      <c r="J24" s="311"/>
      <c r="K24" s="314"/>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row>
    <row r="25" spans="1:68" s="310" customFormat="1" ht="13.25" customHeight="1">
      <c r="A25" s="311"/>
      <c r="B25" s="312"/>
      <c r="C25" s="313"/>
      <c r="D25" s="250"/>
      <c r="E25" s="250"/>
      <c r="F25" s="250"/>
      <c r="G25" s="250"/>
      <c r="H25" s="250"/>
      <c r="I25" s="311"/>
      <c r="J25" s="311"/>
      <c r="K25" s="314"/>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row>
    <row r="26" spans="1:68" s="310" customFormat="1" ht="13.25" customHeight="1">
      <c r="A26" s="311"/>
      <c r="B26" s="312"/>
      <c r="C26" s="313"/>
      <c r="D26" s="250"/>
      <c r="E26" s="250"/>
      <c r="F26" s="250"/>
      <c r="G26" s="250"/>
      <c r="H26" s="250"/>
      <c r="I26" s="311"/>
      <c r="J26" s="311"/>
      <c r="K26" s="314"/>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row>
    <row r="27" spans="1:68" s="310" customFormat="1" ht="13.25" customHeight="1">
      <c r="A27" s="311"/>
      <c r="B27" s="312"/>
      <c r="C27" s="313"/>
      <c r="D27" s="250"/>
      <c r="E27" s="250"/>
      <c r="F27" s="250"/>
      <c r="G27" s="250"/>
      <c r="H27" s="250"/>
      <c r="I27" s="311"/>
      <c r="J27" s="311"/>
      <c r="K27" s="314"/>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row>
    <row r="28" spans="1:68" s="310" customFormat="1" ht="13.25" customHeight="1">
      <c r="A28" s="311"/>
      <c r="B28" s="312"/>
      <c r="C28" s="313"/>
      <c r="D28" s="250"/>
      <c r="E28" s="250"/>
      <c r="F28" s="250"/>
      <c r="G28" s="250"/>
      <c r="H28" s="250"/>
      <c r="I28" s="311"/>
      <c r="J28" s="311"/>
      <c r="K28" s="314"/>
      <c r="L28" s="250"/>
      <c r="M28" s="250"/>
      <c r="N28" s="250"/>
      <c r="O28" s="250"/>
      <c r="P28" s="250"/>
      <c r="Q28" s="250"/>
      <c r="R28" s="250"/>
      <c r="S28" s="250"/>
      <c r="T28" s="250"/>
      <c r="U28" s="250"/>
      <c r="V28" s="250"/>
      <c r="W28" s="250"/>
      <c r="X28" s="250"/>
      <c r="Y28" s="250"/>
      <c r="Z28" s="250"/>
      <c r="AA28" s="250"/>
      <c r="AB28" s="250"/>
      <c r="AC28" s="250"/>
      <c r="AD28" s="250"/>
      <c r="AE28" s="250"/>
      <c r="AF28" s="250"/>
      <c r="AG28" s="250"/>
      <c r="AH28" s="250"/>
      <c r="AI28" s="250"/>
      <c r="AJ28" s="250"/>
      <c r="AK28" s="250"/>
      <c r="AL28" s="250"/>
      <c r="AM28" s="250"/>
      <c r="AN28" s="250"/>
      <c r="AO28" s="250"/>
      <c r="AP28" s="250"/>
    </row>
    <row r="29" spans="1:68" s="310" customFormat="1" ht="13.25" customHeight="1">
      <c r="A29" s="311"/>
      <c r="B29" s="312"/>
      <c r="C29" s="313"/>
      <c r="D29" s="250"/>
      <c r="E29" s="250"/>
      <c r="F29" s="250"/>
      <c r="G29" s="250"/>
      <c r="H29" s="250"/>
      <c r="I29" s="311"/>
      <c r="J29" s="311"/>
      <c r="K29" s="314"/>
      <c r="L29" s="250"/>
      <c r="M29" s="250"/>
      <c r="N29" s="250"/>
      <c r="O29" s="250"/>
      <c r="P29" s="250"/>
      <c r="Q29" s="250"/>
      <c r="R29" s="250"/>
      <c r="S29" s="250"/>
      <c r="T29" s="250"/>
      <c r="U29" s="250"/>
      <c r="V29" s="250"/>
      <c r="W29" s="250"/>
      <c r="X29" s="250"/>
      <c r="Y29" s="250"/>
      <c r="Z29" s="250"/>
      <c r="AA29" s="250"/>
      <c r="AB29" s="250"/>
      <c r="AC29" s="250"/>
      <c r="AD29" s="250"/>
      <c r="AE29" s="250"/>
      <c r="AF29" s="250"/>
      <c r="AG29" s="250"/>
      <c r="AH29" s="250"/>
      <c r="AI29" s="250"/>
      <c r="AJ29" s="250"/>
      <c r="AK29" s="250"/>
      <c r="AL29" s="250"/>
      <c r="AM29" s="250"/>
      <c r="AN29" s="250"/>
      <c r="AO29" s="250"/>
      <c r="AP29" s="250"/>
    </row>
    <row r="30" spans="1:68" s="310" customFormat="1" ht="13.25" customHeight="1">
      <c r="A30" s="311"/>
      <c r="B30" s="312"/>
      <c r="C30" s="313"/>
      <c r="D30" s="250"/>
      <c r="E30" s="250"/>
      <c r="F30" s="250"/>
      <c r="G30" s="250"/>
      <c r="H30" s="250"/>
      <c r="I30" s="311"/>
      <c r="J30" s="311"/>
      <c r="K30" s="314"/>
      <c r="L30" s="250"/>
      <c r="M30" s="250"/>
      <c r="N30" s="250"/>
      <c r="O30" s="250"/>
      <c r="P30" s="250"/>
      <c r="Q30" s="250"/>
      <c r="R30" s="250"/>
      <c r="S30" s="250"/>
      <c r="T30" s="250"/>
      <c r="U30" s="250"/>
      <c r="V30" s="250"/>
      <c r="W30" s="250"/>
      <c r="X30" s="250"/>
      <c r="Y30" s="250"/>
      <c r="Z30" s="250"/>
      <c r="AA30" s="250"/>
      <c r="AB30" s="250"/>
      <c r="AC30" s="250"/>
      <c r="AD30" s="250"/>
      <c r="AE30" s="250"/>
      <c r="AF30" s="250"/>
      <c r="AG30" s="250"/>
      <c r="AH30" s="250"/>
      <c r="AI30" s="250"/>
      <c r="AJ30" s="250"/>
      <c r="AK30" s="250"/>
      <c r="AL30" s="250"/>
      <c r="AM30" s="250"/>
      <c r="AN30" s="250"/>
      <c r="AO30" s="250"/>
      <c r="AP30" s="250"/>
    </row>
    <row r="31" spans="1:68" s="310" customFormat="1" ht="13.25" customHeight="1">
      <c r="A31" s="311"/>
      <c r="B31" s="312"/>
      <c r="C31" s="313"/>
      <c r="D31" s="250"/>
      <c r="E31" s="250"/>
      <c r="F31" s="250"/>
      <c r="G31" s="250"/>
      <c r="H31" s="250"/>
      <c r="I31" s="311"/>
      <c r="J31" s="311"/>
      <c r="K31" s="314"/>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row>
    <row r="32" spans="1:68" s="310" customFormat="1" ht="13.25" customHeight="1">
      <c r="A32" s="311"/>
      <c r="B32" s="312"/>
      <c r="C32" s="313"/>
      <c r="D32" s="250"/>
      <c r="E32" s="250"/>
      <c r="F32" s="250"/>
      <c r="G32" s="250"/>
      <c r="H32" s="250"/>
      <c r="I32" s="311"/>
      <c r="J32" s="311"/>
      <c r="K32" s="314"/>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row>
    <row r="33" spans="1:42" s="310" customFormat="1" ht="13.25" customHeight="1">
      <c r="A33" s="311"/>
      <c r="B33" s="312"/>
      <c r="C33" s="313"/>
      <c r="D33" s="250"/>
      <c r="E33" s="250"/>
      <c r="F33" s="250"/>
      <c r="G33" s="250"/>
      <c r="H33" s="250"/>
      <c r="I33" s="311"/>
      <c r="J33" s="311"/>
      <c r="K33" s="314"/>
      <c r="L33" s="250"/>
      <c r="M33" s="250"/>
      <c r="N33" s="250"/>
      <c r="O33" s="250"/>
      <c r="P33" s="250"/>
      <c r="Q33" s="250"/>
      <c r="R33" s="250"/>
      <c r="S33" s="250"/>
      <c r="T33" s="250"/>
      <c r="U33" s="250"/>
      <c r="V33" s="250"/>
      <c r="W33" s="250"/>
      <c r="X33" s="250"/>
      <c r="Y33" s="250"/>
      <c r="Z33" s="250"/>
      <c r="AA33" s="250"/>
      <c r="AB33" s="250"/>
      <c r="AC33" s="250"/>
      <c r="AD33" s="250"/>
      <c r="AE33" s="250"/>
      <c r="AF33" s="250"/>
      <c r="AG33" s="250"/>
      <c r="AH33" s="250"/>
      <c r="AI33" s="250"/>
      <c r="AJ33" s="250"/>
      <c r="AK33" s="250"/>
      <c r="AL33" s="250"/>
      <c r="AM33" s="250"/>
      <c r="AN33" s="250"/>
      <c r="AO33" s="250"/>
      <c r="AP33" s="250"/>
    </row>
    <row r="34" spans="1:42" s="310" customFormat="1" ht="13.25" customHeight="1">
      <c r="A34" s="311"/>
      <c r="B34" s="312"/>
      <c r="C34" s="313"/>
      <c r="D34" s="250"/>
      <c r="E34" s="250"/>
      <c r="F34" s="250"/>
      <c r="G34" s="250"/>
      <c r="H34" s="250"/>
      <c r="I34" s="311"/>
      <c r="J34" s="311"/>
      <c r="K34" s="314"/>
      <c r="L34" s="250"/>
      <c r="M34" s="250"/>
      <c r="N34" s="250"/>
      <c r="O34" s="250"/>
      <c r="P34" s="250"/>
      <c r="Q34" s="250"/>
      <c r="R34" s="250"/>
      <c r="S34" s="250"/>
      <c r="T34" s="250"/>
      <c r="U34" s="250"/>
      <c r="V34" s="250"/>
      <c r="W34" s="250"/>
      <c r="X34" s="250"/>
      <c r="Y34" s="250"/>
      <c r="Z34" s="250"/>
      <c r="AA34" s="250"/>
      <c r="AB34" s="250"/>
      <c r="AC34" s="250"/>
      <c r="AD34" s="250"/>
      <c r="AE34" s="250"/>
      <c r="AF34" s="250"/>
      <c r="AG34" s="250"/>
      <c r="AH34" s="250"/>
      <c r="AI34" s="250"/>
      <c r="AJ34" s="250"/>
      <c r="AK34" s="250"/>
      <c r="AL34" s="250"/>
      <c r="AM34" s="250"/>
      <c r="AN34" s="250"/>
      <c r="AO34" s="250"/>
      <c r="AP34" s="250"/>
    </row>
    <row r="35" spans="1:42" s="310" customFormat="1" ht="13.25" customHeight="1">
      <c r="A35" s="311"/>
      <c r="B35" s="312"/>
      <c r="C35" s="313"/>
      <c r="D35" s="250"/>
      <c r="E35" s="250"/>
      <c r="F35" s="250"/>
      <c r="G35" s="250"/>
      <c r="H35" s="250"/>
      <c r="I35" s="311"/>
      <c r="J35" s="311"/>
      <c r="K35" s="314"/>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row>
    <row r="36" spans="1:42" s="310" customFormat="1" ht="13.25" customHeight="1">
      <c r="A36" s="311"/>
      <c r="B36" s="312"/>
      <c r="C36" s="313"/>
      <c r="D36" s="250"/>
      <c r="E36" s="250"/>
      <c r="F36" s="250"/>
      <c r="G36" s="250"/>
      <c r="H36" s="250"/>
      <c r="I36" s="311"/>
      <c r="J36" s="311"/>
      <c r="K36" s="314"/>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row>
    <row r="37" spans="1:42" s="310" customFormat="1" ht="13.25" customHeight="1">
      <c r="A37" s="311"/>
      <c r="B37" s="312"/>
      <c r="C37" s="313"/>
      <c r="D37" s="250"/>
      <c r="E37" s="250"/>
      <c r="F37" s="250"/>
      <c r="G37" s="250"/>
      <c r="H37" s="250"/>
      <c r="I37" s="311"/>
      <c r="J37" s="311"/>
      <c r="K37" s="314"/>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row>
    <row r="38" spans="1:42" s="310" customFormat="1" ht="13.25" customHeight="1">
      <c r="A38" s="311"/>
      <c r="B38" s="312"/>
      <c r="C38" s="313"/>
      <c r="D38" s="250"/>
      <c r="E38" s="250"/>
      <c r="F38" s="250"/>
      <c r="G38" s="250"/>
      <c r="H38" s="250"/>
      <c r="I38" s="311"/>
      <c r="J38" s="311"/>
      <c r="K38" s="314"/>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row>
    <row r="39" spans="1:42" s="310" customFormat="1" ht="13.25" customHeight="1">
      <c r="A39" s="311"/>
      <c r="B39" s="312"/>
      <c r="C39" s="313"/>
      <c r="D39" s="250"/>
      <c r="E39" s="250"/>
      <c r="F39" s="250"/>
      <c r="G39" s="250"/>
      <c r="H39" s="250"/>
      <c r="I39" s="311"/>
      <c r="J39" s="311"/>
      <c r="K39" s="314"/>
      <c r="L39" s="250"/>
      <c r="M39" s="250"/>
      <c r="N39" s="250"/>
      <c r="O39" s="250"/>
      <c r="P39" s="250"/>
      <c r="Q39" s="250"/>
      <c r="R39" s="250"/>
      <c r="S39" s="250"/>
      <c r="T39" s="250"/>
      <c r="U39" s="250"/>
      <c r="V39" s="250"/>
      <c r="W39" s="250"/>
      <c r="X39" s="250"/>
      <c r="Y39" s="250"/>
      <c r="Z39" s="250"/>
      <c r="AA39" s="250"/>
      <c r="AB39" s="250"/>
      <c r="AC39" s="250"/>
      <c r="AD39" s="250"/>
      <c r="AE39" s="250"/>
      <c r="AF39" s="250"/>
      <c r="AG39" s="250"/>
      <c r="AH39" s="250"/>
      <c r="AI39" s="250"/>
      <c r="AJ39" s="250"/>
      <c r="AK39" s="250"/>
      <c r="AL39" s="250"/>
      <c r="AM39" s="250"/>
      <c r="AN39" s="250"/>
      <c r="AO39" s="250"/>
      <c r="AP39" s="250"/>
    </row>
    <row r="40" spans="1:42" s="310" customFormat="1" ht="13.25" customHeight="1">
      <c r="A40" s="311"/>
      <c r="B40" s="312"/>
      <c r="C40" s="313"/>
      <c r="D40" s="250"/>
      <c r="E40" s="250"/>
      <c r="F40" s="250"/>
      <c r="G40" s="250"/>
      <c r="H40" s="250"/>
      <c r="I40" s="311"/>
      <c r="J40" s="311"/>
      <c r="K40" s="314"/>
      <c r="L40" s="250"/>
      <c r="M40" s="250"/>
      <c r="N40" s="250"/>
      <c r="O40" s="250"/>
      <c r="P40" s="250"/>
      <c r="Q40" s="250"/>
      <c r="R40" s="250"/>
      <c r="S40" s="250"/>
      <c r="T40" s="250"/>
      <c r="U40" s="250"/>
      <c r="V40" s="250"/>
      <c r="W40" s="250"/>
      <c r="X40" s="250"/>
      <c r="Y40" s="250"/>
      <c r="Z40" s="250"/>
      <c r="AA40" s="250"/>
      <c r="AB40" s="250"/>
      <c r="AC40" s="250"/>
      <c r="AD40" s="250"/>
      <c r="AE40" s="250"/>
      <c r="AF40" s="250"/>
      <c r="AG40" s="250"/>
      <c r="AH40" s="250"/>
      <c r="AI40" s="250"/>
      <c r="AJ40" s="250"/>
      <c r="AK40" s="250"/>
      <c r="AL40" s="250"/>
      <c r="AM40" s="250"/>
      <c r="AN40" s="250"/>
      <c r="AO40" s="250"/>
      <c r="AP40" s="250"/>
    </row>
    <row r="41" spans="1:42" s="310" customFormat="1" ht="13.25" customHeight="1">
      <c r="A41" s="311"/>
      <c r="B41" s="312"/>
      <c r="C41" s="313"/>
      <c r="D41" s="250"/>
      <c r="E41" s="250"/>
      <c r="F41" s="250"/>
      <c r="G41" s="250"/>
      <c r="H41" s="250"/>
      <c r="I41" s="311"/>
      <c r="J41" s="311"/>
      <c r="K41" s="314"/>
      <c r="L41" s="250"/>
      <c r="M41" s="250"/>
      <c r="N41" s="250"/>
      <c r="O41" s="250"/>
      <c r="P41" s="250"/>
      <c r="Q41" s="250"/>
      <c r="R41" s="250"/>
      <c r="S41" s="250"/>
      <c r="T41" s="250"/>
      <c r="U41" s="250"/>
      <c r="V41" s="250"/>
      <c r="W41" s="250"/>
      <c r="X41" s="250"/>
      <c r="Y41" s="250"/>
      <c r="Z41" s="250"/>
      <c r="AA41" s="250"/>
      <c r="AB41" s="250"/>
      <c r="AC41" s="250"/>
      <c r="AD41" s="250"/>
      <c r="AE41" s="250"/>
      <c r="AF41" s="250"/>
      <c r="AG41" s="250"/>
      <c r="AH41" s="250"/>
      <c r="AI41" s="250"/>
      <c r="AJ41" s="250"/>
      <c r="AK41" s="250"/>
      <c r="AL41" s="250"/>
      <c r="AM41" s="250"/>
      <c r="AN41" s="250"/>
      <c r="AO41" s="250"/>
      <c r="AP41" s="250"/>
    </row>
    <row r="42" spans="1:42" s="310" customFormat="1" ht="13.25" customHeight="1">
      <c r="A42" s="311"/>
      <c r="B42" s="312"/>
      <c r="C42" s="313"/>
      <c r="D42" s="250"/>
      <c r="E42" s="250"/>
      <c r="F42" s="250"/>
      <c r="G42" s="250"/>
      <c r="H42" s="250"/>
      <c r="I42" s="311"/>
      <c r="J42" s="311"/>
      <c r="K42" s="314"/>
      <c r="L42" s="250"/>
      <c r="M42" s="250"/>
      <c r="N42" s="250"/>
      <c r="O42" s="250"/>
      <c r="P42" s="250"/>
      <c r="Q42" s="250"/>
      <c r="R42" s="250"/>
      <c r="S42" s="250"/>
      <c r="T42" s="250"/>
      <c r="U42" s="250"/>
      <c r="V42" s="250"/>
      <c r="W42" s="250"/>
      <c r="X42" s="250"/>
      <c r="Y42" s="250"/>
      <c r="Z42" s="250"/>
      <c r="AA42" s="250"/>
      <c r="AB42" s="250"/>
      <c r="AC42" s="250"/>
      <c r="AD42" s="250"/>
      <c r="AE42" s="250"/>
      <c r="AF42" s="250"/>
      <c r="AG42" s="250"/>
      <c r="AH42" s="250"/>
      <c r="AI42" s="250"/>
      <c r="AJ42" s="250"/>
      <c r="AK42" s="250"/>
      <c r="AL42" s="250"/>
      <c r="AM42" s="250"/>
      <c r="AN42" s="250"/>
      <c r="AO42" s="250"/>
      <c r="AP42" s="250"/>
    </row>
    <row r="43" spans="1:42" s="310" customFormat="1" ht="13.25" customHeight="1">
      <c r="A43" s="311"/>
      <c r="B43" s="312"/>
      <c r="C43" s="313"/>
      <c r="D43" s="250"/>
      <c r="E43" s="250"/>
      <c r="F43" s="250"/>
      <c r="G43" s="250"/>
      <c r="H43" s="250"/>
      <c r="I43" s="311"/>
      <c r="J43" s="311"/>
      <c r="K43" s="314"/>
      <c r="L43" s="250"/>
      <c r="M43" s="250"/>
      <c r="N43" s="250"/>
      <c r="O43" s="250"/>
      <c r="P43" s="250"/>
      <c r="Q43" s="250"/>
      <c r="R43" s="250"/>
      <c r="S43" s="250"/>
      <c r="T43" s="250"/>
      <c r="U43" s="250"/>
      <c r="V43" s="250"/>
      <c r="W43" s="250"/>
      <c r="X43" s="250"/>
      <c r="Y43" s="250"/>
      <c r="Z43" s="250"/>
      <c r="AA43" s="250"/>
      <c r="AB43" s="250"/>
      <c r="AC43" s="250"/>
      <c r="AD43" s="250"/>
      <c r="AE43" s="250"/>
      <c r="AF43" s="250"/>
      <c r="AG43" s="250"/>
      <c r="AH43" s="250"/>
      <c r="AI43" s="250"/>
      <c r="AJ43" s="250"/>
      <c r="AK43" s="250"/>
      <c r="AL43" s="250"/>
      <c r="AM43" s="250"/>
      <c r="AN43" s="250"/>
      <c r="AO43" s="250"/>
      <c r="AP43" s="250"/>
    </row>
    <row r="44" spans="1:42" s="310" customFormat="1" ht="13.25" customHeight="1">
      <c r="A44" s="311"/>
      <c r="B44" s="312"/>
      <c r="C44" s="313"/>
      <c r="D44" s="250"/>
      <c r="E44" s="250"/>
      <c r="F44" s="250"/>
      <c r="G44" s="250"/>
      <c r="H44" s="250"/>
      <c r="I44" s="311"/>
      <c r="J44" s="311"/>
      <c r="K44" s="314"/>
      <c r="L44" s="250"/>
      <c r="M44" s="250"/>
      <c r="N44" s="250"/>
      <c r="O44" s="250"/>
      <c r="P44" s="250"/>
      <c r="Q44" s="250"/>
      <c r="R44" s="250"/>
      <c r="S44" s="250"/>
      <c r="T44" s="250"/>
      <c r="U44" s="250"/>
      <c r="V44" s="250"/>
      <c r="W44" s="250"/>
      <c r="X44" s="250"/>
      <c r="Y44" s="250"/>
      <c r="Z44" s="250"/>
      <c r="AA44" s="250"/>
      <c r="AB44" s="250"/>
      <c r="AC44" s="250"/>
      <c r="AD44" s="250"/>
      <c r="AE44" s="250"/>
      <c r="AF44" s="250"/>
      <c r="AG44" s="250"/>
      <c r="AH44" s="250"/>
      <c r="AI44" s="250"/>
      <c r="AJ44" s="250"/>
      <c r="AK44" s="250"/>
      <c r="AL44" s="250"/>
      <c r="AM44" s="250"/>
      <c r="AN44" s="250"/>
      <c r="AO44" s="250"/>
      <c r="AP44" s="250"/>
    </row>
    <row r="45" spans="1:42" s="310" customFormat="1" ht="13.25" customHeight="1">
      <c r="A45" s="311"/>
      <c r="B45" s="312"/>
      <c r="C45" s="313"/>
      <c r="D45" s="250"/>
      <c r="E45" s="250"/>
      <c r="F45" s="250"/>
      <c r="G45" s="250"/>
      <c r="H45" s="250"/>
      <c r="I45" s="311"/>
      <c r="J45" s="311"/>
      <c r="K45" s="314"/>
      <c r="L45" s="250"/>
      <c r="M45" s="250"/>
      <c r="N45" s="250"/>
      <c r="O45" s="250"/>
      <c r="P45" s="250"/>
      <c r="Q45" s="250"/>
      <c r="R45" s="250"/>
      <c r="S45" s="250"/>
      <c r="T45" s="250"/>
      <c r="U45" s="250"/>
      <c r="V45" s="250"/>
      <c r="W45" s="250"/>
      <c r="X45" s="250"/>
      <c r="Y45" s="250"/>
      <c r="Z45" s="250"/>
      <c r="AA45" s="250"/>
      <c r="AB45" s="250"/>
      <c r="AC45" s="250"/>
      <c r="AD45" s="250"/>
      <c r="AE45" s="250"/>
      <c r="AF45" s="250"/>
      <c r="AG45" s="250"/>
      <c r="AH45" s="250"/>
      <c r="AI45" s="250"/>
      <c r="AJ45" s="250"/>
      <c r="AK45" s="250"/>
      <c r="AL45" s="250"/>
      <c r="AM45" s="250"/>
      <c r="AN45" s="250"/>
      <c r="AO45" s="250"/>
      <c r="AP45" s="250"/>
    </row>
    <row r="46" spans="1:42" s="310" customFormat="1" ht="13.25" customHeight="1">
      <c r="A46" s="311"/>
      <c r="B46" s="312"/>
      <c r="C46" s="313"/>
      <c r="D46" s="250"/>
      <c r="E46" s="250"/>
      <c r="F46" s="250"/>
      <c r="G46" s="250"/>
      <c r="H46" s="250"/>
      <c r="I46" s="311"/>
      <c r="J46" s="311"/>
      <c r="K46" s="314"/>
      <c r="L46" s="250"/>
      <c r="M46" s="250"/>
      <c r="N46" s="250"/>
      <c r="O46" s="250"/>
      <c r="P46" s="250"/>
      <c r="Q46" s="250"/>
      <c r="R46" s="250"/>
      <c r="S46" s="250"/>
      <c r="T46" s="250"/>
      <c r="U46" s="250"/>
      <c r="V46" s="250"/>
      <c r="W46" s="250"/>
      <c r="X46" s="250"/>
      <c r="Y46" s="250"/>
      <c r="Z46" s="250"/>
      <c r="AA46" s="250"/>
      <c r="AB46" s="250"/>
      <c r="AC46" s="250"/>
      <c r="AD46" s="250"/>
      <c r="AE46" s="250"/>
      <c r="AF46" s="250"/>
      <c r="AG46" s="250"/>
      <c r="AH46" s="250"/>
      <c r="AI46" s="250"/>
      <c r="AJ46" s="250"/>
      <c r="AK46" s="250"/>
      <c r="AL46" s="250"/>
      <c r="AM46" s="250"/>
      <c r="AN46" s="250"/>
      <c r="AO46" s="250"/>
      <c r="AP46" s="250"/>
    </row>
    <row r="47" spans="1:42" s="310" customFormat="1" ht="13.25" customHeight="1">
      <c r="A47" s="311"/>
      <c r="B47" s="312"/>
      <c r="C47" s="313"/>
      <c r="D47" s="250"/>
      <c r="E47" s="250"/>
      <c r="F47" s="250"/>
      <c r="G47" s="250"/>
      <c r="H47" s="250"/>
      <c r="I47" s="311"/>
      <c r="J47" s="311"/>
      <c r="K47" s="314"/>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row>
    <row r="48" spans="1:42" s="310" customFormat="1" ht="13.25" customHeight="1">
      <c r="A48" s="311"/>
      <c r="B48" s="312"/>
      <c r="C48" s="313"/>
      <c r="D48" s="250"/>
      <c r="E48" s="250"/>
      <c r="F48" s="250"/>
      <c r="G48" s="250"/>
      <c r="H48" s="250"/>
      <c r="I48" s="311"/>
      <c r="J48" s="311"/>
      <c r="K48" s="314"/>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row>
    <row r="49" spans="1:42" s="310" customFormat="1" ht="13.25" customHeight="1">
      <c r="A49" s="311"/>
      <c r="B49" s="312"/>
      <c r="C49" s="313"/>
      <c r="D49" s="250"/>
      <c r="E49" s="250"/>
      <c r="F49" s="250"/>
      <c r="G49" s="250"/>
      <c r="H49" s="250"/>
      <c r="I49" s="311"/>
      <c r="J49" s="311"/>
      <c r="K49" s="314"/>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0"/>
      <c r="AL49" s="250"/>
      <c r="AM49" s="250"/>
      <c r="AN49" s="250"/>
      <c r="AO49" s="250"/>
      <c r="AP49" s="250"/>
    </row>
    <row r="50" spans="1:42" s="310" customFormat="1" ht="13.25" customHeight="1">
      <c r="A50" s="311"/>
      <c r="B50" s="312"/>
      <c r="C50" s="313"/>
      <c r="D50" s="250"/>
      <c r="E50" s="250"/>
      <c r="F50" s="250"/>
      <c r="G50" s="250"/>
      <c r="H50" s="250"/>
      <c r="I50" s="311"/>
      <c r="J50" s="311"/>
      <c r="K50" s="314"/>
      <c r="L50" s="250"/>
      <c r="M50" s="250"/>
      <c r="N50" s="250"/>
      <c r="O50" s="250"/>
      <c r="P50" s="250"/>
      <c r="Q50" s="250"/>
      <c r="R50" s="250"/>
      <c r="S50" s="250"/>
      <c r="T50" s="250"/>
      <c r="U50" s="250"/>
      <c r="V50" s="250"/>
      <c r="W50" s="250"/>
      <c r="X50" s="250"/>
      <c r="Y50" s="250"/>
      <c r="Z50" s="250"/>
      <c r="AA50" s="250"/>
      <c r="AB50" s="250"/>
      <c r="AC50" s="250"/>
      <c r="AD50" s="250"/>
      <c r="AE50" s="250"/>
      <c r="AF50" s="250"/>
      <c r="AG50" s="250"/>
      <c r="AH50" s="250"/>
      <c r="AI50" s="250"/>
      <c r="AJ50" s="250"/>
      <c r="AK50" s="250"/>
      <c r="AL50" s="250"/>
      <c r="AM50" s="250"/>
      <c r="AN50" s="250"/>
      <c r="AO50" s="250"/>
      <c r="AP50" s="250"/>
    </row>
    <row r="51" spans="1:42" s="310" customFormat="1" ht="13.25" customHeight="1">
      <c r="A51" s="311"/>
      <c r="B51" s="312"/>
      <c r="C51" s="313"/>
      <c r="D51" s="250"/>
      <c r="E51" s="250"/>
      <c r="F51" s="250"/>
      <c r="G51" s="250"/>
      <c r="H51" s="250"/>
      <c r="I51" s="311"/>
      <c r="J51" s="311"/>
      <c r="K51" s="314"/>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0"/>
      <c r="AL51" s="250"/>
      <c r="AM51" s="250"/>
      <c r="AN51" s="250"/>
      <c r="AO51" s="250"/>
      <c r="AP51" s="250"/>
    </row>
    <row r="52" spans="1:42" s="310" customFormat="1" ht="13.25" customHeight="1">
      <c r="A52" s="311"/>
      <c r="B52" s="312"/>
      <c r="C52" s="313"/>
      <c r="D52" s="250"/>
      <c r="E52" s="250"/>
      <c r="F52" s="250"/>
      <c r="G52" s="250"/>
      <c r="H52" s="250"/>
      <c r="I52" s="311"/>
      <c r="J52" s="311"/>
      <c r="K52" s="314"/>
      <c r="L52" s="250"/>
      <c r="M52" s="250"/>
      <c r="N52" s="250"/>
      <c r="O52" s="250"/>
      <c r="P52" s="250"/>
      <c r="Q52" s="250"/>
      <c r="R52" s="250"/>
      <c r="S52" s="250"/>
      <c r="T52" s="250"/>
      <c r="U52" s="250"/>
      <c r="V52" s="250"/>
      <c r="W52" s="250"/>
      <c r="X52" s="250"/>
      <c r="Y52" s="250"/>
      <c r="Z52" s="250"/>
      <c r="AA52" s="250"/>
      <c r="AB52" s="250"/>
      <c r="AC52" s="250"/>
      <c r="AD52" s="250"/>
      <c r="AE52" s="250"/>
      <c r="AF52" s="250"/>
      <c r="AG52" s="250"/>
      <c r="AH52" s="250"/>
      <c r="AI52" s="250"/>
      <c r="AJ52" s="250"/>
      <c r="AK52" s="250"/>
      <c r="AL52" s="250"/>
      <c r="AM52" s="250"/>
      <c r="AN52" s="250"/>
      <c r="AO52" s="250"/>
      <c r="AP52" s="250"/>
    </row>
    <row r="53" spans="1:42" s="310" customFormat="1" ht="13.25" customHeight="1">
      <c r="A53" s="311"/>
      <c r="B53" s="312"/>
      <c r="C53" s="313"/>
      <c r="D53" s="250"/>
      <c r="E53" s="250"/>
      <c r="F53" s="250"/>
      <c r="G53" s="250"/>
      <c r="H53" s="250"/>
      <c r="I53" s="311"/>
      <c r="J53" s="311"/>
      <c r="K53" s="314"/>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0"/>
      <c r="AL53" s="250"/>
      <c r="AM53" s="250"/>
      <c r="AN53" s="250"/>
      <c r="AO53" s="250"/>
      <c r="AP53" s="250"/>
    </row>
    <row r="54" spans="1:42" s="310" customFormat="1" ht="13.25" customHeight="1">
      <c r="A54" s="311"/>
      <c r="B54" s="312"/>
      <c r="C54" s="313"/>
      <c r="D54" s="250"/>
      <c r="E54" s="250"/>
      <c r="F54" s="250"/>
      <c r="G54" s="250"/>
      <c r="H54" s="250"/>
      <c r="I54" s="311"/>
      <c r="J54" s="311"/>
      <c r="K54" s="314"/>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0"/>
      <c r="AJ54" s="250"/>
      <c r="AK54" s="250"/>
      <c r="AL54" s="250"/>
      <c r="AM54" s="250"/>
      <c r="AN54" s="250"/>
      <c r="AO54" s="250"/>
      <c r="AP54" s="250"/>
    </row>
    <row r="55" spans="1:42" s="310" customFormat="1" ht="13.25" customHeight="1">
      <c r="A55" s="311"/>
      <c r="B55" s="312"/>
      <c r="C55" s="313"/>
      <c r="D55" s="250"/>
      <c r="E55" s="250"/>
      <c r="F55" s="250"/>
      <c r="G55" s="250"/>
      <c r="H55" s="250"/>
      <c r="I55" s="311"/>
      <c r="J55" s="311"/>
      <c r="K55" s="314"/>
      <c r="L55" s="250"/>
      <c r="M55" s="250"/>
      <c r="N55" s="250"/>
      <c r="O55" s="250"/>
      <c r="P55" s="250"/>
      <c r="Q55" s="250"/>
      <c r="R55" s="250"/>
      <c r="S55" s="250"/>
      <c r="T55" s="250"/>
      <c r="U55" s="250"/>
      <c r="V55" s="250"/>
      <c r="W55" s="250"/>
      <c r="X55" s="250"/>
      <c r="Y55" s="250"/>
      <c r="Z55" s="250"/>
      <c r="AA55" s="250"/>
      <c r="AB55" s="250"/>
      <c r="AC55" s="250"/>
      <c r="AD55" s="250"/>
      <c r="AE55" s="250"/>
      <c r="AF55" s="250"/>
      <c r="AG55" s="250"/>
      <c r="AH55" s="250"/>
      <c r="AI55" s="250"/>
      <c r="AJ55" s="250"/>
      <c r="AK55" s="250"/>
      <c r="AL55" s="250"/>
      <c r="AM55" s="250"/>
      <c r="AN55" s="250"/>
      <c r="AO55" s="250"/>
      <c r="AP55" s="250"/>
    </row>
    <row r="56" spans="1:42" s="310" customFormat="1" ht="13.25" customHeight="1">
      <c r="A56" s="311"/>
      <c r="B56" s="312"/>
      <c r="C56" s="313"/>
      <c r="D56" s="250"/>
      <c r="E56" s="250"/>
      <c r="F56" s="250"/>
      <c r="G56" s="250"/>
      <c r="H56" s="250"/>
      <c r="I56" s="311"/>
      <c r="J56" s="311"/>
      <c r="K56" s="314"/>
      <c r="L56" s="250"/>
      <c r="M56" s="250"/>
      <c r="N56" s="250"/>
      <c r="O56" s="250"/>
      <c r="P56" s="250"/>
      <c r="Q56" s="250"/>
      <c r="R56" s="250"/>
      <c r="S56" s="250"/>
      <c r="T56" s="250"/>
      <c r="U56" s="250"/>
      <c r="V56" s="250"/>
      <c r="W56" s="250"/>
      <c r="X56" s="250"/>
      <c r="Y56" s="250"/>
      <c r="Z56" s="250"/>
      <c r="AA56" s="250"/>
      <c r="AB56" s="250"/>
      <c r="AC56" s="250"/>
      <c r="AD56" s="250"/>
      <c r="AE56" s="250"/>
      <c r="AF56" s="250"/>
      <c r="AG56" s="250"/>
      <c r="AH56" s="250"/>
      <c r="AI56" s="250"/>
      <c r="AJ56" s="250"/>
      <c r="AK56" s="250"/>
      <c r="AL56" s="250"/>
      <c r="AM56" s="250"/>
      <c r="AN56" s="250"/>
      <c r="AO56" s="250"/>
      <c r="AP56" s="250"/>
    </row>
    <row r="57" spans="1:42" s="310" customFormat="1" ht="13.25" customHeight="1">
      <c r="A57" s="311"/>
      <c r="B57" s="312"/>
      <c r="C57" s="313"/>
      <c r="D57" s="250"/>
      <c r="E57" s="250"/>
      <c r="F57" s="250"/>
      <c r="G57" s="250"/>
      <c r="H57" s="250"/>
      <c r="I57" s="311"/>
      <c r="J57" s="311"/>
      <c r="K57" s="314"/>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0"/>
      <c r="AJ57" s="250"/>
      <c r="AK57" s="250"/>
      <c r="AL57" s="250"/>
      <c r="AM57" s="250"/>
      <c r="AN57" s="250"/>
      <c r="AO57" s="250"/>
      <c r="AP57" s="250"/>
    </row>
    <row r="58" spans="1:42" s="310" customFormat="1" ht="13.25" customHeight="1">
      <c r="A58" s="311"/>
      <c r="B58" s="312"/>
      <c r="C58" s="313"/>
      <c r="D58" s="250"/>
      <c r="E58" s="250"/>
      <c r="F58" s="250"/>
      <c r="G58" s="250"/>
      <c r="H58" s="250"/>
      <c r="I58" s="311"/>
      <c r="J58" s="311"/>
      <c r="K58" s="314"/>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0"/>
      <c r="AJ58" s="250"/>
      <c r="AK58" s="250"/>
      <c r="AL58" s="250"/>
      <c r="AM58" s="250"/>
      <c r="AN58" s="250"/>
      <c r="AO58" s="250"/>
      <c r="AP58" s="250"/>
    </row>
    <row r="59" spans="1:42" s="310" customFormat="1" ht="13.25" customHeight="1">
      <c r="A59" s="311"/>
      <c r="B59" s="312"/>
      <c r="C59" s="313"/>
      <c r="D59" s="250"/>
      <c r="E59" s="250"/>
      <c r="F59" s="250"/>
      <c r="G59" s="250"/>
      <c r="H59" s="250"/>
      <c r="I59" s="311"/>
      <c r="J59" s="311"/>
      <c r="K59" s="314"/>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0"/>
      <c r="AJ59" s="250"/>
      <c r="AK59" s="250"/>
      <c r="AL59" s="250"/>
      <c r="AM59" s="250"/>
      <c r="AN59" s="250"/>
      <c r="AO59" s="250"/>
      <c r="AP59" s="250"/>
    </row>
    <row r="60" spans="1:42" s="310" customFormat="1" ht="13.25" customHeight="1">
      <c r="A60" s="311"/>
      <c r="B60" s="312"/>
      <c r="C60" s="313"/>
      <c r="D60" s="250"/>
      <c r="E60" s="250"/>
      <c r="F60" s="250"/>
      <c r="G60" s="250"/>
      <c r="H60" s="250"/>
      <c r="I60" s="311"/>
      <c r="J60" s="311"/>
      <c r="K60" s="314"/>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0"/>
      <c r="AJ60" s="250"/>
      <c r="AK60" s="250"/>
      <c r="AL60" s="250"/>
      <c r="AM60" s="250"/>
      <c r="AN60" s="250"/>
      <c r="AO60" s="250"/>
      <c r="AP60" s="250"/>
    </row>
    <row r="61" spans="1:42" s="310" customFormat="1" ht="13.25" customHeight="1">
      <c r="A61" s="311"/>
      <c r="B61" s="312"/>
      <c r="C61" s="313"/>
      <c r="D61" s="250"/>
      <c r="E61" s="250"/>
      <c r="F61" s="250"/>
      <c r="G61" s="250"/>
      <c r="H61" s="250"/>
      <c r="I61" s="311"/>
      <c r="J61" s="311"/>
      <c r="K61" s="314"/>
      <c r="L61" s="250"/>
      <c r="M61" s="250"/>
      <c r="N61" s="250"/>
      <c r="O61" s="250"/>
      <c r="P61" s="250"/>
      <c r="Q61" s="250"/>
      <c r="R61" s="250"/>
      <c r="S61" s="250"/>
      <c r="T61" s="250"/>
      <c r="U61" s="250"/>
      <c r="V61" s="250"/>
      <c r="W61" s="250"/>
      <c r="X61" s="250"/>
      <c r="Y61" s="250"/>
      <c r="Z61" s="250"/>
      <c r="AA61" s="250"/>
      <c r="AB61" s="250"/>
      <c r="AC61" s="250"/>
      <c r="AD61" s="250"/>
      <c r="AE61" s="250"/>
      <c r="AF61" s="250"/>
      <c r="AG61" s="250"/>
      <c r="AH61" s="250"/>
      <c r="AI61" s="250"/>
      <c r="AJ61" s="250"/>
      <c r="AK61" s="250"/>
      <c r="AL61" s="250"/>
      <c r="AM61" s="250"/>
      <c r="AN61" s="250"/>
      <c r="AO61" s="250"/>
      <c r="AP61" s="250"/>
    </row>
    <row r="62" spans="1:42" s="310" customFormat="1" ht="13.25" customHeight="1">
      <c r="A62" s="311"/>
      <c r="B62" s="312"/>
      <c r="C62" s="313"/>
      <c r="D62" s="250"/>
      <c r="E62" s="250"/>
      <c r="F62" s="250"/>
      <c r="G62" s="250"/>
      <c r="H62" s="250"/>
      <c r="I62" s="311"/>
      <c r="J62" s="311"/>
      <c r="K62" s="314"/>
      <c r="L62" s="250"/>
      <c r="M62" s="250"/>
      <c r="N62" s="250"/>
      <c r="O62" s="250"/>
      <c r="P62" s="250"/>
      <c r="Q62" s="250"/>
      <c r="R62" s="250"/>
      <c r="S62" s="250"/>
      <c r="T62" s="250"/>
      <c r="U62" s="250"/>
      <c r="V62" s="250"/>
      <c r="W62" s="250"/>
      <c r="X62" s="250"/>
      <c r="Y62" s="250"/>
      <c r="Z62" s="250"/>
      <c r="AA62" s="250"/>
      <c r="AB62" s="250"/>
      <c r="AC62" s="250"/>
      <c r="AD62" s="250"/>
      <c r="AE62" s="250"/>
      <c r="AF62" s="250"/>
      <c r="AG62" s="250"/>
      <c r="AH62" s="250"/>
      <c r="AI62" s="250"/>
      <c r="AJ62" s="250"/>
      <c r="AK62" s="250"/>
      <c r="AL62" s="250"/>
      <c r="AM62" s="250"/>
      <c r="AN62" s="250"/>
      <c r="AO62" s="250"/>
      <c r="AP62" s="250"/>
    </row>
    <row r="63" spans="1:42" s="310" customFormat="1" ht="13.25" customHeight="1">
      <c r="A63" s="311"/>
      <c r="B63" s="312"/>
      <c r="C63" s="313"/>
      <c r="D63" s="250"/>
      <c r="E63" s="250"/>
      <c r="F63" s="250"/>
      <c r="G63" s="250"/>
      <c r="H63" s="250"/>
      <c r="I63" s="311"/>
      <c r="J63" s="311"/>
      <c r="K63" s="314"/>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row>
    <row r="64" spans="1:42" s="310" customFormat="1" ht="13.25" customHeight="1">
      <c r="A64" s="311"/>
      <c r="B64" s="312"/>
      <c r="C64" s="313"/>
      <c r="D64" s="250"/>
      <c r="E64" s="250"/>
      <c r="F64" s="250"/>
      <c r="G64" s="250"/>
      <c r="H64" s="250"/>
      <c r="I64" s="311"/>
      <c r="J64" s="311"/>
      <c r="K64" s="314"/>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row>
    <row r="65" spans="1:42" s="310" customFormat="1" ht="13.25" customHeight="1">
      <c r="A65" s="311"/>
      <c r="B65" s="312"/>
      <c r="C65" s="313"/>
      <c r="D65" s="250"/>
      <c r="E65" s="250"/>
      <c r="F65" s="250"/>
      <c r="G65" s="250"/>
      <c r="H65" s="250"/>
      <c r="I65" s="311"/>
      <c r="J65" s="311"/>
      <c r="K65" s="314"/>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0"/>
      <c r="AJ65" s="250"/>
      <c r="AK65" s="250"/>
      <c r="AL65" s="250"/>
      <c r="AM65" s="250"/>
      <c r="AN65" s="250"/>
      <c r="AO65" s="250"/>
      <c r="AP65" s="250"/>
    </row>
    <row r="66" spans="1:42" s="310" customFormat="1" ht="13.25" customHeight="1">
      <c r="A66" s="311"/>
      <c r="B66" s="312"/>
      <c r="C66" s="313"/>
      <c r="D66" s="250"/>
      <c r="E66" s="250"/>
      <c r="F66" s="250"/>
      <c r="G66" s="250"/>
      <c r="H66" s="250"/>
      <c r="I66" s="311"/>
      <c r="J66" s="311"/>
      <c r="K66" s="314"/>
      <c r="L66" s="250"/>
      <c r="M66" s="250"/>
      <c r="N66" s="250"/>
      <c r="O66" s="250"/>
      <c r="P66" s="250"/>
      <c r="Q66" s="250"/>
      <c r="R66" s="250"/>
      <c r="S66" s="250"/>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row>
    <row r="67" spans="1:42" s="310" customFormat="1" ht="13.25" customHeight="1">
      <c r="A67" s="311"/>
      <c r="B67" s="312"/>
      <c r="C67" s="313"/>
      <c r="D67" s="250"/>
      <c r="E67" s="250"/>
      <c r="F67" s="250"/>
      <c r="G67" s="250"/>
      <c r="H67" s="250"/>
      <c r="I67" s="311"/>
      <c r="J67" s="311"/>
      <c r="K67" s="314"/>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row>
    <row r="68" spans="1:42" s="310" customFormat="1" ht="13.25" customHeight="1">
      <c r="A68" s="311"/>
      <c r="B68" s="312"/>
      <c r="C68" s="313"/>
      <c r="D68" s="250"/>
      <c r="E68" s="250"/>
      <c r="F68" s="250"/>
      <c r="G68" s="250"/>
      <c r="H68" s="250"/>
      <c r="I68" s="311"/>
      <c r="J68" s="311"/>
      <c r="K68" s="314"/>
      <c r="L68" s="250"/>
      <c r="M68" s="250"/>
      <c r="N68" s="250"/>
      <c r="O68" s="250"/>
      <c r="P68" s="250"/>
      <c r="Q68" s="250"/>
      <c r="R68" s="250"/>
      <c r="S68" s="250"/>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row>
    <row r="69" spans="1:42" s="310" customFormat="1" ht="13.25" customHeight="1">
      <c r="A69" s="311"/>
      <c r="B69" s="312"/>
      <c r="C69" s="313"/>
      <c r="D69" s="250"/>
      <c r="E69" s="250"/>
      <c r="F69" s="250"/>
      <c r="G69" s="250"/>
      <c r="H69" s="250"/>
      <c r="I69" s="311"/>
      <c r="J69" s="311"/>
      <c r="K69" s="314"/>
      <c r="L69" s="250"/>
      <c r="M69" s="250"/>
      <c r="N69" s="250"/>
      <c r="O69" s="250"/>
      <c r="P69" s="250"/>
      <c r="Q69" s="250"/>
      <c r="R69" s="250"/>
      <c r="S69" s="250"/>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row>
    <row r="70" spans="1:42" s="310" customFormat="1" ht="13.25" customHeight="1">
      <c r="A70" s="311"/>
      <c r="B70" s="312"/>
      <c r="C70" s="313"/>
      <c r="D70" s="250"/>
      <c r="E70" s="250"/>
      <c r="F70" s="250"/>
      <c r="G70" s="250"/>
      <c r="H70" s="250"/>
      <c r="I70" s="311"/>
      <c r="J70" s="311"/>
      <c r="K70" s="314"/>
      <c r="L70" s="250"/>
      <c r="M70" s="250"/>
      <c r="N70" s="250"/>
      <c r="O70" s="250"/>
      <c r="P70" s="250"/>
      <c r="Q70" s="250"/>
      <c r="R70" s="250"/>
      <c r="S70" s="250"/>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row>
    <row r="71" spans="1:42" s="310" customFormat="1" ht="13.25" customHeight="1">
      <c r="A71" s="311"/>
      <c r="B71" s="312"/>
      <c r="C71" s="313"/>
      <c r="D71" s="250"/>
      <c r="E71" s="250"/>
      <c r="F71" s="250"/>
      <c r="G71" s="250"/>
      <c r="H71" s="250"/>
      <c r="I71" s="311"/>
      <c r="J71" s="311"/>
      <c r="K71" s="314"/>
      <c r="L71" s="250"/>
      <c r="M71" s="250"/>
      <c r="N71" s="250"/>
      <c r="O71" s="250"/>
      <c r="P71" s="250"/>
      <c r="Q71" s="250"/>
      <c r="R71" s="250"/>
      <c r="S71" s="250"/>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row>
    <row r="72" spans="1:42" s="310" customFormat="1" ht="13.25" customHeight="1">
      <c r="A72" s="311"/>
      <c r="B72" s="312"/>
      <c r="C72" s="313"/>
      <c r="D72" s="250"/>
      <c r="E72" s="250"/>
      <c r="F72" s="250"/>
      <c r="G72" s="250"/>
      <c r="H72" s="250"/>
      <c r="I72" s="311"/>
      <c r="J72" s="311"/>
      <c r="K72" s="314"/>
      <c r="L72" s="250"/>
      <c r="M72" s="250"/>
      <c r="N72" s="250"/>
      <c r="O72" s="250"/>
      <c r="P72" s="250"/>
      <c r="Q72" s="250"/>
      <c r="R72" s="250"/>
      <c r="S72" s="250"/>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row>
    <row r="73" spans="1:42" ht="13.25" customHeight="1">
      <c r="B73" s="316"/>
      <c r="C73" s="317"/>
      <c r="D73" s="249"/>
      <c r="E73" s="249"/>
      <c r="F73" s="249"/>
      <c r="G73" s="249"/>
      <c r="H73" s="250"/>
      <c r="I73" s="311"/>
      <c r="J73" s="311"/>
      <c r="K73" s="314"/>
      <c r="L73" s="249"/>
      <c r="M73" s="249"/>
      <c r="N73" s="249"/>
      <c r="O73" s="249"/>
      <c r="P73" s="249"/>
      <c r="Q73" s="249"/>
      <c r="R73" s="249"/>
      <c r="S73" s="249"/>
      <c r="T73" s="249"/>
      <c r="U73" s="249"/>
      <c r="V73" s="249"/>
      <c r="W73" s="249"/>
      <c r="X73" s="249"/>
      <c r="Y73" s="249"/>
      <c r="Z73" s="249"/>
      <c r="AA73" s="249"/>
      <c r="AB73" s="249"/>
      <c r="AC73" s="249"/>
      <c r="AD73" s="249"/>
      <c r="AE73" s="249"/>
      <c r="AF73" s="249"/>
      <c r="AG73" s="249"/>
      <c r="AH73" s="249"/>
      <c r="AI73" s="249"/>
      <c r="AJ73" s="249"/>
      <c r="AK73" s="249"/>
      <c r="AL73" s="249"/>
      <c r="AM73" s="249"/>
      <c r="AN73" s="249"/>
      <c r="AO73" s="249"/>
      <c r="AP73" s="249"/>
    </row>
    <row r="74" spans="1:42" ht="13.25" customHeight="1">
      <c r="B74" s="316"/>
      <c r="C74" s="317"/>
      <c r="D74" s="249"/>
      <c r="E74" s="249"/>
      <c r="F74" s="249"/>
      <c r="G74" s="249"/>
      <c r="H74" s="250"/>
      <c r="I74" s="311"/>
      <c r="J74" s="311"/>
      <c r="K74" s="314"/>
      <c r="L74" s="249"/>
      <c r="M74" s="249"/>
      <c r="N74" s="249"/>
      <c r="O74" s="249"/>
      <c r="P74" s="249"/>
      <c r="Q74" s="249"/>
      <c r="R74" s="249"/>
      <c r="S74" s="249"/>
      <c r="T74" s="249"/>
      <c r="U74" s="249"/>
      <c r="V74" s="249"/>
      <c r="W74" s="249"/>
      <c r="X74" s="249"/>
      <c r="Y74" s="249"/>
      <c r="Z74" s="249"/>
      <c r="AA74" s="249"/>
      <c r="AB74" s="249"/>
      <c r="AC74" s="249"/>
      <c r="AD74" s="249"/>
      <c r="AE74" s="249"/>
      <c r="AF74" s="249"/>
      <c r="AG74" s="249"/>
      <c r="AH74" s="249"/>
      <c r="AI74" s="249"/>
      <c r="AJ74" s="249"/>
      <c r="AK74" s="249"/>
      <c r="AL74" s="249"/>
      <c r="AM74" s="249"/>
      <c r="AN74" s="249"/>
      <c r="AO74" s="249"/>
      <c r="AP74" s="249"/>
    </row>
    <row r="75" spans="1:42" ht="13.25" customHeight="1">
      <c r="B75" s="316"/>
      <c r="C75" s="317"/>
      <c r="D75" s="249"/>
      <c r="E75" s="249"/>
      <c r="F75" s="249"/>
      <c r="G75" s="249"/>
      <c r="H75" s="250"/>
      <c r="I75" s="311"/>
      <c r="J75" s="311"/>
      <c r="K75" s="314"/>
      <c r="L75" s="249"/>
      <c r="M75" s="249"/>
      <c r="N75" s="249"/>
      <c r="O75" s="249"/>
      <c r="P75" s="249"/>
      <c r="Q75" s="249"/>
      <c r="R75" s="249"/>
      <c r="S75" s="249"/>
      <c r="T75" s="249"/>
      <c r="U75" s="249"/>
      <c r="V75" s="249"/>
      <c r="W75" s="249"/>
      <c r="X75" s="249"/>
      <c r="Y75" s="249"/>
      <c r="Z75" s="249"/>
      <c r="AA75" s="249"/>
      <c r="AB75" s="249"/>
      <c r="AC75" s="249"/>
      <c r="AD75" s="249"/>
      <c r="AE75" s="249"/>
      <c r="AF75" s="249"/>
      <c r="AG75" s="249"/>
      <c r="AH75" s="249"/>
      <c r="AI75" s="249"/>
      <c r="AJ75" s="249"/>
      <c r="AK75" s="249"/>
      <c r="AL75" s="249"/>
      <c r="AM75" s="249"/>
      <c r="AN75" s="249"/>
      <c r="AO75" s="249"/>
      <c r="AP75" s="249"/>
    </row>
    <row r="76" spans="1:42" ht="13.25" customHeight="1">
      <c r="B76" s="316"/>
      <c r="C76" s="317"/>
      <c r="D76" s="249"/>
      <c r="E76" s="249"/>
      <c r="F76" s="249"/>
      <c r="G76" s="249"/>
      <c r="H76" s="250"/>
      <c r="I76" s="311"/>
      <c r="J76" s="311"/>
      <c r="K76" s="314"/>
      <c r="L76" s="249"/>
      <c r="M76" s="249"/>
      <c r="N76" s="249"/>
      <c r="O76" s="249"/>
      <c r="P76" s="249"/>
      <c r="Q76" s="249"/>
      <c r="R76" s="249"/>
      <c r="S76" s="249"/>
      <c r="T76" s="249"/>
      <c r="U76" s="249"/>
      <c r="V76" s="249"/>
      <c r="W76" s="249"/>
      <c r="X76" s="249"/>
      <c r="Y76" s="249"/>
      <c r="Z76" s="249"/>
      <c r="AA76" s="249"/>
      <c r="AB76" s="249"/>
      <c r="AC76" s="249"/>
      <c r="AD76" s="249"/>
      <c r="AE76" s="249"/>
      <c r="AF76" s="249"/>
      <c r="AG76" s="249"/>
      <c r="AH76" s="249"/>
      <c r="AI76" s="249"/>
      <c r="AJ76" s="249"/>
      <c r="AK76" s="249"/>
      <c r="AL76" s="249"/>
      <c r="AM76" s="249"/>
      <c r="AN76" s="249"/>
      <c r="AO76" s="249"/>
      <c r="AP76" s="249"/>
    </row>
    <row r="77" spans="1:42" ht="13.25" customHeight="1">
      <c r="B77" s="316"/>
      <c r="C77" s="317"/>
      <c r="D77" s="249"/>
      <c r="E77" s="249"/>
      <c r="F77" s="249"/>
      <c r="G77" s="249"/>
      <c r="H77" s="250"/>
      <c r="I77" s="311"/>
      <c r="J77" s="311"/>
      <c r="K77" s="314"/>
      <c r="L77" s="249"/>
      <c r="M77" s="249"/>
      <c r="N77" s="249"/>
      <c r="O77" s="249"/>
      <c r="P77" s="249"/>
      <c r="Q77" s="249"/>
      <c r="R77" s="249"/>
      <c r="S77" s="249"/>
      <c r="T77" s="249"/>
      <c r="U77" s="249"/>
      <c r="V77" s="249"/>
      <c r="W77" s="249"/>
      <c r="X77" s="249"/>
      <c r="Y77" s="249"/>
      <c r="Z77" s="249"/>
      <c r="AA77" s="249"/>
      <c r="AB77" s="249"/>
      <c r="AC77" s="249"/>
      <c r="AD77" s="249"/>
      <c r="AE77" s="249"/>
      <c r="AF77" s="249"/>
      <c r="AG77" s="249"/>
      <c r="AH77" s="249"/>
      <c r="AI77" s="249"/>
      <c r="AJ77" s="249"/>
      <c r="AK77" s="249"/>
      <c r="AL77" s="249"/>
      <c r="AM77" s="249"/>
      <c r="AN77" s="249"/>
      <c r="AO77" s="249"/>
      <c r="AP77" s="249"/>
    </row>
    <row r="78" spans="1:42" ht="13.25" customHeight="1">
      <c r="B78" s="316"/>
      <c r="C78" s="317"/>
      <c r="D78" s="249"/>
      <c r="E78" s="249"/>
      <c r="F78" s="249"/>
      <c r="G78" s="249"/>
      <c r="H78" s="250"/>
      <c r="I78" s="311"/>
      <c r="J78" s="311"/>
      <c r="K78" s="314"/>
      <c r="L78" s="249"/>
      <c r="M78" s="249"/>
      <c r="N78" s="249"/>
      <c r="O78" s="249"/>
      <c r="P78" s="249"/>
      <c r="Q78" s="249"/>
      <c r="R78" s="249"/>
      <c r="S78" s="249"/>
      <c r="T78" s="249"/>
      <c r="U78" s="249"/>
      <c r="V78" s="249"/>
      <c r="W78" s="249"/>
      <c r="X78" s="249"/>
      <c r="Y78" s="249"/>
      <c r="Z78" s="249"/>
      <c r="AA78" s="249"/>
      <c r="AB78" s="249"/>
      <c r="AC78" s="249"/>
      <c r="AD78" s="249"/>
      <c r="AE78" s="249"/>
      <c r="AF78" s="249"/>
      <c r="AG78" s="249"/>
      <c r="AH78" s="249"/>
      <c r="AI78" s="249"/>
      <c r="AJ78" s="249"/>
      <c r="AK78" s="249"/>
      <c r="AL78" s="249"/>
      <c r="AM78" s="249"/>
      <c r="AN78" s="249"/>
      <c r="AO78" s="249"/>
      <c r="AP78" s="249"/>
    </row>
    <row r="79" spans="1:42" ht="13.25" customHeight="1">
      <c r="B79" s="316"/>
      <c r="C79" s="317"/>
      <c r="D79" s="249"/>
      <c r="E79" s="249"/>
      <c r="F79" s="249"/>
      <c r="G79" s="249"/>
      <c r="H79" s="250"/>
      <c r="I79" s="311"/>
      <c r="J79" s="311"/>
      <c r="K79" s="314"/>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49"/>
      <c r="AN79" s="249"/>
      <c r="AO79" s="249"/>
      <c r="AP79" s="249"/>
    </row>
    <row r="80" spans="1:42" ht="13.25" customHeight="1">
      <c r="B80" s="316"/>
      <c r="C80" s="317"/>
      <c r="D80" s="249"/>
      <c r="E80" s="249"/>
      <c r="F80" s="249"/>
      <c r="G80" s="249"/>
      <c r="H80" s="250"/>
      <c r="I80" s="311"/>
      <c r="J80" s="311"/>
      <c r="K80" s="314"/>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c r="AJ80" s="249"/>
      <c r="AK80" s="249"/>
      <c r="AL80" s="249"/>
      <c r="AM80" s="249"/>
      <c r="AN80" s="249"/>
      <c r="AO80" s="249"/>
      <c r="AP80" s="249"/>
    </row>
    <row r="81" spans="2:42" ht="13.25" customHeight="1">
      <c r="B81" s="316"/>
      <c r="C81" s="317"/>
      <c r="D81" s="249"/>
      <c r="E81" s="249"/>
      <c r="F81" s="249"/>
      <c r="G81" s="249"/>
      <c r="H81" s="250"/>
      <c r="I81" s="311"/>
      <c r="J81" s="311"/>
      <c r="K81" s="314"/>
      <c r="L81" s="249"/>
      <c r="M81" s="249"/>
      <c r="N81" s="249"/>
      <c r="O81" s="249"/>
      <c r="P81" s="249"/>
      <c r="Q81" s="249"/>
      <c r="R81" s="249"/>
      <c r="S81" s="249"/>
      <c r="T81" s="249"/>
      <c r="U81" s="249"/>
      <c r="V81" s="249"/>
      <c r="W81" s="249"/>
      <c r="X81" s="249"/>
      <c r="Y81" s="249"/>
      <c r="Z81" s="249"/>
      <c r="AA81" s="249"/>
      <c r="AB81" s="249"/>
      <c r="AC81" s="249"/>
      <c r="AD81" s="249"/>
      <c r="AE81" s="249"/>
      <c r="AF81" s="249"/>
      <c r="AG81" s="249"/>
      <c r="AH81" s="249"/>
      <c r="AI81" s="249"/>
      <c r="AJ81" s="249"/>
      <c r="AK81" s="249"/>
      <c r="AL81" s="249"/>
      <c r="AM81" s="249"/>
      <c r="AN81" s="249"/>
      <c r="AO81" s="249"/>
      <c r="AP81" s="249"/>
    </row>
    <row r="82" spans="2:42" ht="13.25" customHeight="1">
      <c r="B82" s="316"/>
      <c r="C82" s="317"/>
      <c r="D82" s="249"/>
      <c r="E82" s="249"/>
      <c r="F82" s="249"/>
      <c r="G82" s="249"/>
      <c r="H82" s="250"/>
      <c r="I82" s="311"/>
      <c r="J82" s="311"/>
      <c r="K82" s="314"/>
      <c r="L82" s="249"/>
      <c r="M82" s="249"/>
      <c r="N82" s="249"/>
      <c r="O82" s="249"/>
      <c r="P82" s="249"/>
      <c r="Q82" s="249"/>
      <c r="R82" s="249"/>
      <c r="S82" s="249"/>
      <c r="T82" s="249"/>
      <c r="U82" s="249"/>
      <c r="V82" s="249"/>
      <c r="W82" s="249"/>
      <c r="X82" s="249"/>
      <c r="Y82" s="249"/>
      <c r="Z82" s="249"/>
      <c r="AA82" s="249"/>
      <c r="AB82" s="249"/>
      <c r="AC82" s="249"/>
      <c r="AD82" s="249"/>
      <c r="AE82" s="249"/>
      <c r="AF82" s="249"/>
      <c r="AG82" s="249"/>
      <c r="AH82" s="249"/>
      <c r="AI82" s="249"/>
      <c r="AJ82" s="249"/>
      <c r="AK82" s="249"/>
      <c r="AL82" s="249"/>
      <c r="AM82" s="249"/>
      <c r="AN82" s="249"/>
      <c r="AO82" s="249"/>
      <c r="AP82" s="249"/>
    </row>
    <row r="83" spans="2:42" ht="13.25" customHeight="1">
      <c r="B83" s="316"/>
      <c r="C83" s="317"/>
      <c r="D83" s="249"/>
      <c r="E83" s="249"/>
      <c r="F83" s="249"/>
      <c r="G83" s="249"/>
      <c r="H83" s="250"/>
      <c r="I83" s="311"/>
      <c r="J83" s="311"/>
      <c r="K83" s="314"/>
      <c r="L83" s="249"/>
      <c r="M83" s="249"/>
      <c r="N83" s="249"/>
      <c r="O83" s="249"/>
      <c r="P83" s="249"/>
      <c r="Q83" s="249"/>
      <c r="R83" s="249"/>
      <c r="S83" s="249"/>
      <c r="T83" s="249"/>
      <c r="U83" s="249"/>
      <c r="V83" s="249"/>
      <c r="W83" s="249"/>
      <c r="X83" s="249"/>
      <c r="Y83" s="249"/>
      <c r="Z83" s="249"/>
      <c r="AA83" s="249"/>
      <c r="AB83" s="249"/>
      <c r="AC83" s="249"/>
      <c r="AD83" s="249"/>
      <c r="AE83" s="249"/>
      <c r="AF83" s="249"/>
      <c r="AG83" s="249"/>
      <c r="AH83" s="249"/>
      <c r="AI83" s="249"/>
      <c r="AJ83" s="249"/>
      <c r="AK83" s="249"/>
      <c r="AL83" s="249"/>
      <c r="AM83" s="249"/>
      <c r="AN83" s="249"/>
      <c r="AO83" s="249"/>
      <c r="AP83" s="249"/>
    </row>
    <row r="84" spans="2:42" ht="13.25" customHeight="1">
      <c r="B84" s="316"/>
      <c r="C84" s="317"/>
      <c r="D84" s="249"/>
      <c r="E84" s="249"/>
      <c r="F84" s="249"/>
      <c r="G84" s="249"/>
      <c r="H84" s="250"/>
      <c r="I84" s="311"/>
      <c r="J84" s="311"/>
      <c r="K84" s="314"/>
      <c r="L84" s="249"/>
      <c r="M84" s="249"/>
      <c r="N84" s="249"/>
      <c r="O84" s="249"/>
      <c r="P84" s="249"/>
      <c r="Q84" s="249"/>
      <c r="R84" s="249"/>
      <c r="S84" s="249"/>
      <c r="T84" s="249"/>
      <c r="U84" s="249"/>
      <c r="V84" s="249"/>
      <c r="W84" s="249"/>
      <c r="X84" s="249"/>
      <c r="Y84" s="249"/>
      <c r="Z84" s="249"/>
      <c r="AA84" s="249"/>
      <c r="AB84" s="249"/>
      <c r="AC84" s="249"/>
      <c r="AD84" s="249"/>
      <c r="AE84" s="249"/>
      <c r="AF84" s="249"/>
      <c r="AG84" s="249"/>
      <c r="AH84" s="249"/>
      <c r="AI84" s="249"/>
      <c r="AJ84" s="249"/>
      <c r="AK84" s="249"/>
      <c r="AL84" s="249"/>
      <c r="AM84" s="249"/>
      <c r="AN84" s="249"/>
      <c r="AO84" s="249"/>
      <c r="AP84" s="249"/>
    </row>
    <row r="85" spans="2:42" ht="13.25" customHeight="1">
      <c r="B85" s="316"/>
      <c r="C85" s="317"/>
      <c r="D85" s="249"/>
      <c r="E85" s="249"/>
      <c r="F85" s="249"/>
      <c r="G85" s="249"/>
      <c r="H85" s="250"/>
      <c r="I85" s="311"/>
      <c r="J85" s="311"/>
      <c r="K85" s="314"/>
      <c r="L85" s="249"/>
      <c r="M85" s="249"/>
      <c r="N85" s="249"/>
      <c r="O85" s="249"/>
      <c r="P85" s="249"/>
      <c r="Q85" s="249"/>
      <c r="R85" s="249"/>
      <c r="S85" s="249"/>
      <c r="T85" s="249"/>
      <c r="U85" s="249"/>
      <c r="V85" s="249"/>
      <c r="W85" s="249"/>
      <c r="X85" s="249"/>
      <c r="Y85" s="249"/>
      <c r="Z85" s="249"/>
      <c r="AA85" s="249"/>
      <c r="AB85" s="249"/>
      <c r="AC85" s="249"/>
      <c r="AD85" s="249"/>
      <c r="AE85" s="249"/>
      <c r="AF85" s="249"/>
      <c r="AG85" s="249"/>
      <c r="AH85" s="249"/>
      <c r="AI85" s="249"/>
      <c r="AJ85" s="249"/>
      <c r="AK85" s="249"/>
      <c r="AL85" s="249"/>
      <c r="AM85" s="249"/>
      <c r="AN85" s="249"/>
      <c r="AO85" s="249"/>
      <c r="AP85" s="249"/>
    </row>
    <row r="86" spans="2:42" ht="13.25" customHeight="1">
      <c r="B86" s="316"/>
      <c r="C86" s="317"/>
      <c r="D86" s="249"/>
      <c r="E86" s="249"/>
      <c r="F86" s="249"/>
      <c r="G86" s="249"/>
      <c r="H86" s="249"/>
      <c r="K86" s="318"/>
      <c r="L86" s="249"/>
      <c r="M86" s="249"/>
      <c r="N86" s="249"/>
      <c r="O86" s="249"/>
      <c r="P86" s="249"/>
      <c r="Q86" s="249"/>
      <c r="R86" s="249"/>
      <c r="S86" s="249"/>
      <c r="T86" s="249"/>
      <c r="U86" s="249"/>
      <c r="V86" s="249"/>
      <c r="W86" s="249"/>
      <c r="X86" s="249"/>
      <c r="Y86" s="249"/>
      <c r="Z86" s="249"/>
      <c r="AA86" s="249"/>
      <c r="AB86" s="249"/>
      <c r="AC86" s="249"/>
      <c r="AD86" s="249"/>
      <c r="AE86" s="249"/>
      <c r="AF86" s="249"/>
      <c r="AG86" s="249"/>
      <c r="AH86" s="249"/>
      <c r="AI86" s="249"/>
      <c r="AJ86" s="249"/>
      <c r="AK86" s="249"/>
      <c r="AL86" s="249"/>
      <c r="AM86" s="249"/>
      <c r="AN86" s="249"/>
      <c r="AO86" s="249"/>
      <c r="AP86" s="249"/>
    </row>
  </sheetData>
  <mergeCells count="1">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C274"/>
  <sheetViews>
    <sheetView workbookViewId="0">
      <pane xSplit="12" ySplit="20" topLeftCell="M231" activePane="bottomRight" state="frozen"/>
      <selection pane="topRight" activeCell="M1" sqref="M1"/>
      <selection pane="bottomLeft" activeCell="A21" sqref="A21"/>
      <selection pane="bottomRight" activeCell="X231" sqref="X231"/>
    </sheetView>
  </sheetViews>
  <sheetFormatPr baseColWidth="10" defaultColWidth="8.83203125" defaultRowHeight="13"/>
  <cols>
    <col min="1" max="1" width="10.33203125" bestFit="1" customWidth="1"/>
    <col min="2" max="2" width="8.1640625" customWidth="1"/>
    <col min="3" max="3" width="8.5" bestFit="1" customWidth="1"/>
    <col min="4" max="4" width="6.1640625" bestFit="1" customWidth="1"/>
    <col min="5" max="5" width="6.1640625" customWidth="1"/>
    <col min="6" max="6" width="20.33203125" customWidth="1"/>
    <col min="7" max="7" width="11.5" bestFit="1" customWidth="1"/>
    <col min="8" max="8" width="11.5" customWidth="1"/>
    <col min="9" max="9" width="13.5" bestFit="1" customWidth="1"/>
    <col min="10" max="10" width="12.1640625" bestFit="1" customWidth="1"/>
    <col min="11" max="11" width="12.83203125" bestFit="1" customWidth="1"/>
    <col min="12" max="12" width="12.33203125" bestFit="1" customWidth="1"/>
    <col min="13" max="14" width="12.33203125" customWidth="1"/>
    <col min="15" max="15" width="12.5" bestFit="1" customWidth="1"/>
    <col min="16" max="16" width="9.6640625" bestFit="1" customWidth="1"/>
    <col min="17" max="20" width="9.6640625" customWidth="1"/>
    <col min="21" max="21" width="10.5" customWidth="1"/>
    <col min="22" max="22" width="13.6640625" bestFit="1" customWidth="1"/>
    <col min="23" max="25" width="13.6640625" customWidth="1"/>
    <col min="26" max="26" width="13.6640625" bestFit="1" customWidth="1"/>
    <col min="27" max="33" width="13.6640625" customWidth="1"/>
    <col min="257" max="257" width="10.33203125" bestFit="1" customWidth="1"/>
    <col min="258" max="258" width="8.1640625" customWidth="1"/>
    <col min="259" max="259" width="8.5" bestFit="1" customWidth="1"/>
    <col min="260" max="260" width="6.1640625" bestFit="1" customWidth="1"/>
    <col min="261" max="261" width="6.1640625" customWidth="1"/>
    <col min="262" max="262" width="20.33203125" customWidth="1"/>
    <col min="263" max="263" width="11.5" bestFit="1" customWidth="1"/>
    <col min="264" max="264" width="11.5" customWidth="1"/>
    <col min="265" max="265" width="13.5" bestFit="1" customWidth="1"/>
    <col min="266" max="266" width="12.1640625" bestFit="1" customWidth="1"/>
    <col min="267" max="267" width="12.83203125" bestFit="1" customWidth="1"/>
    <col min="268" max="268" width="12.33203125" bestFit="1" customWidth="1"/>
    <col min="269" max="270" width="12.33203125" customWidth="1"/>
    <col min="271" max="271" width="12.5" bestFit="1" customWidth="1"/>
    <col min="272" max="272" width="9.6640625" bestFit="1" customWidth="1"/>
    <col min="273" max="276" width="9.6640625" customWidth="1"/>
    <col min="277" max="277" width="10.5" customWidth="1"/>
    <col min="278" max="278" width="13.6640625" bestFit="1" customWidth="1"/>
    <col min="279" max="281" width="13.6640625" customWidth="1"/>
    <col min="282" max="282" width="13.6640625" bestFit="1" customWidth="1"/>
    <col min="283" max="289" width="13.6640625" customWidth="1"/>
    <col min="513" max="513" width="10.33203125" bestFit="1" customWidth="1"/>
    <col min="514" max="514" width="8.1640625" customWidth="1"/>
    <col min="515" max="515" width="8.5" bestFit="1" customWidth="1"/>
    <col min="516" max="516" width="6.1640625" bestFit="1" customWidth="1"/>
    <col min="517" max="517" width="6.1640625" customWidth="1"/>
    <col min="518" max="518" width="20.33203125" customWidth="1"/>
    <col min="519" max="519" width="11.5" bestFit="1" customWidth="1"/>
    <col min="520" max="520" width="11.5" customWidth="1"/>
    <col min="521" max="521" width="13.5" bestFit="1" customWidth="1"/>
    <col min="522" max="522" width="12.1640625" bestFit="1" customWidth="1"/>
    <col min="523" max="523" width="12.83203125" bestFit="1" customWidth="1"/>
    <col min="524" max="524" width="12.33203125" bestFit="1" customWidth="1"/>
    <col min="525" max="526" width="12.33203125" customWidth="1"/>
    <col min="527" max="527" width="12.5" bestFit="1" customWidth="1"/>
    <col min="528" max="528" width="9.6640625" bestFit="1" customWidth="1"/>
    <col min="529" max="532" width="9.6640625" customWidth="1"/>
    <col min="533" max="533" width="10.5" customWidth="1"/>
    <col min="534" max="534" width="13.6640625" bestFit="1" customWidth="1"/>
    <col min="535" max="537" width="13.6640625" customWidth="1"/>
    <col min="538" max="538" width="13.6640625" bestFit="1" customWidth="1"/>
    <col min="539" max="545" width="13.6640625" customWidth="1"/>
    <col min="769" max="769" width="10.33203125" bestFit="1" customWidth="1"/>
    <col min="770" max="770" width="8.1640625" customWidth="1"/>
    <col min="771" max="771" width="8.5" bestFit="1" customWidth="1"/>
    <col min="772" max="772" width="6.1640625" bestFit="1" customWidth="1"/>
    <col min="773" max="773" width="6.1640625" customWidth="1"/>
    <col min="774" max="774" width="20.33203125" customWidth="1"/>
    <col min="775" max="775" width="11.5" bestFit="1" customWidth="1"/>
    <col min="776" max="776" width="11.5" customWidth="1"/>
    <col min="777" max="777" width="13.5" bestFit="1" customWidth="1"/>
    <col min="778" max="778" width="12.1640625" bestFit="1" customWidth="1"/>
    <col min="779" max="779" width="12.83203125" bestFit="1" customWidth="1"/>
    <col min="780" max="780" width="12.33203125" bestFit="1" customWidth="1"/>
    <col min="781" max="782" width="12.33203125" customWidth="1"/>
    <col min="783" max="783" width="12.5" bestFit="1" customWidth="1"/>
    <col min="784" max="784" width="9.6640625" bestFit="1" customWidth="1"/>
    <col min="785" max="788" width="9.6640625" customWidth="1"/>
    <col min="789" max="789" width="10.5" customWidth="1"/>
    <col min="790" max="790" width="13.6640625" bestFit="1" customWidth="1"/>
    <col min="791" max="793" width="13.6640625" customWidth="1"/>
    <col min="794" max="794" width="13.6640625" bestFit="1" customWidth="1"/>
    <col min="795" max="801" width="13.6640625" customWidth="1"/>
    <col min="1025" max="1025" width="10.33203125" bestFit="1" customWidth="1"/>
    <col min="1026" max="1026" width="8.1640625" customWidth="1"/>
    <col min="1027" max="1027" width="8.5" bestFit="1" customWidth="1"/>
    <col min="1028" max="1028" width="6.1640625" bestFit="1" customWidth="1"/>
    <col min="1029" max="1029" width="6.1640625" customWidth="1"/>
    <col min="1030" max="1030" width="20.33203125" customWidth="1"/>
    <col min="1031" max="1031" width="11.5" bestFit="1" customWidth="1"/>
    <col min="1032" max="1032" width="11.5" customWidth="1"/>
    <col min="1033" max="1033" width="13.5" bestFit="1" customWidth="1"/>
    <col min="1034" max="1034" width="12.1640625" bestFit="1" customWidth="1"/>
    <col min="1035" max="1035" width="12.83203125" bestFit="1" customWidth="1"/>
    <col min="1036" max="1036" width="12.33203125" bestFit="1" customWidth="1"/>
    <col min="1037" max="1038" width="12.33203125" customWidth="1"/>
    <col min="1039" max="1039" width="12.5" bestFit="1" customWidth="1"/>
    <col min="1040" max="1040" width="9.6640625" bestFit="1" customWidth="1"/>
    <col min="1041" max="1044" width="9.6640625" customWidth="1"/>
    <col min="1045" max="1045" width="10.5" customWidth="1"/>
    <col min="1046" max="1046" width="13.6640625" bestFit="1" customWidth="1"/>
    <col min="1047" max="1049" width="13.6640625" customWidth="1"/>
    <col min="1050" max="1050" width="13.6640625" bestFit="1" customWidth="1"/>
    <col min="1051" max="1057" width="13.6640625" customWidth="1"/>
    <col min="1281" max="1281" width="10.33203125" bestFit="1" customWidth="1"/>
    <col min="1282" max="1282" width="8.1640625" customWidth="1"/>
    <col min="1283" max="1283" width="8.5" bestFit="1" customWidth="1"/>
    <col min="1284" max="1284" width="6.1640625" bestFit="1" customWidth="1"/>
    <col min="1285" max="1285" width="6.1640625" customWidth="1"/>
    <col min="1286" max="1286" width="20.33203125" customWidth="1"/>
    <col min="1287" max="1287" width="11.5" bestFit="1" customWidth="1"/>
    <col min="1288" max="1288" width="11.5" customWidth="1"/>
    <col min="1289" max="1289" width="13.5" bestFit="1" customWidth="1"/>
    <col min="1290" max="1290" width="12.1640625" bestFit="1" customWidth="1"/>
    <col min="1291" max="1291" width="12.83203125" bestFit="1" customWidth="1"/>
    <col min="1292" max="1292" width="12.33203125" bestFit="1" customWidth="1"/>
    <col min="1293" max="1294" width="12.33203125" customWidth="1"/>
    <col min="1295" max="1295" width="12.5" bestFit="1" customWidth="1"/>
    <col min="1296" max="1296" width="9.6640625" bestFit="1" customWidth="1"/>
    <col min="1297" max="1300" width="9.6640625" customWidth="1"/>
    <col min="1301" max="1301" width="10.5" customWidth="1"/>
    <col min="1302" max="1302" width="13.6640625" bestFit="1" customWidth="1"/>
    <col min="1303" max="1305" width="13.6640625" customWidth="1"/>
    <col min="1306" max="1306" width="13.6640625" bestFit="1" customWidth="1"/>
    <col min="1307" max="1313" width="13.6640625" customWidth="1"/>
    <col min="1537" max="1537" width="10.33203125" bestFit="1" customWidth="1"/>
    <col min="1538" max="1538" width="8.1640625" customWidth="1"/>
    <col min="1539" max="1539" width="8.5" bestFit="1" customWidth="1"/>
    <col min="1540" max="1540" width="6.1640625" bestFit="1" customWidth="1"/>
    <col min="1541" max="1541" width="6.1640625" customWidth="1"/>
    <col min="1542" max="1542" width="20.33203125" customWidth="1"/>
    <col min="1543" max="1543" width="11.5" bestFit="1" customWidth="1"/>
    <col min="1544" max="1544" width="11.5" customWidth="1"/>
    <col min="1545" max="1545" width="13.5" bestFit="1" customWidth="1"/>
    <col min="1546" max="1546" width="12.1640625" bestFit="1" customWidth="1"/>
    <col min="1547" max="1547" width="12.83203125" bestFit="1" customWidth="1"/>
    <col min="1548" max="1548" width="12.33203125" bestFit="1" customWidth="1"/>
    <col min="1549" max="1550" width="12.33203125" customWidth="1"/>
    <col min="1551" max="1551" width="12.5" bestFit="1" customWidth="1"/>
    <col min="1552" max="1552" width="9.6640625" bestFit="1" customWidth="1"/>
    <col min="1553" max="1556" width="9.6640625" customWidth="1"/>
    <col min="1557" max="1557" width="10.5" customWidth="1"/>
    <col min="1558" max="1558" width="13.6640625" bestFit="1" customWidth="1"/>
    <col min="1559" max="1561" width="13.6640625" customWidth="1"/>
    <col min="1562" max="1562" width="13.6640625" bestFit="1" customWidth="1"/>
    <col min="1563" max="1569" width="13.6640625" customWidth="1"/>
    <col min="1793" max="1793" width="10.33203125" bestFit="1" customWidth="1"/>
    <col min="1794" max="1794" width="8.1640625" customWidth="1"/>
    <col min="1795" max="1795" width="8.5" bestFit="1" customWidth="1"/>
    <col min="1796" max="1796" width="6.1640625" bestFit="1" customWidth="1"/>
    <col min="1797" max="1797" width="6.1640625" customWidth="1"/>
    <col min="1798" max="1798" width="20.33203125" customWidth="1"/>
    <col min="1799" max="1799" width="11.5" bestFit="1" customWidth="1"/>
    <col min="1800" max="1800" width="11.5" customWidth="1"/>
    <col min="1801" max="1801" width="13.5" bestFit="1" customWidth="1"/>
    <col min="1802" max="1802" width="12.1640625" bestFit="1" customWidth="1"/>
    <col min="1803" max="1803" width="12.83203125" bestFit="1" customWidth="1"/>
    <col min="1804" max="1804" width="12.33203125" bestFit="1" customWidth="1"/>
    <col min="1805" max="1806" width="12.33203125" customWidth="1"/>
    <col min="1807" max="1807" width="12.5" bestFit="1" customWidth="1"/>
    <col min="1808" max="1808" width="9.6640625" bestFit="1" customWidth="1"/>
    <col min="1809" max="1812" width="9.6640625" customWidth="1"/>
    <col min="1813" max="1813" width="10.5" customWidth="1"/>
    <col min="1814" max="1814" width="13.6640625" bestFit="1" customWidth="1"/>
    <col min="1815" max="1817" width="13.6640625" customWidth="1"/>
    <col min="1818" max="1818" width="13.6640625" bestFit="1" customWidth="1"/>
    <col min="1819" max="1825" width="13.6640625" customWidth="1"/>
    <col min="2049" max="2049" width="10.33203125" bestFit="1" customWidth="1"/>
    <col min="2050" max="2050" width="8.1640625" customWidth="1"/>
    <col min="2051" max="2051" width="8.5" bestFit="1" customWidth="1"/>
    <col min="2052" max="2052" width="6.1640625" bestFit="1" customWidth="1"/>
    <col min="2053" max="2053" width="6.1640625" customWidth="1"/>
    <col min="2054" max="2054" width="20.33203125" customWidth="1"/>
    <col min="2055" max="2055" width="11.5" bestFit="1" customWidth="1"/>
    <col min="2056" max="2056" width="11.5" customWidth="1"/>
    <col min="2057" max="2057" width="13.5" bestFit="1" customWidth="1"/>
    <col min="2058" max="2058" width="12.1640625" bestFit="1" customWidth="1"/>
    <col min="2059" max="2059" width="12.83203125" bestFit="1" customWidth="1"/>
    <col min="2060" max="2060" width="12.33203125" bestFit="1" customWidth="1"/>
    <col min="2061" max="2062" width="12.33203125" customWidth="1"/>
    <col min="2063" max="2063" width="12.5" bestFit="1" customWidth="1"/>
    <col min="2064" max="2064" width="9.6640625" bestFit="1" customWidth="1"/>
    <col min="2065" max="2068" width="9.6640625" customWidth="1"/>
    <col min="2069" max="2069" width="10.5" customWidth="1"/>
    <col min="2070" max="2070" width="13.6640625" bestFit="1" customWidth="1"/>
    <col min="2071" max="2073" width="13.6640625" customWidth="1"/>
    <col min="2074" max="2074" width="13.6640625" bestFit="1" customWidth="1"/>
    <col min="2075" max="2081" width="13.6640625" customWidth="1"/>
    <col min="2305" max="2305" width="10.33203125" bestFit="1" customWidth="1"/>
    <col min="2306" max="2306" width="8.1640625" customWidth="1"/>
    <col min="2307" max="2307" width="8.5" bestFit="1" customWidth="1"/>
    <col min="2308" max="2308" width="6.1640625" bestFit="1" customWidth="1"/>
    <col min="2309" max="2309" width="6.1640625" customWidth="1"/>
    <col min="2310" max="2310" width="20.33203125" customWidth="1"/>
    <col min="2311" max="2311" width="11.5" bestFit="1" customWidth="1"/>
    <col min="2312" max="2312" width="11.5" customWidth="1"/>
    <col min="2313" max="2313" width="13.5" bestFit="1" customWidth="1"/>
    <col min="2314" max="2314" width="12.1640625" bestFit="1" customWidth="1"/>
    <col min="2315" max="2315" width="12.83203125" bestFit="1" customWidth="1"/>
    <col min="2316" max="2316" width="12.33203125" bestFit="1" customWidth="1"/>
    <col min="2317" max="2318" width="12.33203125" customWidth="1"/>
    <col min="2319" max="2319" width="12.5" bestFit="1" customWidth="1"/>
    <col min="2320" max="2320" width="9.6640625" bestFit="1" customWidth="1"/>
    <col min="2321" max="2324" width="9.6640625" customWidth="1"/>
    <col min="2325" max="2325" width="10.5" customWidth="1"/>
    <col min="2326" max="2326" width="13.6640625" bestFit="1" customWidth="1"/>
    <col min="2327" max="2329" width="13.6640625" customWidth="1"/>
    <col min="2330" max="2330" width="13.6640625" bestFit="1" customWidth="1"/>
    <col min="2331" max="2337" width="13.6640625" customWidth="1"/>
    <col min="2561" max="2561" width="10.33203125" bestFit="1" customWidth="1"/>
    <col min="2562" max="2562" width="8.1640625" customWidth="1"/>
    <col min="2563" max="2563" width="8.5" bestFit="1" customWidth="1"/>
    <col min="2564" max="2564" width="6.1640625" bestFit="1" customWidth="1"/>
    <col min="2565" max="2565" width="6.1640625" customWidth="1"/>
    <col min="2566" max="2566" width="20.33203125" customWidth="1"/>
    <col min="2567" max="2567" width="11.5" bestFit="1" customWidth="1"/>
    <col min="2568" max="2568" width="11.5" customWidth="1"/>
    <col min="2569" max="2569" width="13.5" bestFit="1" customWidth="1"/>
    <col min="2570" max="2570" width="12.1640625" bestFit="1" customWidth="1"/>
    <col min="2571" max="2571" width="12.83203125" bestFit="1" customWidth="1"/>
    <col min="2572" max="2572" width="12.33203125" bestFit="1" customWidth="1"/>
    <col min="2573" max="2574" width="12.33203125" customWidth="1"/>
    <col min="2575" max="2575" width="12.5" bestFit="1" customWidth="1"/>
    <col min="2576" max="2576" width="9.6640625" bestFit="1" customWidth="1"/>
    <col min="2577" max="2580" width="9.6640625" customWidth="1"/>
    <col min="2581" max="2581" width="10.5" customWidth="1"/>
    <col min="2582" max="2582" width="13.6640625" bestFit="1" customWidth="1"/>
    <col min="2583" max="2585" width="13.6640625" customWidth="1"/>
    <col min="2586" max="2586" width="13.6640625" bestFit="1" customWidth="1"/>
    <col min="2587" max="2593" width="13.6640625" customWidth="1"/>
    <col min="2817" max="2817" width="10.33203125" bestFit="1" customWidth="1"/>
    <col min="2818" max="2818" width="8.1640625" customWidth="1"/>
    <col min="2819" max="2819" width="8.5" bestFit="1" customWidth="1"/>
    <col min="2820" max="2820" width="6.1640625" bestFit="1" customWidth="1"/>
    <col min="2821" max="2821" width="6.1640625" customWidth="1"/>
    <col min="2822" max="2822" width="20.33203125" customWidth="1"/>
    <col min="2823" max="2823" width="11.5" bestFit="1" customWidth="1"/>
    <col min="2824" max="2824" width="11.5" customWidth="1"/>
    <col min="2825" max="2825" width="13.5" bestFit="1" customWidth="1"/>
    <col min="2826" max="2826" width="12.1640625" bestFit="1" customWidth="1"/>
    <col min="2827" max="2827" width="12.83203125" bestFit="1" customWidth="1"/>
    <col min="2828" max="2828" width="12.33203125" bestFit="1" customWidth="1"/>
    <col min="2829" max="2830" width="12.33203125" customWidth="1"/>
    <col min="2831" max="2831" width="12.5" bestFit="1" customWidth="1"/>
    <col min="2832" max="2832" width="9.6640625" bestFit="1" customWidth="1"/>
    <col min="2833" max="2836" width="9.6640625" customWidth="1"/>
    <col min="2837" max="2837" width="10.5" customWidth="1"/>
    <col min="2838" max="2838" width="13.6640625" bestFit="1" customWidth="1"/>
    <col min="2839" max="2841" width="13.6640625" customWidth="1"/>
    <col min="2842" max="2842" width="13.6640625" bestFit="1" customWidth="1"/>
    <col min="2843" max="2849" width="13.6640625" customWidth="1"/>
    <col min="3073" max="3073" width="10.33203125" bestFit="1" customWidth="1"/>
    <col min="3074" max="3074" width="8.1640625" customWidth="1"/>
    <col min="3075" max="3075" width="8.5" bestFit="1" customWidth="1"/>
    <col min="3076" max="3076" width="6.1640625" bestFit="1" customWidth="1"/>
    <col min="3077" max="3077" width="6.1640625" customWidth="1"/>
    <col min="3078" max="3078" width="20.33203125" customWidth="1"/>
    <col min="3079" max="3079" width="11.5" bestFit="1" customWidth="1"/>
    <col min="3080" max="3080" width="11.5" customWidth="1"/>
    <col min="3081" max="3081" width="13.5" bestFit="1" customWidth="1"/>
    <col min="3082" max="3082" width="12.1640625" bestFit="1" customWidth="1"/>
    <col min="3083" max="3083" width="12.83203125" bestFit="1" customWidth="1"/>
    <col min="3084" max="3084" width="12.33203125" bestFit="1" customWidth="1"/>
    <col min="3085" max="3086" width="12.33203125" customWidth="1"/>
    <col min="3087" max="3087" width="12.5" bestFit="1" customWidth="1"/>
    <col min="3088" max="3088" width="9.6640625" bestFit="1" customWidth="1"/>
    <col min="3089" max="3092" width="9.6640625" customWidth="1"/>
    <col min="3093" max="3093" width="10.5" customWidth="1"/>
    <col min="3094" max="3094" width="13.6640625" bestFit="1" customWidth="1"/>
    <col min="3095" max="3097" width="13.6640625" customWidth="1"/>
    <col min="3098" max="3098" width="13.6640625" bestFit="1" customWidth="1"/>
    <col min="3099" max="3105" width="13.6640625" customWidth="1"/>
    <col min="3329" max="3329" width="10.33203125" bestFit="1" customWidth="1"/>
    <col min="3330" max="3330" width="8.1640625" customWidth="1"/>
    <col min="3331" max="3331" width="8.5" bestFit="1" customWidth="1"/>
    <col min="3332" max="3332" width="6.1640625" bestFit="1" customWidth="1"/>
    <col min="3333" max="3333" width="6.1640625" customWidth="1"/>
    <col min="3334" max="3334" width="20.33203125" customWidth="1"/>
    <col min="3335" max="3335" width="11.5" bestFit="1" customWidth="1"/>
    <col min="3336" max="3336" width="11.5" customWidth="1"/>
    <col min="3337" max="3337" width="13.5" bestFit="1" customWidth="1"/>
    <col min="3338" max="3338" width="12.1640625" bestFit="1" customWidth="1"/>
    <col min="3339" max="3339" width="12.83203125" bestFit="1" customWidth="1"/>
    <col min="3340" max="3340" width="12.33203125" bestFit="1" customWidth="1"/>
    <col min="3341" max="3342" width="12.33203125" customWidth="1"/>
    <col min="3343" max="3343" width="12.5" bestFit="1" customWidth="1"/>
    <col min="3344" max="3344" width="9.6640625" bestFit="1" customWidth="1"/>
    <col min="3345" max="3348" width="9.6640625" customWidth="1"/>
    <col min="3349" max="3349" width="10.5" customWidth="1"/>
    <col min="3350" max="3350" width="13.6640625" bestFit="1" customWidth="1"/>
    <col min="3351" max="3353" width="13.6640625" customWidth="1"/>
    <col min="3354" max="3354" width="13.6640625" bestFit="1" customWidth="1"/>
    <col min="3355" max="3361" width="13.6640625" customWidth="1"/>
    <col min="3585" max="3585" width="10.33203125" bestFit="1" customWidth="1"/>
    <col min="3586" max="3586" width="8.1640625" customWidth="1"/>
    <col min="3587" max="3587" width="8.5" bestFit="1" customWidth="1"/>
    <col min="3588" max="3588" width="6.1640625" bestFit="1" customWidth="1"/>
    <col min="3589" max="3589" width="6.1640625" customWidth="1"/>
    <col min="3590" max="3590" width="20.33203125" customWidth="1"/>
    <col min="3591" max="3591" width="11.5" bestFit="1" customWidth="1"/>
    <col min="3592" max="3592" width="11.5" customWidth="1"/>
    <col min="3593" max="3593" width="13.5" bestFit="1" customWidth="1"/>
    <col min="3594" max="3594" width="12.1640625" bestFit="1" customWidth="1"/>
    <col min="3595" max="3595" width="12.83203125" bestFit="1" customWidth="1"/>
    <col min="3596" max="3596" width="12.33203125" bestFit="1" customWidth="1"/>
    <col min="3597" max="3598" width="12.33203125" customWidth="1"/>
    <col min="3599" max="3599" width="12.5" bestFit="1" customWidth="1"/>
    <col min="3600" max="3600" width="9.6640625" bestFit="1" customWidth="1"/>
    <col min="3601" max="3604" width="9.6640625" customWidth="1"/>
    <col min="3605" max="3605" width="10.5" customWidth="1"/>
    <col min="3606" max="3606" width="13.6640625" bestFit="1" customWidth="1"/>
    <col min="3607" max="3609" width="13.6640625" customWidth="1"/>
    <col min="3610" max="3610" width="13.6640625" bestFit="1" customWidth="1"/>
    <col min="3611" max="3617" width="13.6640625" customWidth="1"/>
    <col min="3841" max="3841" width="10.33203125" bestFit="1" customWidth="1"/>
    <col min="3842" max="3842" width="8.1640625" customWidth="1"/>
    <col min="3843" max="3843" width="8.5" bestFit="1" customWidth="1"/>
    <col min="3844" max="3844" width="6.1640625" bestFit="1" customWidth="1"/>
    <col min="3845" max="3845" width="6.1640625" customWidth="1"/>
    <col min="3846" max="3846" width="20.33203125" customWidth="1"/>
    <col min="3847" max="3847" width="11.5" bestFit="1" customWidth="1"/>
    <col min="3848" max="3848" width="11.5" customWidth="1"/>
    <col min="3849" max="3849" width="13.5" bestFit="1" customWidth="1"/>
    <col min="3850" max="3850" width="12.1640625" bestFit="1" customWidth="1"/>
    <col min="3851" max="3851" width="12.83203125" bestFit="1" customWidth="1"/>
    <col min="3852" max="3852" width="12.33203125" bestFit="1" customWidth="1"/>
    <col min="3853" max="3854" width="12.33203125" customWidth="1"/>
    <col min="3855" max="3855" width="12.5" bestFit="1" customWidth="1"/>
    <col min="3856" max="3856" width="9.6640625" bestFit="1" customWidth="1"/>
    <col min="3857" max="3860" width="9.6640625" customWidth="1"/>
    <col min="3861" max="3861" width="10.5" customWidth="1"/>
    <col min="3862" max="3862" width="13.6640625" bestFit="1" customWidth="1"/>
    <col min="3863" max="3865" width="13.6640625" customWidth="1"/>
    <col min="3866" max="3866" width="13.6640625" bestFit="1" customWidth="1"/>
    <col min="3867" max="3873" width="13.6640625" customWidth="1"/>
    <col min="4097" max="4097" width="10.33203125" bestFit="1" customWidth="1"/>
    <col min="4098" max="4098" width="8.1640625" customWidth="1"/>
    <col min="4099" max="4099" width="8.5" bestFit="1" customWidth="1"/>
    <col min="4100" max="4100" width="6.1640625" bestFit="1" customWidth="1"/>
    <col min="4101" max="4101" width="6.1640625" customWidth="1"/>
    <col min="4102" max="4102" width="20.33203125" customWidth="1"/>
    <col min="4103" max="4103" width="11.5" bestFit="1" customWidth="1"/>
    <col min="4104" max="4104" width="11.5" customWidth="1"/>
    <col min="4105" max="4105" width="13.5" bestFit="1" customWidth="1"/>
    <col min="4106" max="4106" width="12.1640625" bestFit="1" customWidth="1"/>
    <col min="4107" max="4107" width="12.83203125" bestFit="1" customWidth="1"/>
    <col min="4108" max="4108" width="12.33203125" bestFit="1" customWidth="1"/>
    <col min="4109" max="4110" width="12.33203125" customWidth="1"/>
    <col min="4111" max="4111" width="12.5" bestFit="1" customWidth="1"/>
    <col min="4112" max="4112" width="9.6640625" bestFit="1" customWidth="1"/>
    <col min="4113" max="4116" width="9.6640625" customWidth="1"/>
    <col min="4117" max="4117" width="10.5" customWidth="1"/>
    <col min="4118" max="4118" width="13.6640625" bestFit="1" customWidth="1"/>
    <col min="4119" max="4121" width="13.6640625" customWidth="1"/>
    <col min="4122" max="4122" width="13.6640625" bestFit="1" customWidth="1"/>
    <col min="4123" max="4129" width="13.6640625" customWidth="1"/>
    <col min="4353" max="4353" width="10.33203125" bestFit="1" customWidth="1"/>
    <col min="4354" max="4354" width="8.1640625" customWidth="1"/>
    <col min="4355" max="4355" width="8.5" bestFit="1" customWidth="1"/>
    <col min="4356" max="4356" width="6.1640625" bestFit="1" customWidth="1"/>
    <col min="4357" max="4357" width="6.1640625" customWidth="1"/>
    <col min="4358" max="4358" width="20.33203125" customWidth="1"/>
    <col min="4359" max="4359" width="11.5" bestFit="1" customWidth="1"/>
    <col min="4360" max="4360" width="11.5" customWidth="1"/>
    <col min="4361" max="4361" width="13.5" bestFit="1" customWidth="1"/>
    <col min="4362" max="4362" width="12.1640625" bestFit="1" customWidth="1"/>
    <col min="4363" max="4363" width="12.83203125" bestFit="1" customWidth="1"/>
    <col min="4364" max="4364" width="12.33203125" bestFit="1" customWidth="1"/>
    <col min="4365" max="4366" width="12.33203125" customWidth="1"/>
    <col min="4367" max="4367" width="12.5" bestFit="1" customWidth="1"/>
    <col min="4368" max="4368" width="9.6640625" bestFit="1" customWidth="1"/>
    <col min="4369" max="4372" width="9.6640625" customWidth="1"/>
    <col min="4373" max="4373" width="10.5" customWidth="1"/>
    <col min="4374" max="4374" width="13.6640625" bestFit="1" customWidth="1"/>
    <col min="4375" max="4377" width="13.6640625" customWidth="1"/>
    <col min="4378" max="4378" width="13.6640625" bestFit="1" customWidth="1"/>
    <col min="4379" max="4385" width="13.6640625" customWidth="1"/>
    <col min="4609" max="4609" width="10.33203125" bestFit="1" customWidth="1"/>
    <col min="4610" max="4610" width="8.1640625" customWidth="1"/>
    <col min="4611" max="4611" width="8.5" bestFit="1" customWidth="1"/>
    <col min="4612" max="4612" width="6.1640625" bestFit="1" customWidth="1"/>
    <col min="4613" max="4613" width="6.1640625" customWidth="1"/>
    <col min="4614" max="4614" width="20.33203125" customWidth="1"/>
    <col min="4615" max="4615" width="11.5" bestFit="1" customWidth="1"/>
    <col min="4616" max="4616" width="11.5" customWidth="1"/>
    <col min="4617" max="4617" width="13.5" bestFit="1" customWidth="1"/>
    <col min="4618" max="4618" width="12.1640625" bestFit="1" customWidth="1"/>
    <col min="4619" max="4619" width="12.83203125" bestFit="1" customWidth="1"/>
    <col min="4620" max="4620" width="12.33203125" bestFit="1" customWidth="1"/>
    <col min="4621" max="4622" width="12.33203125" customWidth="1"/>
    <col min="4623" max="4623" width="12.5" bestFit="1" customWidth="1"/>
    <col min="4624" max="4624" width="9.6640625" bestFit="1" customWidth="1"/>
    <col min="4625" max="4628" width="9.6640625" customWidth="1"/>
    <col min="4629" max="4629" width="10.5" customWidth="1"/>
    <col min="4630" max="4630" width="13.6640625" bestFit="1" customWidth="1"/>
    <col min="4631" max="4633" width="13.6640625" customWidth="1"/>
    <col min="4634" max="4634" width="13.6640625" bestFit="1" customWidth="1"/>
    <col min="4635" max="4641" width="13.6640625" customWidth="1"/>
    <col min="4865" max="4865" width="10.33203125" bestFit="1" customWidth="1"/>
    <col min="4866" max="4866" width="8.1640625" customWidth="1"/>
    <col min="4867" max="4867" width="8.5" bestFit="1" customWidth="1"/>
    <col min="4868" max="4868" width="6.1640625" bestFit="1" customWidth="1"/>
    <col min="4869" max="4869" width="6.1640625" customWidth="1"/>
    <col min="4870" max="4870" width="20.33203125" customWidth="1"/>
    <col min="4871" max="4871" width="11.5" bestFit="1" customWidth="1"/>
    <col min="4872" max="4872" width="11.5" customWidth="1"/>
    <col min="4873" max="4873" width="13.5" bestFit="1" customWidth="1"/>
    <col min="4874" max="4874" width="12.1640625" bestFit="1" customWidth="1"/>
    <col min="4875" max="4875" width="12.83203125" bestFit="1" customWidth="1"/>
    <col min="4876" max="4876" width="12.33203125" bestFit="1" customWidth="1"/>
    <col min="4877" max="4878" width="12.33203125" customWidth="1"/>
    <col min="4879" max="4879" width="12.5" bestFit="1" customWidth="1"/>
    <col min="4880" max="4880" width="9.6640625" bestFit="1" customWidth="1"/>
    <col min="4881" max="4884" width="9.6640625" customWidth="1"/>
    <col min="4885" max="4885" width="10.5" customWidth="1"/>
    <col min="4886" max="4886" width="13.6640625" bestFit="1" customWidth="1"/>
    <col min="4887" max="4889" width="13.6640625" customWidth="1"/>
    <col min="4890" max="4890" width="13.6640625" bestFit="1" customWidth="1"/>
    <col min="4891" max="4897" width="13.6640625" customWidth="1"/>
    <col min="5121" max="5121" width="10.33203125" bestFit="1" customWidth="1"/>
    <col min="5122" max="5122" width="8.1640625" customWidth="1"/>
    <col min="5123" max="5123" width="8.5" bestFit="1" customWidth="1"/>
    <col min="5124" max="5124" width="6.1640625" bestFit="1" customWidth="1"/>
    <col min="5125" max="5125" width="6.1640625" customWidth="1"/>
    <col min="5126" max="5126" width="20.33203125" customWidth="1"/>
    <col min="5127" max="5127" width="11.5" bestFit="1" customWidth="1"/>
    <col min="5128" max="5128" width="11.5" customWidth="1"/>
    <col min="5129" max="5129" width="13.5" bestFit="1" customWidth="1"/>
    <col min="5130" max="5130" width="12.1640625" bestFit="1" customWidth="1"/>
    <col min="5131" max="5131" width="12.83203125" bestFit="1" customWidth="1"/>
    <col min="5132" max="5132" width="12.33203125" bestFit="1" customWidth="1"/>
    <col min="5133" max="5134" width="12.33203125" customWidth="1"/>
    <col min="5135" max="5135" width="12.5" bestFit="1" customWidth="1"/>
    <col min="5136" max="5136" width="9.6640625" bestFit="1" customWidth="1"/>
    <col min="5137" max="5140" width="9.6640625" customWidth="1"/>
    <col min="5141" max="5141" width="10.5" customWidth="1"/>
    <col min="5142" max="5142" width="13.6640625" bestFit="1" customWidth="1"/>
    <col min="5143" max="5145" width="13.6640625" customWidth="1"/>
    <col min="5146" max="5146" width="13.6640625" bestFit="1" customWidth="1"/>
    <col min="5147" max="5153" width="13.6640625" customWidth="1"/>
    <col min="5377" max="5377" width="10.33203125" bestFit="1" customWidth="1"/>
    <col min="5378" max="5378" width="8.1640625" customWidth="1"/>
    <col min="5379" max="5379" width="8.5" bestFit="1" customWidth="1"/>
    <col min="5380" max="5380" width="6.1640625" bestFit="1" customWidth="1"/>
    <col min="5381" max="5381" width="6.1640625" customWidth="1"/>
    <col min="5382" max="5382" width="20.33203125" customWidth="1"/>
    <col min="5383" max="5383" width="11.5" bestFit="1" customWidth="1"/>
    <col min="5384" max="5384" width="11.5" customWidth="1"/>
    <col min="5385" max="5385" width="13.5" bestFit="1" customWidth="1"/>
    <col min="5386" max="5386" width="12.1640625" bestFit="1" customWidth="1"/>
    <col min="5387" max="5387" width="12.83203125" bestFit="1" customWidth="1"/>
    <col min="5388" max="5388" width="12.33203125" bestFit="1" customWidth="1"/>
    <col min="5389" max="5390" width="12.33203125" customWidth="1"/>
    <col min="5391" max="5391" width="12.5" bestFit="1" customWidth="1"/>
    <col min="5392" max="5392" width="9.6640625" bestFit="1" customWidth="1"/>
    <col min="5393" max="5396" width="9.6640625" customWidth="1"/>
    <col min="5397" max="5397" width="10.5" customWidth="1"/>
    <col min="5398" max="5398" width="13.6640625" bestFit="1" customWidth="1"/>
    <col min="5399" max="5401" width="13.6640625" customWidth="1"/>
    <col min="5402" max="5402" width="13.6640625" bestFit="1" customWidth="1"/>
    <col min="5403" max="5409" width="13.6640625" customWidth="1"/>
    <col min="5633" max="5633" width="10.33203125" bestFit="1" customWidth="1"/>
    <col min="5634" max="5634" width="8.1640625" customWidth="1"/>
    <col min="5635" max="5635" width="8.5" bestFit="1" customWidth="1"/>
    <col min="5636" max="5636" width="6.1640625" bestFit="1" customWidth="1"/>
    <col min="5637" max="5637" width="6.1640625" customWidth="1"/>
    <col min="5638" max="5638" width="20.33203125" customWidth="1"/>
    <col min="5639" max="5639" width="11.5" bestFit="1" customWidth="1"/>
    <col min="5640" max="5640" width="11.5" customWidth="1"/>
    <col min="5641" max="5641" width="13.5" bestFit="1" customWidth="1"/>
    <col min="5642" max="5642" width="12.1640625" bestFit="1" customWidth="1"/>
    <col min="5643" max="5643" width="12.83203125" bestFit="1" customWidth="1"/>
    <col min="5644" max="5644" width="12.33203125" bestFit="1" customWidth="1"/>
    <col min="5645" max="5646" width="12.33203125" customWidth="1"/>
    <col min="5647" max="5647" width="12.5" bestFit="1" customWidth="1"/>
    <col min="5648" max="5648" width="9.6640625" bestFit="1" customWidth="1"/>
    <col min="5649" max="5652" width="9.6640625" customWidth="1"/>
    <col min="5653" max="5653" width="10.5" customWidth="1"/>
    <col min="5654" max="5654" width="13.6640625" bestFit="1" customWidth="1"/>
    <col min="5655" max="5657" width="13.6640625" customWidth="1"/>
    <col min="5658" max="5658" width="13.6640625" bestFit="1" customWidth="1"/>
    <col min="5659" max="5665" width="13.6640625" customWidth="1"/>
    <col min="5889" max="5889" width="10.33203125" bestFit="1" customWidth="1"/>
    <col min="5890" max="5890" width="8.1640625" customWidth="1"/>
    <col min="5891" max="5891" width="8.5" bestFit="1" customWidth="1"/>
    <col min="5892" max="5892" width="6.1640625" bestFit="1" customWidth="1"/>
    <col min="5893" max="5893" width="6.1640625" customWidth="1"/>
    <col min="5894" max="5894" width="20.33203125" customWidth="1"/>
    <col min="5895" max="5895" width="11.5" bestFit="1" customWidth="1"/>
    <col min="5896" max="5896" width="11.5" customWidth="1"/>
    <col min="5897" max="5897" width="13.5" bestFit="1" customWidth="1"/>
    <col min="5898" max="5898" width="12.1640625" bestFit="1" customWidth="1"/>
    <col min="5899" max="5899" width="12.83203125" bestFit="1" customWidth="1"/>
    <col min="5900" max="5900" width="12.33203125" bestFit="1" customWidth="1"/>
    <col min="5901" max="5902" width="12.33203125" customWidth="1"/>
    <col min="5903" max="5903" width="12.5" bestFit="1" customWidth="1"/>
    <col min="5904" max="5904" width="9.6640625" bestFit="1" customWidth="1"/>
    <col min="5905" max="5908" width="9.6640625" customWidth="1"/>
    <col min="5909" max="5909" width="10.5" customWidth="1"/>
    <col min="5910" max="5910" width="13.6640625" bestFit="1" customWidth="1"/>
    <col min="5911" max="5913" width="13.6640625" customWidth="1"/>
    <col min="5914" max="5914" width="13.6640625" bestFit="1" customWidth="1"/>
    <col min="5915" max="5921" width="13.6640625" customWidth="1"/>
    <col min="6145" max="6145" width="10.33203125" bestFit="1" customWidth="1"/>
    <col min="6146" max="6146" width="8.1640625" customWidth="1"/>
    <col min="6147" max="6147" width="8.5" bestFit="1" customWidth="1"/>
    <col min="6148" max="6148" width="6.1640625" bestFit="1" customWidth="1"/>
    <col min="6149" max="6149" width="6.1640625" customWidth="1"/>
    <col min="6150" max="6150" width="20.33203125" customWidth="1"/>
    <col min="6151" max="6151" width="11.5" bestFit="1" customWidth="1"/>
    <col min="6152" max="6152" width="11.5" customWidth="1"/>
    <col min="6153" max="6153" width="13.5" bestFit="1" customWidth="1"/>
    <col min="6154" max="6154" width="12.1640625" bestFit="1" customWidth="1"/>
    <col min="6155" max="6155" width="12.83203125" bestFit="1" customWidth="1"/>
    <col min="6156" max="6156" width="12.33203125" bestFit="1" customWidth="1"/>
    <col min="6157" max="6158" width="12.33203125" customWidth="1"/>
    <col min="6159" max="6159" width="12.5" bestFit="1" customWidth="1"/>
    <col min="6160" max="6160" width="9.6640625" bestFit="1" customWidth="1"/>
    <col min="6161" max="6164" width="9.6640625" customWidth="1"/>
    <col min="6165" max="6165" width="10.5" customWidth="1"/>
    <col min="6166" max="6166" width="13.6640625" bestFit="1" customWidth="1"/>
    <col min="6167" max="6169" width="13.6640625" customWidth="1"/>
    <col min="6170" max="6170" width="13.6640625" bestFit="1" customWidth="1"/>
    <col min="6171" max="6177" width="13.6640625" customWidth="1"/>
    <col min="6401" max="6401" width="10.33203125" bestFit="1" customWidth="1"/>
    <col min="6402" max="6402" width="8.1640625" customWidth="1"/>
    <col min="6403" max="6403" width="8.5" bestFit="1" customWidth="1"/>
    <col min="6404" max="6404" width="6.1640625" bestFit="1" customWidth="1"/>
    <col min="6405" max="6405" width="6.1640625" customWidth="1"/>
    <col min="6406" max="6406" width="20.33203125" customWidth="1"/>
    <col min="6407" max="6407" width="11.5" bestFit="1" customWidth="1"/>
    <col min="6408" max="6408" width="11.5" customWidth="1"/>
    <col min="6409" max="6409" width="13.5" bestFit="1" customWidth="1"/>
    <col min="6410" max="6410" width="12.1640625" bestFit="1" customWidth="1"/>
    <col min="6411" max="6411" width="12.83203125" bestFit="1" customWidth="1"/>
    <col min="6412" max="6412" width="12.33203125" bestFit="1" customWidth="1"/>
    <col min="6413" max="6414" width="12.33203125" customWidth="1"/>
    <col min="6415" max="6415" width="12.5" bestFit="1" customWidth="1"/>
    <col min="6416" max="6416" width="9.6640625" bestFit="1" customWidth="1"/>
    <col min="6417" max="6420" width="9.6640625" customWidth="1"/>
    <col min="6421" max="6421" width="10.5" customWidth="1"/>
    <col min="6422" max="6422" width="13.6640625" bestFit="1" customWidth="1"/>
    <col min="6423" max="6425" width="13.6640625" customWidth="1"/>
    <col min="6426" max="6426" width="13.6640625" bestFit="1" customWidth="1"/>
    <col min="6427" max="6433" width="13.6640625" customWidth="1"/>
    <col min="6657" max="6657" width="10.33203125" bestFit="1" customWidth="1"/>
    <col min="6658" max="6658" width="8.1640625" customWidth="1"/>
    <col min="6659" max="6659" width="8.5" bestFit="1" customWidth="1"/>
    <col min="6660" max="6660" width="6.1640625" bestFit="1" customWidth="1"/>
    <col min="6661" max="6661" width="6.1640625" customWidth="1"/>
    <col min="6662" max="6662" width="20.33203125" customWidth="1"/>
    <col min="6663" max="6663" width="11.5" bestFit="1" customWidth="1"/>
    <col min="6664" max="6664" width="11.5" customWidth="1"/>
    <col min="6665" max="6665" width="13.5" bestFit="1" customWidth="1"/>
    <col min="6666" max="6666" width="12.1640625" bestFit="1" customWidth="1"/>
    <col min="6667" max="6667" width="12.83203125" bestFit="1" customWidth="1"/>
    <col min="6668" max="6668" width="12.33203125" bestFit="1" customWidth="1"/>
    <col min="6669" max="6670" width="12.33203125" customWidth="1"/>
    <col min="6671" max="6671" width="12.5" bestFit="1" customWidth="1"/>
    <col min="6672" max="6672" width="9.6640625" bestFit="1" customWidth="1"/>
    <col min="6673" max="6676" width="9.6640625" customWidth="1"/>
    <col min="6677" max="6677" width="10.5" customWidth="1"/>
    <col min="6678" max="6678" width="13.6640625" bestFit="1" customWidth="1"/>
    <col min="6679" max="6681" width="13.6640625" customWidth="1"/>
    <col min="6682" max="6682" width="13.6640625" bestFit="1" customWidth="1"/>
    <col min="6683" max="6689" width="13.6640625" customWidth="1"/>
    <col min="6913" max="6913" width="10.33203125" bestFit="1" customWidth="1"/>
    <col min="6914" max="6914" width="8.1640625" customWidth="1"/>
    <col min="6915" max="6915" width="8.5" bestFit="1" customWidth="1"/>
    <col min="6916" max="6916" width="6.1640625" bestFit="1" customWidth="1"/>
    <col min="6917" max="6917" width="6.1640625" customWidth="1"/>
    <col min="6918" max="6918" width="20.33203125" customWidth="1"/>
    <col min="6919" max="6919" width="11.5" bestFit="1" customWidth="1"/>
    <col min="6920" max="6920" width="11.5" customWidth="1"/>
    <col min="6921" max="6921" width="13.5" bestFit="1" customWidth="1"/>
    <col min="6922" max="6922" width="12.1640625" bestFit="1" customWidth="1"/>
    <col min="6923" max="6923" width="12.83203125" bestFit="1" customWidth="1"/>
    <col min="6924" max="6924" width="12.33203125" bestFit="1" customWidth="1"/>
    <col min="6925" max="6926" width="12.33203125" customWidth="1"/>
    <col min="6927" max="6927" width="12.5" bestFit="1" customWidth="1"/>
    <col min="6928" max="6928" width="9.6640625" bestFit="1" customWidth="1"/>
    <col min="6929" max="6932" width="9.6640625" customWidth="1"/>
    <col min="6933" max="6933" width="10.5" customWidth="1"/>
    <col min="6934" max="6934" width="13.6640625" bestFit="1" customWidth="1"/>
    <col min="6935" max="6937" width="13.6640625" customWidth="1"/>
    <col min="6938" max="6938" width="13.6640625" bestFit="1" customWidth="1"/>
    <col min="6939" max="6945" width="13.6640625" customWidth="1"/>
    <col min="7169" max="7169" width="10.33203125" bestFit="1" customWidth="1"/>
    <col min="7170" max="7170" width="8.1640625" customWidth="1"/>
    <col min="7171" max="7171" width="8.5" bestFit="1" customWidth="1"/>
    <col min="7172" max="7172" width="6.1640625" bestFit="1" customWidth="1"/>
    <col min="7173" max="7173" width="6.1640625" customWidth="1"/>
    <col min="7174" max="7174" width="20.33203125" customWidth="1"/>
    <col min="7175" max="7175" width="11.5" bestFit="1" customWidth="1"/>
    <col min="7176" max="7176" width="11.5" customWidth="1"/>
    <col min="7177" max="7177" width="13.5" bestFit="1" customWidth="1"/>
    <col min="7178" max="7178" width="12.1640625" bestFit="1" customWidth="1"/>
    <col min="7179" max="7179" width="12.83203125" bestFit="1" customWidth="1"/>
    <col min="7180" max="7180" width="12.33203125" bestFit="1" customWidth="1"/>
    <col min="7181" max="7182" width="12.33203125" customWidth="1"/>
    <col min="7183" max="7183" width="12.5" bestFit="1" customWidth="1"/>
    <col min="7184" max="7184" width="9.6640625" bestFit="1" customWidth="1"/>
    <col min="7185" max="7188" width="9.6640625" customWidth="1"/>
    <col min="7189" max="7189" width="10.5" customWidth="1"/>
    <col min="7190" max="7190" width="13.6640625" bestFit="1" customWidth="1"/>
    <col min="7191" max="7193" width="13.6640625" customWidth="1"/>
    <col min="7194" max="7194" width="13.6640625" bestFit="1" customWidth="1"/>
    <col min="7195" max="7201" width="13.6640625" customWidth="1"/>
    <col min="7425" max="7425" width="10.33203125" bestFit="1" customWidth="1"/>
    <col min="7426" max="7426" width="8.1640625" customWidth="1"/>
    <col min="7427" max="7427" width="8.5" bestFit="1" customWidth="1"/>
    <col min="7428" max="7428" width="6.1640625" bestFit="1" customWidth="1"/>
    <col min="7429" max="7429" width="6.1640625" customWidth="1"/>
    <col min="7430" max="7430" width="20.33203125" customWidth="1"/>
    <col min="7431" max="7431" width="11.5" bestFit="1" customWidth="1"/>
    <col min="7432" max="7432" width="11.5" customWidth="1"/>
    <col min="7433" max="7433" width="13.5" bestFit="1" customWidth="1"/>
    <col min="7434" max="7434" width="12.1640625" bestFit="1" customWidth="1"/>
    <col min="7435" max="7435" width="12.83203125" bestFit="1" customWidth="1"/>
    <col min="7436" max="7436" width="12.33203125" bestFit="1" customWidth="1"/>
    <col min="7437" max="7438" width="12.33203125" customWidth="1"/>
    <col min="7439" max="7439" width="12.5" bestFit="1" customWidth="1"/>
    <col min="7440" max="7440" width="9.6640625" bestFit="1" customWidth="1"/>
    <col min="7441" max="7444" width="9.6640625" customWidth="1"/>
    <col min="7445" max="7445" width="10.5" customWidth="1"/>
    <col min="7446" max="7446" width="13.6640625" bestFit="1" customWidth="1"/>
    <col min="7447" max="7449" width="13.6640625" customWidth="1"/>
    <col min="7450" max="7450" width="13.6640625" bestFit="1" customWidth="1"/>
    <col min="7451" max="7457" width="13.6640625" customWidth="1"/>
    <col min="7681" max="7681" width="10.33203125" bestFit="1" customWidth="1"/>
    <col min="7682" max="7682" width="8.1640625" customWidth="1"/>
    <col min="7683" max="7683" width="8.5" bestFit="1" customWidth="1"/>
    <col min="7684" max="7684" width="6.1640625" bestFit="1" customWidth="1"/>
    <col min="7685" max="7685" width="6.1640625" customWidth="1"/>
    <col min="7686" max="7686" width="20.33203125" customWidth="1"/>
    <col min="7687" max="7687" width="11.5" bestFit="1" customWidth="1"/>
    <col min="7688" max="7688" width="11.5" customWidth="1"/>
    <col min="7689" max="7689" width="13.5" bestFit="1" customWidth="1"/>
    <col min="7690" max="7690" width="12.1640625" bestFit="1" customWidth="1"/>
    <col min="7691" max="7691" width="12.83203125" bestFit="1" customWidth="1"/>
    <col min="7692" max="7692" width="12.33203125" bestFit="1" customWidth="1"/>
    <col min="7693" max="7694" width="12.33203125" customWidth="1"/>
    <col min="7695" max="7695" width="12.5" bestFit="1" customWidth="1"/>
    <col min="7696" max="7696" width="9.6640625" bestFit="1" customWidth="1"/>
    <col min="7697" max="7700" width="9.6640625" customWidth="1"/>
    <col min="7701" max="7701" width="10.5" customWidth="1"/>
    <col min="7702" max="7702" width="13.6640625" bestFit="1" customWidth="1"/>
    <col min="7703" max="7705" width="13.6640625" customWidth="1"/>
    <col min="7706" max="7706" width="13.6640625" bestFit="1" customWidth="1"/>
    <col min="7707" max="7713" width="13.6640625" customWidth="1"/>
    <col min="7937" max="7937" width="10.33203125" bestFit="1" customWidth="1"/>
    <col min="7938" max="7938" width="8.1640625" customWidth="1"/>
    <col min="7939" max="7939" width="8.5" bestFit="1" customWidth="1"/>
    <col min="7940" max="7940" width="6.1640625" bestFit="1" customWidth="1"/>
    <col min="7941" max="7941" width="6.1640625" customWidth="1"/>
    <col min="7942" max="7942" width="20.33203125" customWidth="1"/>
    <col min="7943" max="7943" width="11.5" bestFit="1" customWidth="1"/>
    <col min="7944" max="7944" width="11.5" customWidth="1"/>
    <col min="7945" max="7945" width="13.5" bestFit="1" customWidth="1"/>
    <col min="7946" max="7946" width="12.1640625" bestFit="1" customWidth="1"/>
    <col min="7947" max="7947" width="12.83203125" bestFit="1" customWidth="1"/>
    <col min="7948" max="7948" width="12.33203125" bestFit="1" customWidth="1"/>
    <col min="7949" max="7950" width="12.33203125" customWidth="1"/>
    <col min="7951" max="7951" width="12.5" bestFit="1" customWidth="1"/>
    <col min="7952" max="7952" width="9.6640625" bestFit="1" customWidth="1"/>
    <col min="7953" max="7956" width="9.6640625" customWidth="1"/>
    <col min="7957" max="7957" width="10.5" customWidth="1"/>
    <col min="7958" max="7958" width="13.6640625" bestFit="1" customWidth="1"/>
    <col min="7959" max="7961" width="13.6640625" customWidth="1"/>
    <col min="7962" max="7962" width="13.6640625" bestFit="1" customWidth="1"/>
    <col min="7963" max="7969" width="13.6640625" customWidth="1"/>
    <col min="8193" max="8193" width="10.33203125" bestFit="1" customWidth="1"/>
    <col min="8194" max="8194" width="8.1640625" customWidth="1"/>
    <col min="8195" max="8195" width="8.5" bestFit="1" customWidth="1"/>
    <col min="8196" max="8196" width="6.1640625" bestFit="1" customWidth="1"/>
    <col min="8197" max="8197" width="6.1640625" customWidth="1"/>
    <col min="8198" max="8198" width="20.33203125" customWidth="1"/>
    <col min="8199" max="8199" width="11.5" bestFit="1" customWidth="1"/>
    <col min="8200" max="8200" width="11.5" customWidth="1"/>
    <col min="8201" max="8201" width="13.5" bestFit="1" customWidth="1"/>
    <col min="8202" max="8202" width="12.1640625" bestFit="1" customWidth="1"/>
    <col min="8203" max="8203" width="12.83203125" bestFit="1" customWidth="1"/>
    <col min="8204" max="8204" width="12.33203125" bestFit="1" customWidth="1"/>
    <col min="8205" max="8206" width="12.33203125" customWidth="1"/>
    <col min="8207" max="8207" width="12.5" bestFit="1" customWidth="1"/>
    <col min="8208" max="8208" width="9.6640625" bestFit="1" customWidth="1"/>
    <col min="8209" max="8212" width="9.6640625" customWidth="1"/>
    <col min="8213" max="8213" width="10.5" customWidth="1"/>
    <col min="8214" max="8214" width="13.6640625" bestFit="1" customWidth="1"/>
    <col min="8215" max="8217" width="13.6640625" customWidth="1"/>
    <col min="8218" max="8218" width="13.6640625" bestFit="1" customWidth="1"/>
    <col min="8219" max="8225" width="13.6640625" customWidth="1"/>
    <col min="8449" max="8449" width="10.33203125" bestFit="1" customWidth="1"/>
    <col min="8450" max="8450" width="8.1640625" customWidth="1"/>
    <col min="8451" max="8451" width="8.5" bestFit="1" customWidth="1"/>
    <col min="8452" max="8452" width="6.1640625" bestFit="1" customWidth="1"/>
    <col min="8453" max="8453" width="6.1640625" customWidth="1"/>
    <col min="8454" max="8454" width="20.33203125" customWidth="1"/>
    <col min="8455" max="8455" width="11.5" bestFit="1" customWidth="1"/>
    <col min="8456" max="8456" width="11.5" customWidth="1"/>
    <col min="8457" max="8457" width="13.5" bestFit="1" customWidth="1"/>
    <col min="8458" max="8458" width="12.1640625" bestFit="1" customWidth="1"/>
    <col min="8459" max="8459" width="12.83203125" bestFit="1" customWidth="1"/>
    <col min="8460" max="8460" width="12.33203125" bestFit="1" customWidth="1"/>
    <col min="8461" max="8462" width="12.33203125" customWidth="1"/>
    <col min="8463" max="8463" width="12.5" bestFit="1" customWidth="1"/>
    <col min="8464" max="8464" width="9.6640625" bestFit="1" customWidth="1"/>
    <col min="8465" max="8468" width="9.6640625" customWidth="1"/>
    <col min="8469" max="8469" width="10.5" customWidth="1"/>
    <col min="8470" max="8470" width="13.6640625" bestFit="1" customWidth="1"/>
    <col min="8471" max="8473" width="13.6640625" customWidth="1"/>
    <col min="8474" max="8474" width="13.6640625" bestFit="1" customWidth="1"/>
    <col min="8475" max="8481" width="13.6640625" customWidth="1"/>
    <col min="8705" max="8705" width="10.33203125" bestFit="1" customWidth="1"/>
    <col min="8706" max="8706" width="8.1640625" customWidth="1"/>
    <col min="8707" max="8707" width="8.5" bestFit="1" customWidth="1"/>
    <col min="8708" max="8708" width="6.1640625" bestFit="1" customWidth="1"/>
    <col min="8709" max="8709" width="6.1640625" customWidth="1"/>
    <col min="8710" max="8710" width="20.33203125" customWidth="1"/>
    <col min="8711" max="8711" width="11.5" bestFit="1" customWidth="1"/>
    <col min="8712" max="8712" width="11.5" customWidth="1"/>
    <col min="8713" max="8713" width="13.5" bestFit="1" customWidth="1"/>
    <col min="8714" max="8714" width="12.1640625" bestFit="1" customWidth="1"/>
    <col min="8715" max="8715" width="12.83203125" bestFit="1" customWidth="1"/>
    <col min="8716" max="8716" width="12.33203125" bestFit="1" customWidth="1"/>
    <col min="8717" max="8718" width="12.33203125" customWidth="1"/>
    <col min="8719" max="8719" width="12.5" bestFit="1" customWidth="1"/>
    <col min="8720" max="8720" width="9.6640625" bestFit="1" customWidth="1"/>
    <col min="8721" max="8724" width="9.6640625" customWidth="1"/>
    <col min="8725" max="8725" width="10.5" customWidth="1"/>
    <col min="8726" max="8726" width="13.6640625" bestFit="1" customWidth="1"/>
    <col min="8727" max="8729" width="13.6640625" customWidth="1"/>
    <col min="8730" max="8730" width="13.6640625" bestFit="1" customWidth="1"/>
    <col min="8731" max="8737" width="13.6640625" customWidth="1"/>
    <col min="8961" max="8961" width="10.33203125" bestFit="1" customWidth="1"/>
    <col min="8962" max="8962" width="8.1640625" customWidth="1"/>
    <col min="8963" max="8963" width="8.5" bestFit="1" customWidth="1"/>
    <col min="8964" max="8964" width="6.1640625" bestFit="1" customWidth="1"/>
    <col min="8965" max="8965" width="6.1640625" customWidth="1"/>
    <col min="8966" max="8966" width="20.33203125" customWidth="1"/>
    <col min="8967" max="8967" width="11.5" bestFit="1" customWidth="1"/>
    <col min="8968" max="8968" width="11.5" customWidth="1"/>
    <col min="8969" max="8969" width="13.5" bestFit="1" customWidth="1"/>
    <col min="8970" max="8970" width="12.1640625" bestFit="1" customWidth="1"/>
    <col min="8971" max="8971" width="12.83203125" bestFit="1" customWidth="1"/>
    <col min="8972" max="8972" width="12.33203125" bestFit="1" customWidth="1"/>
    <col min="8973" max="8974" width="12.33203125" customWidth="1"/>
    <col min="8975" max="8975" width="12.5" bestFit="1" customWidth="1"/>
    <col min="8976" max="8976" width="9.6640625" bestFit="1" customWidth="1"/>
    <col min="8977" max="8980" width="9.6640625" customWidth="1"/>
    <col min="8981" max="8981" width="10.5" customWidth="1"/>
    <col min="8982" max="8982" width="13.6640625" bestFit="1" customWidth="1"/>
    <col min="8983" max="8985" width="13.6640625" customWidth="1"/>
    <col min="8986" max="8986" width="13.6640625" bestFit="1" customWidth="1"/>
    <col min="8987" max="8993" width="13.6640625" customWidth="1"/>
    <col min="9217" max="9217" width="10.33203125" bestFit="1" customWidth="1"/>
    <col min="9218" max="9218" width="8.1640625" customWidth="1"/>
    <col min="9219" max="9219" width="8.5" bestFit="1" customWidth="1"/>
    <col min="9220" max="9220" width="6.1640625" bestFit="1" customWidth="1"/>
    <col min="9221" max="9221" width="6.1640625" customWidth="1"/>
    <col min="9222" max="9222" width="20.33203125" customWidth="1"/>
    <col min="9223" max="9223" width="11.5" bestFit="1" customWidth="1"/>
    <col min="9224" max="9224" width="11.5" customWidth="1"/>
    <col min="9225" max="9225" width="13.5" bestFit="1" customWidth="1"/>
    <col min="9226" max="9226" width="12.1640625" bestFit="1" customWidth="1"/>
    <col min="9227" max="9227" width="12.83203125" bestFit="1" customWidth="1"/>
    <col min="9228" max="9228" width="12.33203125" bestFit="1" customWidth="1"/>
    <col min="9229" max="9230" width="12.33203125" customWidth="1"/>
    <col min="9231" max="9231" width="12.5" bestFit="1" customWidth="1"/>
    <col min="9232" max="9232" width="9.6640625" bestFit="1" customWidth="1"/>
    <col min="9233" max="9236" width="9.6640625" customWidth="1"/>
    <col min="9237" max="9237" width="10.5" customWidth="1"/>
    <col min="9238" max="9238" width="13.6640625" bestFit="1" customWidth="1"/>
    <col min="9239" max="9241" width="13.6640625" customWidth="1"/>
    <col min="9242" max="9242" width="13.6640625" bestFit="1" customWidth="1"/>
    <col min="9243" max="9249" width="13.6640625" customWidth="1"/>
    <col min="9473" max="9473" width="10.33203125" bestFit="1" customWidth="1"/>
    <col min="9474" max="9474" width="8.1640625" customWidth="1"/>
    <col min="9475" max="9475" width="8.5" bestFit="1" customWidth="1"/>
    <col min="9476" max="9476" width="6.1640625" bestFit="1" customWidth="1"/>
    <col min="9477" max="9477" width="6.1640625" customWidth="1"/>
    <col min="9478" max="9478" width="20.33203125" customWidth="1"/>
    <col min="9479" max="9479" width="11.5" bestFit="1" customWidth="1"/>
    <col min="9480" max="9480" width="11.5" customWidth="1"/>
    <col min="9481" max="9481" width="13.5" bestFit="1" customWidth="1"/>
    <col min="9482" max="9482" width="12.1640625" bestFit="1" customWidth="1"/>
    <col min="9483" max="9483" width="12.83203125" bestFit="1" customWidth="1"/>
    <col min="9484" max="9484" width="12.33203125" bestFit="1" customWidth="1"/>
    <col min="9485" max="9486" width="12.33203125" customWidth="1"/>
    <col min="9487" max="9487" width="12.5" bestFit="1" customWidth="1"/>
    <col min="9488" max="9488" width="9.6640625" bestFit="1" customWidth="1"/>
    <col min="9489" max="9492" width="9.6640625" customWidth="1"/>
    <col min="9493" max="9493" width="10.5" customWidth="1"/>
    <col min="9494" max="9494" width="13.6640625" bestFit="1" customWidth="1"/>
    <col min="9495" max="9497" width="13.6640625" customWidth="1"/>
    <col min="9498" max="9498" width="13.6640625" bestFit="1" customWidth="1"/>
    <col min="9499" max="9505" width="13.6640625" customWidth="1"/>
    <col min="9729" max="9729" width="10.33203125" bestFit="1" customWidth="1"/>
    <col min="9730" max="9730" width="8.1640625" customWidth="1"/>
    <col min="9731" max="9731" width="8.5" bestFit="1" customWidth="1"/>
    <col min="9732" max="9732" width="6.1640625" bestFit="1" customWidth="1"/>
    <col min="9733" max="9733" width="6.1640625" customWidth="1"/>
    <col min="9734" max="9734" width="20.33203125" customWidth="1"/>
    <col min="9735" max="9735" width="11.5" bestFit="1" customWidth="1"/>
    <col min="9736" max="9736" width="11.5" customWidth="1"/>
    <col min="9737" max="9737" width="13.5" bestFit="1" customWidth="1"/>
    <col min="9738" max="9738" width="12.1640625" bestFit="1" customWidth="1"/>
    <col min="9739" max="9739" width="12.83203125" bestFit="1" customWidth="1"/>
    <col min="9740" max="9740" width="12.33203125" bestFit="1" customWidth="1"/>
    <col min="9741" max="9742" width="12.33203125" customWidth="1"/>
    <col min="9743" max="9743" width="12.5" bestFit="1" customWidth="1"/>
    <col min="9744" max="9744" width="9.6640625" bestFit="1" customWidth="1"/>
    <col min="9745" max="9748" width="9.6640625" customWidth="1"/>
    <col min="9749" max="9749" width="10.5" customWidth="1"/>
    <col min="9750" max="9750" width="13.6640625" bestFit="1" customWidth="1"/>
    <col min="9751" max="9753" width="13.6640625" customWidth="1"/>
    <col min="9754" max="9754" width="13.6640625" bestFit="1" customWidth="1"/>
    <col min="9755" max="9761" width="13.6640625" customWidth="1"/>
    <col min="9985" max="9985" width="10.33203125" bestFit="1" customWidth="1"/>
    <col min="9986" max="9986" width="8.1640625" customWidth="1"/>
    <col min="9987" max="9987" width="8.5" bestFit="1" customWidth="1"/>
    <col min="9988" max="9988" width="6.1640625" bestFit="1" customWidth="1"/>
    <col min="9989" max="9989" width="6.1640625" customWidth="1"/>
    <col min="9990" max="9990" width="20.33203125" customWidth="1"/>
    <col min="9991" max="9991" width="11.5" bestFit="1" customWidth="1"/>
    <col min="9992" max="9992" width="11.5" customWidth="1"/>
    <col min="9993" max="9993" width="13.5" bestFit="1" customWidth="1"/>
    <col min="9994" max="9994" width="12.1640625" bestFit="1" customWidth="1"/>
    <col min="9995" max="9995" width="12.83203125" bestFit="1" customWidth="1"/>
    <col min="9996" max="9996" width="12.33203125" bestFit="1" customWidth="1"/>
    <col min="9997" max="9998" width="12.33203125" customWidth="1"/>
    <col min="9999" max="9999" width="12.5" bestFit="1" customWidth="1"/>
    <col min="10000" max="10000" width="9.6640625" bestFit="1" customWidth="1"/>
    <col min="10001" max="10004" width="9.6640625" customWidth="1"/>
    <col min="10005" max="10005" width="10.5" customWidth="1"/>
    <col min="10006" max="10006" width="13.6640625" bestFit="1" customWidth="1"/>
    <col min="10007" max="10009" width="13.6640625" customWidth="1"/>
    <col min="10010" max="10010" width="13.6640625" bestFit="1" customWidth="1"/>
    <col min="10011" max="10017" width="13.6640625" customWidth="1"/>
    <col min="10241" max="10241" width="10.33203125" bestFit="1" customWidth="1"/>
    <col min="10242" max="10242" width="8.1640625" customWidth="1"/>
    <col min="10243" max="10243" width="8.5" bestFit="1" customWidth="1"/>
    <col min="10244" max="10244" width="6.1640625" bestFit="1" customWidth="1"/>
    <col min="10245" max="10245" width="6.1640625" customWidth="1"/>
    <col min="10246" max="10246" width="20.33203125" customWidth="1"/>
    <col min="10247" max="10247" width="11.5" bestFit="1" customWidth="1"/>
    <col min="10248" max="10248" width="11.5" customWidth="1"/>
    <col min="10249" max="10249" width="13.5" bestFit="1" customWidth="1"/>
    <col min="10250" max="10250" width="12.1640625" bestFit="1" customWidth="1"/>
    <col min="10251" max="10251" width="12.83203125" bestFit="1" customWidth="1"/>
    <col min="10252" max="10252" width="12.33203125" bestFit="1" customWidth="1"/>
    <col min="10253" max="10254" width="12.33203125" customWidth="1"/>
    <col min="10255" max="10255" width="12.5" bestFit="1" customWidth="1"/>
    <col min="10256" max="10256" width="9.6640625" bestFit="1" customWidth="1"/>
    <col min="10257" max="10260" width="9.6640625" customWidth="1"/>
    <col min="10261" max="10261" width="10.5" customWidth="1"/>
    <col min="10262" max="10262" width="13.6640625" bestFit="1" customWidth="1"/>
    <col min="10263" max="10265" width="13.6640625" customWidth="1"/>
    <col min="10266" max="10266" width="13.6640625" bestFit="1" customWidth="1"/>
    <col min="10267" max="10273" width="13.6640625" customWidth="1"/>
    <col min="10497" max="10497" width="10.33203125" bestFit="1" customWidth="1"/>
    <col min="10498" max="10498" width="8.1640625" customWidth="1"/>
    <col min="10499" max="10499" width="8.5" bestFit="1" customWidth="1"/>
    <col min="10500" max="10500" width="6.1640625" bestFit="1" customWidth="1"/>
    <col min="10501" max="10501" width="6.1640625" customWidth="1"/>
    <col min="10502" max="10502" width="20.33203125" customWidth="1"/>
    <col min="10503" max="10503" width="11.5" bestFit="1" customWidth="1"/>
    <col min="10504" max="10504" width="11.5" customWidth="1"/>
    <col min="10505" max="10505" width="13.5" bestFit="1" customWidth="1"/>
    <col min="10506" max="10506" width="12.1640625" bestFit="1" customWidth="1"/>
    <col min="10507" max="10507" width="12.83203125" bestFit="1" customWidth="1"/>
    <col min="10508" max="10508" width="12.33203125" bestFit="1" customWidth="1"/>
    <col min="10509" max="10510" width="12.33203125" customWidth="1"/>
    <col min="10511" max="10511" width="12.5" bestFit="1" customWidth="1"/>
    <col min="10512" max="10512" width="9.6640625" bestFit="1" customWidth="1"/>
    <col min="10513" max="10516" width="9.6640625" customWidth="1"/>
    <col min="10517" max="10517" width="10.5" customWidth="1"/>
    <col min="10518" max="10518" width="13.6640625" bestFit="1" customWidth="1"/>
    <col min="10519" max="10521" width="13.6640625" customWidth="1"/>
    <col min="10522" max="10522" width="13.6640625" bestFit="1" customWidth="1"/>
    <col min="10523" max="10529" width="13.6640625" customWidth="1"/>
    <col min="10753" max="10753" width="10.33203125" bestFit="1" customWidth="1"/>
    <col min="10754" max="10754" width="8.1640625" customWidth="1"/>
    <col min="10755" max="10755" width="8.5" bestFit="1" customWidth="1"/>
    <col min="10756" max="10756" width="6.1640625" bestFit="1" customWidth="1"/>
    <col min="10757" max="10757" width="6.1640625" customWidth="1"/>
    <col min="10758" max="10758" width="20.33203125" customWidth="1"/>
    <col min="10759" max="10759" width="11.5" bestFit="1" customWidth="1"/>
    <col min="10760" max="10760" width="11.5" customWidth="1"/>
    <col min="10761" max="10761" width="13.5" bestFit="1" customWidth="1"/>
    <col min="10762" max="10762" width="12.1640625" bestFit="1" customWidth="1"/>
    <col min="10763" max="10763" width="12.83203125" bestFit="1" customWidth="1"/>
    <col min="10764" max="10764" width="12.33203125" bestFit="1" customWidth="1"/>
    <col min="10765" max="10766" width="12.33203125" customWidth="1"/>
    <col min="10767" max="10767" width="12.5" bestFit="1" customWidth="1"/>
    <col min="10768" max="10768" width="9.6640625" bestFit="1" customWidth="1"/>
    <col min="10769" max="10772" width="9.6640625" customWidth="1"/>
    <col min="10773" max="10773" width="10.5" customWidth="1"/>
    <col min="10774" max="10774" width="13.6640625" bestFit="1" customWidth="1"/>
    <col min="10775" max="10777" width="13.6640625" customWidth="1"/>
    <col min="10778" max="10778" width="13.6640625" bestFit="1" customWidth="1"/>
    <col min="10779" max="10785" width="13.6640625" customWidth="1"/>
    <col min="11009" max="11009" width="10.33203125" bestFit="1" customWidth="1"/>
    <col min="11010" max="11010" width="8.1640625" customWidth="1"/>
    <col min="11011" max="11011" width="8.5" bestFit="1" customWidth="1"/>
    <col min="11012" max="11012" width="6.1640625" bestFit="1" customWidth="1"/>
    <col min="11013" max="11013" width="6.1640625" customWidth="1"/>
    <col min="11014" max="11014" width="20.33203125" customWidth="1"/>
    <col min="11015" max="11015" width="11.5" bestFit="1" customWidth="1"/>
    <col min="11016" max="11016" width="11.5" customWidth="1"/>
    <col min="11017" max="11017" width="13.5" bestFit="1" customWidth="1"/>
    <col min="11018" max="11018" width="12.1640625" bestFit="1" customWidth="1"/>
    <col min="11019" max="11019" width="12.83203125" bestFit="1" customWidth="1"/>
    <col min="11020" max="11020" width="12.33203125" bestFit="1" customWidth="1"/>
    <col min="11021" max="11022" width="12.33203125" customWidth="1"/>
    <col min="11023" max="11023" width="12.5" bestFit="1" customWidth="1"/>
    <col min="11024" max="11024" width="9.6640625" bestFit="1" customWidth="1"/>
    <col min="11025" max="11028" width="9.6640625" customWidth="1"/>
    <col min="11029" max="11029" width="10.5" customWidth="1"/>
    <col min="11030" max="11030" width="13.6640625" bestFit="1" customWidth="1"/>
    <col min="11031" max="11033" width="13.6640625" customWidth="1"/>
    <col min="11034" max="11034" width="13.6640625" bestFit="1" customWidth="1"/>
    <col min="11035" max="11041" width="13.6640625" customWidth="1"/>
    <col min="11265" max="11265" width="10.33203125" bestFit="1" customWidth="1"/>
    <col min="11266" max="11266" width="8.1640625" customWidth="1"/>
    <col min="11267" max="11267" width="8.5" bestFit="1" customWidth="1"/>
    <col min="11268" max="11268" width="6.1640625" bestFit="1" customWidth="1"/>
    <col min="11269" max="11269" width="6.1640625" customWidth="1"/>
    <col min="11270" max="11270" width="20.33203125" customWidth="1"/>
    <col min="11271" max="11271" width="11.5" bestFit="1" customWidth="1"/>
    <col min="11272" max="11272" width="11.5" customWidth="1"/>
    <col min="11273" max="11273" width="13.5" bestFit="1" customWidth="1"/>
    <col min="11274" max="11274" width="12.1640625" bestFit="1" customWidth="1"/>
    <col min="11275" max="11275" width="12.83203125" bestFit="1" customWidth="1"/>
    <col min="11276" max="11276" width="12.33203125" bestFit="1" customWidth="1"/>
    <col min="11277" max="11278" width="12.33203125" customWidth="1"/>
    <col min="11279" max="11279" width="12.5" bestFit="1" customWidth="1"/>
    <col min="11280" max="11280" width="9.6640625" bestFit="1" customWidth="1"/>
    <col min="11281" max="11284" width="9.6640625" customWidth="1"/>
    <col min="11285" max="11285" width="10.5" customWidth="1"/>
    <col min="11286" max="11286" width="13.6640625" bestFit="1" customWidth="1"/>
    <col min="11287" max="11289" width="13.6640625" customWidth="1"/>
    <col min="11290" max="11290" width="13.6640625" bestFit="1" customWidth="1"/>
    <col min="11291" max="11297" width="13.6640625" customWidth="1"/>
    <col min="11521" max="11521" width="10.33203125" bestFit="1" customWidth="1"/>
    <col min="11522" max="11522" width="8.1640625" customWidth="1"/>
    <col min="11523" max="11523" width="8.5" bestFit="1" customWidth="1"/>
    <col min="11524" max="11524" width="6.1640625" bestFit="1" customWidth="1"/>
    <col min="11525" max="11525" width="6.1640625" customWidth="1"/>
    <col min="11526" max="11526" width="20.33203125" customWidth="1"/>
    <col min="11527" max="11527" width="11.5" bestFit="1" customWidth="1"/>
    <col min="11528" max="11528" width="11.5" customWidth="1"/>
    <col min="11529" max="11529" width="13.5" bestFit="1" customWidth="1"/>
    <col min="11530" max="11530" width="12.1640625" bestFit="1" customWidth="1"/>
    <col min="11531" max="11531" width="12.83203125" bestFit="1" customWidth="1"/>
    <col min="11532" max="11532" width="12.33203125" bestFit="1" customWidth="1"/>
    <col min="11533" max="11534" width="12.33203125" customWidth="1"/>
    <col min="11535" max="11535" width="12.5" bestFit="1" customWidth="1"/>
    <col min="11536" max="11536" width="9.6640625" bestFit="1" customWidth="1"/>
    <col min="11537" max="11540" width="9.6640625" customWidth="1"/>
    <col min="11541" max="11541" width="10.5" customWidth="1"/>
    <col min="11542" max="11542" width="13.6640625" bestFit="1" customWidth="1"/>
    <col min="11543" max="11545" width="13.6640625" customWidth="1"/>
    <col min="11546" max="11546" width="13.6640625" bestFit="1" customWidth="1"/>
    <col min="11547" max="11553" width="13.6640625" customWidth="1"/>
    <col min="11777" max="11777" width="10.33203125" bestFit="1" customWidth="1"/>
    <col min="11778" max="11778" width="8.1640625" customWidth="1"/>
    <col min="11779" max="11779" width="8.5" bestFit="1" customWidth="1"/>
    <col min="11780" max="11780" width="6.1640625" bestFit="1" customWidth="1"/>
    <col min="11781" max="11781" width="6.1640625" customWidth="1"/>
    <col min="11782" max="11782" width="20.33203125" customWidth="1"/>
    <col min="11783" max="11783" width="11.5" bestFit="1" customWidth="1"/>
    <col min="11784" max="11784" width="11.5" customWidth="1"/>
    <col min="11785" max="11785" width="13.5" bestFit="1" customWidth="1"/>
    <col min="11786" max="11786" width="12.1640625" bestFit="1" customWidth="1"/>
    <col min="11787" max="11787" width="12.83203125" bestFit="1" customWidth="1"/>
    <col min="11788" max="11788" width="12.33203125" bestFit="1" customWidth="1"/>
    <col min="11789" max="11790" width="12.33203125" customWidth="1"/>
    <col min="11791" max="11791" width="12.5" bestFit="1" customWidth="1"/>
    <col min="11792" max="11792" width="9.6640625" bestFit="1" customWidth="1"/>
    <col min="11793" max="11796" width="9.6640625" customWidth="1"/>
    <col min="11797" max="11797" width="10.5" customWidth="1"/>
    <col min="11798" max="11798" width="13.6640625" bestFit="1" customWidth="1"/>
    <col min="11799" max="11801" width="13.6640625" customWidth="1"/>
    <col min="11802" max="11802" width="13.6640625" bestFit="1" customWidth="1"/>
    <col min="11803" max="11809" width="13.6640625" customWidth="1"/>
    <col min="12033" max="12033" width="10.33203125" bestFit="1" customWidth="1"/>
    <col min="12034" max="12034" width="8.1640625" customWidth="1"/>
    <col min="12035" max="12035" width="8.5" bestFit="1" customWidth="1"/>
    <col min="12036" max="12036" width="6.1640625" bestFit="1" customWidth="1"/>
    <col min="12037" max="12037" width="6.1640625" customWidth="1"/>
    <col min="12038" max="12038" width="20.33203125" customWidth="1"/>
    <col min="12039" max="12039" width="11.5" bestFit="1" customWidth="1"/>
    <col min="12040" max="12040" width="11.5" customWidth="1"/>
    <col min="12041" max="12041" width="13.5" bestFit="1" customWidth="1"/>
    <col min="12042" max="12042" width="12.1640625" bestFit="1" customWidth="1"/>
    <col min="12043" max="12043" width="12.83203125" bestFit="1" customWidth="1"/>
    <col min="12044" max="12044" width="12.33203125" bestFit="1" customWidth="1"/>
    <col min="12045" max="12046" width="12.33203125" customWidth="1"/>
    <col min="12047" max="12047" width="12.5" bestFit="1" customWidth="1"/>
    <col min="12048" max="12048" width="9.6640625" bestFit="1" customWidth="1"/>
    <col min="12049" max="12052" width="9.6640625" customWidth="1"/>
    <col min="12053" max="12053" width="10.5" customWidth="1"/>
    <col min="12054" max="12054" width="13.6640625" bestFit="1" customWidth="1"/>
    <col min="12055" max="12057" width="13.6640625" customWidth="1"/>
    <col min="12058" max="12058" width="13.6640625" bestFit="1" customWidth="1"/>
    <col min="12059" max="12065" width="13.6640625" customWidth="1"/>
    <col min="12289" max="12289" width="10.33203125" bestFit="1" customWidth="1"/>
    <col min="12290" max="12290" width="8.1640625" customWidth="1"/>
    <col min="12291" max="12291" width="8.5" bestFit="1" customWidth="1"/>
    <col min="12292" max="12292" width="6.1640625" bestFit="1" customWidth="1"/>
    <col min="12293" max="12293" width="6.1640625" customWidth="1"/>
    <col min="12294" max="12294" width="20.33203125" customWidth="1"/>
    <col min="12295" max="12295" width="11.5" bestFit="1" customWidth="1"/>
    <col min="12296" max="12296" width="11.5" customWidth="1"/>
    <col min="12297" max="12297" width="13.5" bestFit="1" customWidth="1"/>
    <col min="12298" max="12298" width="12.1640625" bestFit="1" customWidth="1"/>
    <col min="12299" max="12299" width="12.83203125" bestFit="1" customWidth="1"/>
    <col min="12300" max="12300" width="12.33203125" bestFit="1" customWidth="1"/>
    <col min="12301" max="12302" width="12.33203125" customWidth="1"/>
    <col min="12303" max="12303" width="12.5" bestFit="1" customWidth="1"/>
    <col min="12304" max="12304" width="9.6640625" bestFit="1" customWidth="1"/>
    <col min="12305" max="12308" width="9.6640625" customWidth="1"/>
    <col min="12309" max="12309" width="10.5" customWidth="1"/>
    <col min="12310" max="12310" width="13.6640625" bestFit="1" customWidth="1"/>
    <col min="12311" max="12313" width="13.6640625" customWidth="1"/>
    <col min="12314" max="12314" width="13.6640625" bestFit="1" customWidth="1"/>
    <col min="12315" max="12321" width="13.6640625" customWidth="1"/>
    <col min="12545" max="12545" width="10.33203125" bestFit="1" customWidth="1"/>
    <col min="12546" max="12546" width="8.1640625" customWidth="1"/>
    <col min="12547" max="12547" width="8.5" bestFit="1" customWidth="1"/>
    <col min="12548" max="12548" width="6.1640625" bestFit="1" customWidth="1"/>
    <col min="12549" max="12549" width="6.1640625" customWidth="1"/>
    <col min="12550" max="12550" width="20.33203125" customWidth="1"/>
    <col min="12551" max="12551" width="11.5" bestFit="1" customWidth="1"/>
    <col min="12552" max="12552" width="11.5" customWidth="1"/>
    <col min="12553" max="12553" width="13.5" bestFit="1" customWidth="1"/>
    <col min="12554" max="12554" width="12.1640625" bestFit="1" customWidth="1"/>
    <col min="12555" max="12555" width="12.83203125" bestFit="1" customWidth="1"/>
    <col min="12556" max="12556" width="12.33203125" bestFit="1" customWidth="1"/>
    <col min="12557" max="12558" width="12.33203125" customWidth="1"/>
    <col min="12559" max="12559" width="12.5" bestFit="1" customWidth="1"/>
    <col min="12560" max="12560" width="9.6640625" bestFit="1" customWidth="1"/>
    <col min="12561" max="12564" width="9.6640625" customWidth="1"/>
    <col min="12565" max="12565" width="10.5" customWidth="1"/>
    <col min="12566" max="12566" width="13.6640625" bestFit="1" customWidth="1"/>
    <col min="12567" max="12569" width="13.6640625" customWidth="1"/>
    <col min="12570" max="12570" width="13.6640625" bestFit="1" customWidth="1"/>
    <col min="12571" max="12577" width="13.6640625" customWidth="1"/>
    <col min="12801" max="12801" width="10.33203125" bestFit="1" customWidth="1"/>
    <col min="12802" max="12802" width="8.1640625" customWidth="1"/>
    <col min="12803" max="12803" width="8.5" bestFit="1" customWidth="1"/>
    <col min="12804" max="12804" width="6.1640625" bestFit="1" customWidth="1"/>
    <col min="12805" max="12805" width="6.1640625" customWidth="1"/>
    <col min="12806" max="12806" width="20.33203125" customWidth="1"/>
    <col min="12807" max="12807" width="11.5" bestFit="1" customWidth="1"/>
    <col min="12808" max="12808" width="11.5" customWidth="1"/>
    <col min="12809" max="12809" width="13.5" bestFit="1" customWidth="1"/>
    <col min="12810" max="12810" width="12.1640625" bestFit="1" customWidth="1"/>
    <col min="12811" max="12811" width="12.83203125" bestFit="1" customWidth="1"/>
    <col min="12812" max="12812" width="12.33203125" bestFit="1" customWidth="1"/>
    <col min="12813" max="12814" width="12.33203125" customWidth="1"/>
    <col min="12815" max="12815" width="12.5" bestFit="1" customWidth="1"/>
    <col min="12816" max="12816" width="9.6640625" bestFit="1" customWidth="1"/>
    <col min="12817" max="12820" width="9.6640625" customWidth="1"/>
    <col min="12821" max="12821" width="10.5" customWidth="1"/>
    <col min="12822" max="12822" width="13.6640625" bestFit="1" customWidth="1"/>
    <col min="12823" max="12825" width="13.6640625" customWidth="1"/>
    <col min="12826" max="12826" width="13.6640625" bestFit="1" customWidth="1"/>
    <col min="12827" max="12833" width="13.6640625" customWidth="1"/>
    <col min="13057" max="13057" width="10.33203125" bestFit="1" customWidth="1"/>
    <col min="13058" max="13058" width="8.1640625" customWidth="1"/>
    <col min="13059" max="13059" width="8.5" bestFit="1" customWidth="1"/>
    <col min="13060" max="13060" width="6.1640625" bestFit="1" customWidth="1"/>
    <col min="13061" max="13061" width="6.1640625" customWidth="1"/>
    <col min="13062" max="13062" width="20.33203125" customWidth="1"/>
    <col min="13063" max="13063" width="11.5" bestFit="1" customWidth="1"/>
    <col min="13064" max="13064" width="11.5" customWidth="1"/>
    <col min="13065" max="13065" width="13.5" bestFit="1" customWidth="1"/>
    <col min="13066" max="13066" width="12.1640625" bestFit="1" customWidth="1"/>
    <col min="13067" max="13067" width="12.83203125" bestFit="1" customWidth="1"/>
    <col min="13068" max="13068" width="12.33203125" bestFit="1" customWidth="1"/>
    <col min="13069" max="13070" width="12.33203125" customWidth="1"/>
    <col min="13071" max="13071" width="12.5" bestFit="1" customWidth="1"/>
    <col min="13072" max="13072" width="9.6640625" bestFit="1" customWidth="1"/>
    <col min="13073" max="13076" width="9.6640625" customWidth="1"/>
    <col min="13077" max="13077" width="10.5" customWidth="1"/>
    <col min="13078" max="13078" width="13.6640625" bestFit="1" customWidth="1"/>
    <col min="13079" max="13081" width="13.6640625" customWidth="1"/>
    <col min="13082" max="13082" width="13.6640625" bestFit="1" customWidth="1"/>
    <col min="13083" max="13089" width="13.6640625" customWidth="1"/>
    <col min="13313" max="13313" width="10.33203125" bestFit="1" customWidth="1"/>
    <col min="13314" max="13314" width="8.1640625" customWidth="1"/>
    <col min="13315" max="13315" width="8.5" bestFit="1" customWidth="1"/>
    <col min="13316" max="13316" width="6.1640625" bestFit="1" customWidth="1"/>
    <col min="13317" max="13317" width="6.1640625" customWidth="1"/>
    <col min="13318" max="13318" width="20.33203125" customWidth="1"/>
    <col min="13319" max="13319" width="11.5" bestFit="1" customWidth="1"/>
    <col min="13320" max="13320" width="11.5" customWidth="1"/>
    <col min="13321" max="13321" width="13.5" bestFit="1" customWidth="1"/>
    <col min="13322" max="13322" width="12.1640625" bestFit="1" customWidth="1"/>
    <col min="13323" max="13323" width="12.83203125" bestFit="1" customWidth="1"/>
    <col min="13324" max="13324" width="12.33203125" bestFit="1" customWidth="1"/>
    <col min="13325" max="13326" width="12.33203125" customWidth="1"/>
    <col min="13327" max="13327" width="12.5" bestFit="1" customWidth="1"/>
    <col min="13328" max="13328" width="9.6640625" bestFit="1" customWidth="1"/>
    <col min="13329" max="13332" width="9.6640625" customWidth="1"/>
    <col min="13333" max="13333" width="10.5" customWidth="1"/>
    <col min="13334" max="13334" width="13.6640625" bestFit="1" customWidth="1"/>
    <col min="13335" max="13337" width="13.6640625" customWidth="1"/>
    <col min="13338" max="13338" width="13.6640625" bestFit="1" customWidth="1"/>
    <col min="13339" max="13345" width="13.6640625" customWidth="1"/>
    <col min="13569" max="13569" width="10.33203125" bestFit="1" customWidth="1"/>
    <col min="13570" max="13570" width="8.1640625" customWidth="1"/>
    <col min="13571" max="13571" width="8.5" bestFit="1" customWidth="1"/>
    <col min="13572" max="13572" width="6.1640625" bestFit="1" customWidth="1"/>
    <col min="13573" max="13573" width="6.1640625" customWidth="1"/>
    <col min="13574" max="13574" width="20.33203125" customWidth="1"/>
    <col min="13575" max="13575" width="11.5" bestFit="1" customWidth="1"/>
    <col min="13576" max="13576" width="11.5" customWidth="1"/>
    <col min="13577" max="13577" width="13.5" bestFit="1" customWidth="1"/>
    <col min="13578" max="13578" width="12.1640625" bestFit="1" customWidth="1"/>
    <col min="13579" max="13579" width="12.83203125" bestFit="1" customWidth="1"/>
    <col min="13580" max="13580" width="12.33203125" bestFit="1" customWidth="1"/>
    <col min="13581" max="13582" width="12.33203125" customWidth="1"/>
    <col min="13583" max="13583" width="12.5" bestFit="1" customWidth="1"/>
    <col min="13584" max="13584" width="9.6640625" bestFit="1" customWidth="1"/>
    <col min="13585" max="13588" width="9.6640625" customWidth="1"/>
    <col min="13589" max="13589" width="10.5" customWidth="1"/>
    <col min="13590" max="13590" width="13.6640625" bestFit="1" customWidth="1"/>
    <col min="13591" max="13593" width="13.6640625" customWidth="1"/>
    <col min="13594" max="13594" width="13.6640625" bestFit="1" customWidth="1"/>
    <col min="13595" max="13601" width="13.6640625" customWidth="1"/>
    <col min="13825" max="13825" width="10.33203125" bestFit="1" customWidth="1"/>
    <col min="13826" max="13826" width="8.1640625" customWidth="1"/>
    <col min="13827" max="13827" width="8.5" bestFit="1" customWidth="1"/>
    <col min="13828" max="13828" width="6.1640625" bestFit="1" customWidth="1"/>
    <col min="13829" max="13829" width="6.1640625" customWidth="1"/>
    <col min="13830" max="13830" width="20.33203125" customWidth="1"/>
    <col min="13831" max="13831" width="11.5" bestFit="1" customWidth="1"/>
    <col min="13832" max="13832" width="11.5" customWidth="1"/>
    <col min="13833" max="13833" width="13.5" bestFit="1" customWidth="1"/>
    <col min="13834" max="13834" width="12.1640625" bestFit="1" customWidth="1"/>
    <col min="13835" max="13835" width="12.83203125" bestFit="1" customWidth="1"/>
    <col min="13836" max="13836" width="12.33203125" bestFit="1" customWidth="1"/>
    <col min="13837" max="13838" width="12.33203125" customWidth="1"/>
    <col min="13839" max="13839" width="12.5" bestFit="1" customWidth="1"/>
    <col min="13840" max="13840" width="9.6640625" bestFit="1" customWidth="1"/>
    <col min="13841" max="13844" width="9.6640625" customWidth="1"/>
    <col min="13845" max="13845" width="10.5" customWidth="1"/>
    <col min="13846" max="13846" width="13.6640625" bestFit="1" customWidth="1"/>
    <col min="13847" max="13849" width="13.6640625" customWidth="1"/>
    <col min="13850" max="13850" width="13.6640625" bestFit="1" customWidth="1"/>
    <col min="13851" max="13857" width="13.6640625" customWidth="1"/>
    <col min="14081" max="14081" width="10.33203125" bestFit="1" customWidth="1"/>
    <col min="14082" max="14082" width="8.1640625" customWidth="1"/>
    <col min="14083" max="14083" width="8.5" bestFit="1" customWidth="1"/>
    <col min="14084" max="14084" width="6.1640625" bestFit="1" customWidth="1"/>
    <col min="14085" max="14085" width="6.1640625" customWidth="1"/>
    <col min="14086" max="14086" width="20.33203125" customWidth="1"/>
    <col min="14087" max="14087" width="11.5" bestFit="1" customWidth="1"/>
    <col min="14088" max="14088" width="11.5" customWidth="1"/>
    <col min="14089" max="14089" width="13.5" bestFit="1" customWidth="1"/>
    <col min="14090" max="14090" width="12.1640625" bestFit="1" customWidth="1"/>
    <col min="14091" max="14091" width="12.83203125" bestFit="1" customWidth="1"/>
    <col min="14092" max="14092" width="12.33203125" bestFit="1" customWidth="1"/>
    <col min="14093" max="14094" width="12.33203125" customWidth="1"/>
    <col min="14095" max="14095" width="12.5" bestFit="1" customWidth="1"/>
    <col min="14096" max="14096" width="9.6640625" bestFit="1" customWidth="1"/>
    <col min="14097" max="14100" width="9.6640625" customWidth="1"/>
    <col min="14101" max="14101" width="10.5" customWidth="1"/>
    <col min="14102" max="14102" width="13.6640625" bestFit="1" customWidth="1"/>
    <col min="14103" max="14105" width="13.6640625" customWidth="1"/>
    <col min="14106" max="14106" width="13.6640625" bestFit="1" customWidth="1"/>
    <col min="14107" max="14113" width="13.6640625" customWidth="1"/>
    <col min="14337" max="14337" width="10.33203125" bestFit="1" customWidth="1"/>
    <col min="14338" max="14338" width="8.1640625" customWidth="1"/>
    <col min="14339" max="14339" width="8.5" bestFit="1" customWidth="1"/>
    <col min="14340" max="14340" width="6.1640625" bestFit="1" customWidth="1"/>
    <col min="14341" max="14341" width="6.1640625" customWidth="1"/>
    <col min="14342" max="14342" width="20.33203125" customWidth="1"/>
    <col min="14343" max="14343" width="11.5" bestFit="1" customWidth="1"/>
    <col min="14344" max="14344" width="11.5" customWidth="1"/>
    <col min="14345" max="14345" width="13.5" bestFit="1" customWidth="1"/>
    <col min="14346" max="14346" width="12.1640625" bestFit="1" customWidth="1"/>
    <col min="14347" max="14347" width="12.83203125" bestFit="1" customWidth="1"/>
    <col min="14348" max="14348" width="12.33203125" bestFit="1" customWidth="1"/>
    <col min="14349" max="14350" width="12.33203125" customWidth="1"/>
    <col min="14351" max="14351" width="12.5" bestFit="1" customWidth="1"/>
    <col min="14352" max="14352" width="9.6640625" bestFit="1" customWidth="1"/>
    <col min="14353" max="14356" width="9.6640625" customWidth="1"/>
    <col min="14357" max="14357" width="10.5" customWidth="1"/>
    <col min="14358" max="14358" width="13.6640625" bestFit="1" customWidth="1"/>
    <col min="14359" max="14361" width="13.6640625" customWidth="1"/>
    <col min="14362" max="14362" width="13.6640625" bestFit="1" customWidth="1"/>
    <col min="14363" max="14369" width="13.6640625" customWidth="1"/>
    <col min="14593" max="14593" width="10.33203125" bestFit="1" customWidth="1"/>
    <col min="14594" max="14594" width="8.1640625" customWidth="1"/>
    <col min="14595" max="14595" width="8.5" bestFit="1" customWidth="1"/>
    <col min="14596" max="14596" width="6.1640625" bestFit="1" customWidth="1"/>
    <col min="14597" max="14597" width="6.1640625" customWidth="1"/>
    <col min="14598" max="14598" width="20.33203125" customWidth="1"/>
    <col min="14599" max="14599" width="11.5" bestFit="1" customWidth="1"/>
    <col min="14600" max="14600" width="11.5" customWidth="1"/>
    <col min="14601" max="14601" width="13.5" bestFit="1" customWidth="1"/>
    <col min="14602" max="14602" width="12.1640625" bestFit="1" customWidth="1"/>
    <col min="14603" max="14603" width="12.83203125" bestFit="1" customWidth="1"/>
    <col min="14604" max="14604" width="12.33203125" bestFit="1" customWidth="1"/>
    <col min="14605" max="14606" width="12.33203125" customWidth="1"/>
    <col min="14607" max="14607" width="12.5" bestFit="1" customWidth="1"/>
    <col min="14608" max="14608" width="9.6640625" bestFit="1" customWidth="1"/>
    <col min="14609" max="14612" width="9.6640625" customWidth="1"/>
    <col min="14613" max="14613" width="10.5" customWidth="1"/>
    <col min="14614" max="14614" width="13.6640625" bestFit="1" customWidth="1"/>
    <col min="14615" max="14617" width="13.6640625" customWidth="1"/>
    <col min="14618" max="14618" width="13.6640625" bestFit="1" customWidth="1"/>
    <col min="14619" max="14625" width="13.6640625" customWidth="1"/>
    <col min="14849" max="14849" width="10.33203125" bestFit="1" customWidth="1"/>
    <col min="14850" max="14850" width="8.1640625" customWidth="1"/>
    <col min="14851" max="14851" width="8.5" bestFit="1" customWidth="1"/>
    <col min="14852" max="14852" width="6.1640625" bestFit="1" customWidth="1"/>
    <col min="14853" max="14853" width="6.1640625" customWidth="1"/>
    <col min="14854" max="14854" width="20.33203125" customWidth="1"/>
    <col min="14855" max="14855" width="11.5" bestFit="1" customWidth="1"/>
    <col min="14856" max="14856" width="11.5" customWidth="1"/>
    <col min="14857" max="14857" width="13.5" bestFit="1" customWidth="1"/>
    <col min="14858" max="14858" width="12.1640625" bestFit="1" customWidth="1"/>
    <col min="14859" max="14859" width="12.83203125" bestFit="1" customWidth="1"/>
    <col min="14860" max="14860" width="12.33203125" bestFit="1" customWidth="1"/>
    <col min="14861" max="14862" width="12.33203125" customWidth="1"/>
    <col min="14863" max="14863" width="12.5" bestFit="1" customWidth="1"/>
    <col min="14864" max="14864" width="9.6640625" bestFit="1" customWidth="1"/>
    <col min="14865" max="14868" width="9.6640625" customWidth="1"/>
    <col min="14869" max="14869" width="10.5" customWidth="1"/>
    <col min="14870" max="14870" width="13.6640625" bestFit="1" customWidth="1"/>
    <col min="14871" max="14873" width="13.6640625" customWidth="1"/>
    <col min="14874" max="14874" width="13.6640625" bestFit="1" customWidth="1"/>
    <col min="14875" max="14881" width="13.6640625" customWidth="1"/>
    <col min="15105" max="15105" width="10.33203125" bestFit="1" customWidth="1"/>
    <col min="15106" max="15106" width="8.1640625" customWidth="1"/>
    <col min="15107" max="15107" width="8.5" bestFit="1" customWidth="1"/>
    <col min="15108" max="15108" width="6.1640625" bestFit="1" customWidth="1"/>
    <col min="15109" max="15109" width="6.1640625" customWidth="1"/>
    <col min="15110" max="15110" width="20.33203125" customWidth="1"/>
    <col min="15111" max="15111" width="11.5" bestFit="1" customWidth="1"/>
    <col min="15112" max="15112" width="11.5" customWidth="1"/>
    <col min="15113" max="15113" width="13.5" bestFit="1" customWidth="1"/>
    <col min="15114" max="15114" width="12.1640625" bestFit="1" customWidth="1"/>
    <col min="15115" max="15115" width="12.83203125" bestFit="1" customWidth="1"/>
    <col min="15116" max="15116" width="12.33203125" bestFit="1" customWidth="1"/>
    <col min="15117" max="15118" width="12.33203125" customWidth="1"/>
    <col min="15119" max="15119" width="12.5" bestFit="1" customWidth="1"/>
    <col min="15120" max="15120" width="9.6640625" bestFit="1" customWidth="1"/>
    <col min="15121" max="15124" width="9.6640625" customWidth="1"/>
    <col min="15125" max="15125" width="10.5" customWidth="1"/>
    <col min="15126" max="15126" width="13.6640625" bestFit="1" customWidth="1"/>
    <col min="15127" max="15129" width="13.6640625" customWidth="1"/>
    <col min="15130" max="15130" width="13.6640625" bestFit="1" customWidth="1"/>
    <col min="15131" max="15137" width="13.6640625" customWidth="1"/>
    <col min="15361" max="15361" width="10.33203125" bestFit="1" customWidth="1"/>
    <col min="15362" max="15362" width="8.1640625" customWidth="1"/>
    <col min="15363" max="15363" width="8.5" bestFit="1" customWidth="1"/>
    <col min="15364" max="15364" width="6.1640625" bestFit="1" customWidth="1"/>
    <col min="15365" max="15365" width="6.1640625" customWidth="1"/>
    <col min="15366" max="15366" width="20.33203125" customWidth="1"/>
    <col min="15367" max="15367" width="11.5" bestFit="1" customWidth="1"/>
    <col min="15368" max="15368" width="11.5" customWidth="1"/>
    <col min="15369" max="15369" width="13.5" bestFit="1" customWidth="1"/>
    <col min="15370" max="15370" width="12.1640625" bestFit="1" customWidth="1"/>
    <col min="15371" max="15371" width="12.83203125" bestFit="1" customWidth="1"/>
    <col min="15372" max="15372" width="12.33203125" bestFit="1" customWidth="1"/>
    <col min="15373" max="15374" width="12.33203125" customWidth="1"/>
    <col min="15375" max="15375" width="12.5" bestFit="1" customWidth="1"/>
    <col min="15376" max="15376" width="9.6640625" bestFit="1" customWidth="1"/>
    <col min="15377" max="15380" width="9.6640625" customWidth="1"/>
    <col min="15381" max="15381" width="10.5" customWidth="1"/>
    <col min="15382" max="15382" width="13.6640625" bestFit="1" customWidth="1"/>
    <col min="15383" max="15385" width="13.6640625" customWidth="1"/>
    <col min="15386" max="15386" width="13.6640625" bestFit="1" customWidth="1"/>
    <col min="15387" max="15393" width="13.6640625" customWidth="1"/>
    <col min="15617" max="15617" width="10.33203125" bestFit="1" customWidth="1"/>
    <col min="15618" max="15618" width="8.1640625" customWidth="1"/>
    <col min="15619" max="15619" width="8.5" bestFit="1" customWidth="1"/>
    <col min="15620" max="15620" width="6.1640625" bestFit="1" customWidth="1"/>
    <col min="15621" max="15621" width="6.1640625" customWidth="1"/>
    <col min="15622" max="15622" width="20.33203125" customWidth="1"/>
    <col min="15623" max="15623" width="11.5" bestFit="1" customWidth="1"/>
    <col min="15624" max="15624" width="11.5" customWidth="1"/>
    <col min="15625" max="15625" width="13.5" bestFit="1" customWidth="1"/>
    <col min="15626" max="15626" width="12.1640625" bestFit="1" customWidth="1"/>
    <col min="15627" max="15627" width="12.83203125" bestFit="1" customWidth="1"/>
    <col min="15628" max="15628" width="12.33203125" bestFit="1" customWidth="1"/>
    <col min="15629" max="15630" width="12.33203125" customWidth="1"/>
    <col min="15631" max="15631" width="12.5" bestFit="1" customWidth="1"/>
    <col min="15632" max="15632" width="9.6640625" bestFit="1" customWidth="1"/>
    <col min="15633" max="15636" width="9.6640625" customWidth="1"/>
    <col min="15637" max="15637" width="10.5" customWidth="1"/>
    <col min="15638" max="15638" width="13.6640625" bestFit="1" customWidth="1"/>
    <col min="15639" max="15641" width="13.6640625" customWidth="1"/>
    <col min="15642" max="15642" width="13.6640625" bestFit="1" customWidth="1"/>
    <col min="15643" max="15649" width="13.6640625" customWidth="1"/>
    <col min="15873" max="15873" width="10.33203125" bestFit="1" customWidth="1"/>
    <col min="15874" max="15874" width="8.1640625" customWidth="1"/>
    <col min="15875" max="15875" width="8.5" bestFit="1" customWidth="1"/>
    <col min="15876" max="15876" width="6.1640625" bestFit="1" customWidth="1"/>
    <col min="15877" max="15877" width="6.1640625" customWidth="1"/>
    <col min="15878" max="15878" width="20.33203125" customWidth="1"/>
    <col min="15879" max="15879" width="11.5" bestFit="1" customWidth="1"/>
    <col min="15880" max="15880" width="11.5" customWidth="1"/>
    <col min="15881" max="15881" width="13.5" bestFit="1" customWidth="1"/>
    <col min="15882" max="15882" width="12.1640625" bestFit="1" customWidth="1"/>
    <col min="15883" max="15883" width="12.83203125" bestFit="1" customWidth="1"/>
    <col min="15884" max="15884" width="12.33203125" bestFit="1" customWidth="1"/>
    <col min="15885" max="15886" width="12.33203125" customWidth="1"/>
    <col min="15887" max="15887" width="12.5" bestFit="1" customWidth="1"/>
    <col min="15888" max="15888" width="9.6640625" bestFit="1" customWidth="1"/>
    <col min="15889" max="15892" width="9.6640625" customWidth="1"/>
    <col min="15893" max="15893" width="10.5" customWidth="1"/>
    <col min="15894" max="15894" width="13.6640625" bestFit="1" customWidth="1"/>
    <col min="15895" max="15897" width="13.6640625" customWidth="1"/>
    <col min="15898" max="15898" width="13.6640625" bestFit="1" customWidth="1"/>
    <col min="15899" max="15905" width="13.6640625" customWidth="1"/>
    <col min="16129" max="16129" width="10.33203125" bestFit="1" customWidth="1"/>
    <col min="16130" max="16130" width="8.1640625" customWidth="1"/>
    <col min="16131" max="16131" width="8.5" bestFit="1" customWidth="1"/>
    <col min="16132" max="16132" width="6.1640625" bestFit="1" customWidth="1"/>
    <col min="16133" max="16133" width="6.1640625" customWidth="1"/>
    <col min="16134" max="16134" width="20.33203125" customWidth="1"/>
    <col min="16135" max="16135" width="11.5" bestFit="1" customWidth="1"/>
    <col min="16136" max="16136" width="11.5" customWidth="1"/>
    <col min="16137" max="16137" width="13.5" bestFit="1" customWidth="1"/>
    <col min="16138" max="16138" width="12.1640625" bestFit="1" customWidth="1"/>
    <col min="16139" max="16139" width="12.83203125" bestFit="1" customWidth="1"/>
    <col min="16140" max="16140" width="12.33203125" bestFit="1" customWidth="1"/>
    <col min="16141" max="16142" width="12.33203125" customWidth="1"/>
    <col min="16143" max="16143" width="12.5" bestFit="1" customWidth="1"/>
    <col min="16144" max="16144" width="9.6640625" bestFit="1" customWidth="1"/>
    <col min="16145" max="16148" width="9.6640625" customWidth="1"/>
    <col min="16149" max="16149" width="10.5" customWidth="1"/>
    <col min="16150" max="16150" width="13.6640625" bestFit="1" customWidth="1"/>
    <col min="16151" max="16153" width="13.6640625" customWidth="1"/>
    <col min="16154" max="16154" width="13.6640625" bestFit="1" customWidth="1"/>
    <col min="16155" max="16161" width="13.6640625" customWidth="1"/>
  </cols>
  <sheetData>
    <row r="1" spans="1:81" s="335" customFormat="1" ht="71" thickBot="1">
      <c r="A1" s="327" t="s">
        <v>600</v>
      </c>
      <c r="B1" s="327" t="s">
        <v>601</v>
      </c>
      <c r="C1" s="328" t="s">
        <v>602</v>
      </c>
      <c r="D1" s="328" t="s">
        <v>603</v>
      </c>
      <c r="E1" s="328" t="s">
        <v>604</v>
      </c>
      <c r="F1" s="327" t="s">
        <v>605</v>
      </c>
      <c r="G1" s="327" t="s">
        <v>606</v>
      </c>
      <c r="H1" s="327" t="s">
        <v>607</v>
      </c>
      <c r="I1" s="327" t="s">
        <v>608</v>
      </c>
      <c r="J1" s="327" t="s">
        <v>609</v>
      </c>
      <c r="K1" s="327" t="s">
        <v>610</v>
      </c>
      <c r="L1" s="327" t="s">
        <v>611</v>
      </c>
      <c r="M1" s="327" t="s">
        <v>612</v>
      </c>
      <c r="N1" s="327" t="s">
        <v>613</v>
      </c>
      <c r="O1" s="327" t="s">
        <v>614</v>
      </c>
      <c r="P1" s="327" t="s">
        <v>615</v>
      </c>
      <c r="Q1" s="327" t="s">
        <v>616</v>
      </c>
      <c r="R1" s="327" t="s">
        <v>617</v>
      </c>
      <c r="S1" s="327" t="s">
        <v>618</v>
      </c>
      <c r="T1" s="327" t="s">
        <v>619</v>
      </c>
      <c r="U1" s="328" t="s">
        <v>620</v>
      </c>
      <c r="V1" s="329" t="s">
        <v>621</v>
      </c>
      <c r="W1" s="329" t="s">
        <v>622</v>
      </c>
      <c r="X1" s="329" t="s">
        <v>623</v>
      </c>
      <c r="Y1" s="329" t="s">
        <v>624</v>
      </c>
      <c r="Z1" s="327" t="s">
        <v>625</v>
      </c>
      <c r="AA1" s="327" t="s">
        <v>626</v>
      </c>
      <c r="AB1" s="327" t="s">
        <v>627</v>
      </c>
      <c r="AC1" s="327" t="s">
        <v>628</v>
      </c>
      <c r="AD1" s="327" t="s">
        <v>629</v>
      </c>
      <c r="AE1" s="327" t="s">
        <v>630</v>
      </c>
      <c r="AF1" s="327" t="s">
        <v>631</v>
      </c>
      <c r="AG1" s="327" t="s">
        <v>632</v>
      </c>
      <c r="AH1" s="330" t="s">
        <v>633</v>
      </c>
      <c r="AI1" s="330" t="s">
        <v>634</v>
      </c>
      <c r="AJ1" s="331" t="s">
        <v>635</v>
      </c>
      <c r="AK1" s="332" t="s">
        <v>636</v>
      </c>
      <c r="AL1" s="333" t="s">
        <v>637</v>
      </c>
      <c r="AM1" s="332" t="s">
        <v>638</v>
      </c>
      <c r="AN1" s="332" t="s">
        <v>639</v>
      </c>
      <c r="AO1" s="333" t="s">
        <v>640</v>
      </c>
      <c r="AP1" s="333" t="s">
        <v>641</v>
      </c>
      <c r="AQ1" s="333" t="s">
        <v>642</v>
      </c>
      <c r="AR1" s="333" t="s">
        <v>643</v>
      </c>
      <c r="AS1" s="333" t="s">
        <v>644</v>
      </c>
      <c r="AT1" s="332" t="s">
        <v>645</v>
      </c>
      <c r="AU1" s="332" t="s">
        <v>646</v>
      </c>
      <c r="AV1" s="333" t="s">
        <v>647</v>
      </c>
      <c r="AW1" s="333" t="s">
        <v>648</v>
      </c>
      <c r="AX1" s="333" t="s">
        <v>649</v>
      </c>
      <c r="AY1" s="333" t="s">
        <v>650</v>
      </c>
      <c r="AZ1" s="333" t="s">
        <v>651</v>
      </c>
      <c r="BA1" s="333" t="s">
        <v>652</v>
      </c>
      <c r="BB1" s="333" t="s">
        <v>653</v>
      </c>
      <c r="BC1" s="333" t="s">
        <v>654</v>
      </c>
      <c r="BD1" s="333" t="s">
        <v>655</v>
      </c>
      <c r="BE1" s="333" t="s">
        <v>656</v>
      </c>
      <c r="BF1" s="333" t="s">
        <v>657</v>
      </c>
      <c r="BG1" s="333" t="s">
        <v>658</v>
      </c>
      <c r="BH1" s="334" t="s">
        <v>659</v>
      </c>
      <c r="BI1" s="334" t="s">
        <v>660</v>
      </c>
      <c r="BJ1" t="s">
        <v>661</v>
      </c>
      <c r="BK1" t="s">
        <v>662</v>
      </c>
      <c r="BL1" t="s">
        <v>663</v>
      </c>
      <c r="BM1" t="s">
        <v>664</v>
      </c>
      <c r="BN1" t="s">
        <v>665</v>
      </c>
      <c r="BO1" t="s">
        <v>666</v>
      </c>
      <c r="BP1" t="s">
        <v>667</v>
      </c>
      <c r="BQ1" t="s">
        <v>668</v>
      </c>
      <c r="BR1" t="s">
        <v>669</v>
      </c>
      <c r="BS1" t="s">
        <v>670</v>
      </c>
      <c r="BT1" t="s">
        <v>671</v>
      </c>
      <c r="BU1" t="s">
        <v>672</v>
      </c>
      <c r="BV1" t="s">
        <v>673</v>
      </c>
      <c r="BW1" t="s">
        <v>674</v>
      </c>
      <c r="BX1" t="s">
        <v>675</v>
      </c>
      <c r="BY1" t="s">
        <v>676</v>
      </c>
      <c r="BZ1" t="s">
        <v>677</v>
      </c>
      <c r="CA1" t="s">
        <v>678</v>
      </c>
      <c r="CB1" t="s">
        <v>679</v>
      </c>
      <c r="CC1" t="s">
        <v>680</v>
      </c>
    </row>
    <row r="2" spans="1:81" ht="14" customHeight="1" thickBot="1">
      <c r="A2" s="336">
        <v>327595</v>
      </c>
      <c r="B2" s="336" t="s">
        <v>681</v>
      </c>
      <c r="C2" s="337">
        <v>0</v>
      </c>
      <c r="D2" s="337">
        <v>0</v>
      </c>
      <c r="E2" s="337">
        <f>F2/1000000</f>
        <v>0.25</v>
      </c>
      <c r="F2" s="338">
        <v>250000</v>
      </c>
      <c r="G2" s="339">
        <v>100</v>
      </c>
      <c r="H2" s="339"/>
      <c r="I2" s="339">
        <v>175</v>
      </c>
      <c r="J2" s="339">
        <v>102.8</v>
      </c>
      <c r="K2" s="339">
        <v>6.48</v>
      </c>
      <c r="L2" s="340">
        <v>0</v>
      </c>
      <c r="M2" s="340">
        <f>K2/180.15*1000</f>
        <v>35.970024979184018</v>
      </c>
      <c r="N2" s="340">
        <f>L2/90.08*1000</f>
        <v>0</v>
      </c>
      <c r="O2" s="340">
        <v>0.38805973458931636</v>
      </c>
      <c r="P2" s="341" t="e">
        <v>#N/A</v>
      </c>
      <c r="Q2" s="341" t="e">
        <f>P2*1000</f>
        <v>#N/A</v>
      </c>
      <c r="R2" s="341" t="e">
        <f>Q2*S2</f>
        <v>#N/A</v>
      </c>
      <c r="S2" s="342">
        <f t="shared" ref="S2:S65" si="0">100000000/F2</f>
        <v>400</v>
      </c>
      <c r="T2" s="341"/>
      <c r="U2" s="343"/>
      <c r="V2" s="344">
        <v>0</v>
      </c>
      <c r="W2" s="344"/>
      <c r="X2" s="344"/>
      <c r="Y2" s="344">
        <f>V2/180.015*1000</f>
        <v>0</v>
      </c>
      <c r="Z2" s="340">
        <v>0</v>
      </c>
      <c r="AA2" s="345"/>
      <c r="AB2" s="345"/>
      <c r="AC2" s="345"/>
      <c r="AD2" s="346"/>
      <c r="AE2" s="346"/>
      <c r="AF2" s="346"/>
      <c r="AG2" s="346"/>
      <c r="AJ2" s="347"/>
      <c r="AK2" s="29"/>
      <c r="AL2" s="29"/>
      <c r="AM2" s="29"/>
      <c r="AN2" s="29"/>
      <c r="AO2" s="29"/>
      <c r="AP2" s="29"/>
      <c r="AQ2" s="29"/>
      <c r="AR2" s="29"/>
      <c r="AS2" s="29"/>
      <c r="AT2" s="29"/>
      <c r="AU2" s="29"/>
      <c r="AV2" s="29"/>
      <c r="AW2" s="29"/>
      <c r="AX2" s="29"/>
      <c r="AY2" s="29"/>
      <c r="AZ2" s="29"/>
      <c r="BA2" s="29"/>
      <c r="BB2" s="29"/>
      <c r="BC2" s="29"/>
      <c r="BD2" s="29"/>
      <c r="BE2" s="29"/>
      <c r="BF2" s="29"/>
      <c r="BG2" s="29"/>
    </row>
    <row r="3" spans="1:81" ht="14" customHeight="1" thickBot="1">
      <c r="A3" s="348">
        <v>327595</v>
      </c>
      <c r="B3" s="336" t="s">
        <v>681</v>
      </c>
      <c r="C3" s="349">
        <v>1.3388888888875954</v>
      </c>
      <c r="D3" s="349">
        <v>32.133333333302289</v>
      </c>
      <c r="E3" s="337">
        <f t="shared" ref="E3:E66" si="1">F3/1000000</f>
        <v>0.51900000000000002</v>
      </c>
      <c r="F3" s="338">
        <v>519000</v>
      </c>
      <c r="G3" s="350">
        <v>99.3</v>
      </c>
      <c r="H3" s="351">
        <f>(F3-F2)/((F3+F2)*0.5*(D3-D2))</f>
        <v>2.177209179353419E-2</v>
      </c>
      <c r="I3" s="350">
        <v>154.69999999999999</v>
      </c>
      <c r="J3" s="350">
        <v>100.3</v>
      </c>
      <c r="K3" s="350">
        <v>6.22</v>
      </c>
      <c r="L3" s="346"/>
      <c r="M3" s="346">
        <f t="shared" ref="M3:M66" si="2">K3/180.15*1000</f>
        <v>34.52678323619206</v>
      </c>
      <c r="N3" s="346"/>
      <c r="O3" s="346">
        <v>0.66524525929597089</v>
      </c>
      <c r="P3" s="341" t="e">
        <v>#N/A</v>
      </c>
      <c r="Q3" s="341" t="e">
        <f t="shared" ref="Q3:Q66" si="3">P3*1000</f>
        <v>#N/A</v>
      </c>
      <c r="R3" s="341" t="e">
        <f t="shared" ref="R3:R66" si="4">Q3*S3</f>
        <v>#N/A</v>
      </c>
      <c r="S3" s="342">
        <f t="shared" si="0"/>
        <v>192.67822736030828</v>
      </c>
      <c r="T3" s="341"/>
      <c r="U3" s="352"/>
      <c r="V3" s="353">
        <v>0.26</v>
      </c>
      <c r="W3" s="353">
        <f>(V3-V2)-(K2-K3)</f>
        <v>-6.6613381477509392E-16</v>
      </c>
      <c r="X3" s="353"/>
      <c r="Y3" s="353">
        <f t="shared" ref="Y3:Y66" si="5">V3/180.015*1000</f>
        <v>1.4443240841041027</v>
      </c>
      <c r="Z3" s="346">
        <v>12</v>
      </c>
      <c r="AA3" s="345">
        <f>V3/180.1/Z3*1000</f>
        <v>0.12030353507310754</v>
      </c>
      <c r="AB3" s="345">
        <f>L3/90.08/Z3*1000</f>
        <v>0</v>
      </c>
      <c r="AC3" s="345"/>
      <c r="AD3" s="346"/>
      <c r="AE3" s="346"/>
      <c r="AF3" s="346"/>
      <c r="AG3" s="346"/>
      <c r="AJ3" s="347"/>
    </row>
    <row r="4" spans="1:81" ht="14" customHeight="1" thickBot="1">
      <c r="A4" s="348">
        <v>327595</v>
      </c>
      <c r="B4" s="336" t="s">
        <v>681</v>
      </c>
      <c r="C4" s="349">
        <v>2.4638888888875954</v>
      </c>
      <c r="D4" s="349">
        <v>59.133333333302289</v>
      </c>
      <c r="E4" s="337">
        <f t="shared" si="1"/>
        <v>0.98199999999999998</v>
      </c>
      <c r="F4" s="338">
        <v>982000</v>
      </c>
      <c r="G4" s="350">
        <v>99.3</v>
      </c>
      <c r="H4" s="351">
        <f t="shared" ref="H4:H16" si="6">(F4-F3)/((F4+F3)*0.5*(D4-D3))</f>
        <v>2.2848964887605794E-2</v>
      </c>
      <c r="I4" s="350">
        <v>66.7</v>
      </c>
      <c r="J4" s="350">
        <v>170.3</v>
      </c>
      <c r="K4" s="350">
        <v>6.04</v>
      </c>
      <c r="L4" s="346">
        <v>0.26</v>
      </c>
      <c r="M4" s="346">
        <f t="shared" si="2"/>
        <v>33.527615875659173</v>
      </c>
      <c r="N4" s="346">
        <f t="shared" ref="N4:N67" si="7">L4/90.08*1000</f>
        <v>2.8863232682060391</v>
      </c>
      <c r="O4" s="346">
        <v>1.1087420988266181</v>
      </c>
      <c r="P4" s="341" t="e">
        <v>#N/A</v>
      </c>
      <c r="Q4" s="341" t="e">
        <f t="shared" si="3"/>
        <v>#N/A</v>
      </c>
      <c r="R4" s="341" t="e">
        <f t="shared" si="4"/>
        <v>#N/A</v>
      </c>
      <c r="S4" s="342">
        <f t="shared" si="0"/>
        <v>101.83299389002036</v>
      </c>
      <c r="T4" s="341"/>
      <c r="U4" s="352"/>
      <c r="V4" s="353">
        <v>0.44</v>
      </c>
      <c r="W4" s="353">
        <f>(V4-V3)-(K3-K4)</f>
        <v>2.7755575615628914E-16</v>
      </c>
      <c r="X4" s="353"/>
      <c r="Y4" s="353">
        <f t="shared" si="5"/>
        <v>2.4442407577146352</v>
      </c>
      <c r="Z4" s="346">
        <v>33</v>
      </c>
      <c r="AA4" s="345">
        <f t="shared" ref="AA4:AA16" si="8">(V4-V3)/180.1/((Z4-Z3))*1000</f>
        <v>4.7592607281668906E-2</v>
      </c>
      <c r="AB4" s="345">
        <f t="shared" ref="AB4:AB16" si="9">(L4-L3)/90.08/((Z4-Z3))*1000</f>
        <v>0.13744396515266855</v>
      </c>
      <c r="AC4" s="345"/>
      <c r="AD4" s="346"/>
      <c r="AE4" s="346"/>
      <c r="AF4" s="346"/>
      <c r="AG4" s="346"/>
      <c r="AJ4" s="347">
        <f t="shared" ref="AJ4:AJ16" si="10">AB4/AA4</f>
        <v>2.8879267811328213</v>
      </c>
    </row>
    <row r="5" spans="1:81" ht="14" customHeight="1" thickBot="1">
      <c r="A5" s="348">
        <v>327595</v>
      </c>
      <c r="B5" s="336" t="s">
        <v>681</v>
      </c>
      <c r="C5" s="349">
        <v>3.3743055555605679</v>
      </c>
      <c r="D5" s="349">
        <v>80.983333333453629</v>
      </c>
      <c r="E5" s="337">
        <f t="shared" si="1"/>
        <v>1.68</v>
      </c>
      <c r="F5" s="338">
        <v>1680000</v>
      </c>
      <c r="G5" s="350">
        <v>99.3</v>
      </c>
      <c r="H5" s="351">
        <f t="shared" si="6"/>
        <v>2.4000811488588968E-2</v>
      </c>
      <c r="I5" s="350">
        <v>88.2</v>
      </c>
      <c r="J5" s="350">
        <v>91.7</v>
      </c>
      <c r="K5" s="350">
        <v>5.46</v>
      </c>
      <c r="L5" s="346">
        <v>0.37</v>
      </c>
      <c r="M5" s="346">
        <f t="shared" si="2"/>
        <v>30.308076602830972</v>
      </c>
      <c r="N5" s="346">
        <f t="shared" si="7"/>
        <v>4.107460035523979</v>
      </c>
      <c r="O5" s="346">
        <v>1.8294244630639203</v>
      </c>
      <c r="P5" s="341" t="e">
        <v>#N/A</v>
      </c>
      <c r="Q5" s="341" t="e">
        <f t="shared" si="3"/>
        <v>#N/A</v>
      </c>
      <c r="R5" s="341" t="e">
        <f t="shared" si="4"/>
        <v>#N/A</v>
      </c>
      <c r="S5" s="342">
        <f t="shared" si="0"/>
        <v>59.523809523809526</v>
      </c>
      <c r="T5" s="341"/>
      <c r="U5" s="352"/>
      <c r="V5" s="353">
        <v>1.02</v>
      </c>
      <c r="W5" s="353">
        <f>(V5-V4)-(K4-K5)</f>
        <v>0</v>
      </c>
      <c r="X5" s="353"/>
      <c r="Y5" s="353">
        <f t="shared" si="5"/>
        <v>5.666194483793018</v>
      </c>
      <c r="Z5" s="346">
        <v>62</v>
      </c>
      <c r="AA5" s="345">
        <f t="shared" si="8"/>
        <v>0.11104941699056081</v>
      </c>
      <c r="AB5" s="345">
        <f t="shared" si="9"/>
        <v>4.2108164390273775E-2</v>
      </c>
      <c r="AC5" s="345"/>
      <c r="AD5" s="346"/>
      <c r="AE5" s="346"/>
      <c r="AF5" s="346"/>
      <c r="AG5" s="346"/>
      <c r="AJ5" s="347">
        <f t="shared" si="10"/>
        <v>0.37918402033441528</v>
      </c>
      <c r="AM5" s="29"/>
      <c r="AN5" s="29"/>
      <c r="AO5" s="29"/>
      <c r="AP5" s="29"/>
      <c r="AQ5" s="29"/>
      <c r="AR5" s="29"/>
      <c r="AS5" s="29"/>
      <c r="AT5" s="29"/>
      <c r="AV5" s="29"/>
      <c r="AW5" s="29"/>
      <c r="AY5" s="29"/>
      <c r="BA5" s="29"/>
      <c r="BB5" s="29"/>
      <c r="BC5" s="29"/>
      <c r="BD5" s="29"/>
      <c r="BE5" s="29"/>
    </row>
    <row r="6" spans="1:81" ht="14" customHeight="1" thickBot="1">
      <c r="A6" s="331">
        <v>327595</v>
      </c>
      <c r="B6" s="336" t="s">
        <v>681</v>
      </c>
      <c r="C6" s="354">
        <v>4.4430555555591127</v>
      </c>
      <c r="D6" s="354">
        <v>106.6333333334187</v>
      </c>
      <c r="E6" s="337">
        <f t="shared" si="1"/>
        <v>2.9780000000000002</v>
      </c>
      <c r="F6" s="338">
        <v>2978000</v>
      </c>
      <c r="G6" s="346">
        <v>99.2</v>
      </c>
      <c r="H6" s="351">
        <f t="shared" si="6"/>
        <v>2.1727904035678078E-2</v>
      </c>
      <c r="I6" s="346">
        <v>71.8</v>
      </c>
      <c r="J6" s="346">
        <v>74.7</v>
      </c>
      <c r="K6" s="346">
        <v>5.76</v>
      </c>
      <c r="L6" s="346">
        <v>0.77</v>
      </c>
      <c r="M6" s="346">
        <f t="shared" si="2"/>
        <v>31.973355537052452</v>
      </c>
      <c r="N6" s="346">
        <f t="shared" si="7"/>
        <v>8.5479573712255785</v>
      </c>
      <c r="O6" s="346">
        <v>2.9936036668318695</v>
      </c>
      <c r="P6" s="341" t="e">
        <v>#N/A</v>
      </c>
      <c r="Q6" s="341" t="e">
        <f t="shared" si="3"/>
        <v>#N/A</v>
      </c>
      <c r="R6" s="341" t="e">
        <f t="shared" si="4"/>
        <v>#N/A</v>
      </c>
      <c r="S6" s="342">
        <f t="shared" si="0"/>
        <v>33.579583613163194</v>
      </c>
      <c r="T6" s="341"/>
      <c r="U6" s="352"/>
      <c r="V6" s="353">
        <v>1.98</v>
      </c>
      <c r="W6" s="353">
        <f t="shared" ref="W6:W16" si="11">(V6-V5)-(K5-K6)</f>
        <v>1.2599999999999998</v>
      </c>
      <c r="X6" s="353"/>
      <c r="Y6" s="353">
        <f t="shared" si="5"/>
        <v>10.999083409715858</v>
      </c>
      <c r="Z6" s="346">
        <v>121</v>
      </c>
      <c r="AA6" s="345">
        <f t="shared" si="8"/>
        <v>9.0345288399100318E-2</v>
      </c>
      <c r="AB6" s="345">
        <f t="shared" si="9"/>
        <v>7.5262666706806772E-2</v>
      </c>
      <c r="AC6" s="345"/>
      <c r="AD6" s="346"/>
      <c r="AE6" s="346"/>
      <c r="AF6" s="346"/>
      <c r="AG6" s="346"/>
      <c r="AJ6" s="347">
        <f t="shared" si="10"/>
        <v>0.8330558022498521</v>
      </c>
    </row>
    <row r="7" spans="1:81" ht="14" customHeight="1" thickBot="1">
      <c r="A7" s="331">
        <v>327595</v>
      </c>
      <c r="B7" s="336" t="s">
        <v>681</v>
      </c>
      <c r="C7" s="354">
        <v>5.3777777777795563</v>
      </c>
      <c r="D7" s="354">
        <v>129.06666666670935</v>
      </c>
      <c r="E7" s="337">
        <f t="shared" si="1"/>
        <v>5.819</v>
      </c>
      <c r="F7" s="338">
        <v>5819000</v>
      </c>
      <c r="G7" s="346">
        <v>99.3</v>
      </c>
      <c r="H7" s="351">
        <f t="shared" si="6"/>
        <v>2.8792065916082823E-2</v>
      </c>
      <c r="I7" s="346">
        <v>55.2</v>
      </c>
      <c r="J7" s="346">
        <v>94.7</v>
      </c>
      <c r="K7" s="346">
        <v>5.36</v>
      </c>
      <c r="L7" s="346">
        <v>1.25</v>
      </c>
      <c r="M7" s="346">
        <f t="shared" si="2"/>
        <v>29.75298362475715</v>
      </c>
      <c r="N7" s="346">
        <f t="shared" si="7"/>
        <v>13.876554174067495</v>
      </c>
      <c r="O7" s="346">
        <v>4.3240941854238111</v>
      </c>
      <c r="P7" s="346">
        <v>0.22</v>
      </c>
      <c r="Q7" s="341">
        <f t="shared" si="3"/>
        <v>220</v>
      </c>
      <c r="R7" s="341">
        <f t="shared" si="4"/>
        <v>3780.7183364839316</v>
      </c>
      <c r="S7" s="342">
        <f t="shared" si="0"/>
        <v>17.185083347654235</v>
      </c>
      <c r="T7" s="346"/>
      <c r="U7" s="352"/>
      <c r="V7" s="353">
        <v>3.54</v>
      </c>
      <c r="W7" s="353">
        <f t="shared" si="11"/>
        <v>1.1600000000000006</v>
      </c>
      <c r="X7" s="353"/>
      <c r="Y7" s="353">
        <f t="shared" si="5"/>
        <v>19.665027914340474</v>
      </c>
      <c r="Z7" s="346">
        <v>220</v>
      </c>
      <c r="AA7" s="345">
        <f t="shared" si="8"/>
        <v>8.749348005316912E-2</v>
      </c>
      <c r="AB7" s="345">
        <f t="shared" si="9"/>
        <v>5.3824210129716346E-2</v>
      </c>
      <c r="AC7" s="345">
        <f t="shared" ref="AC7:AC16" si="12">P7/Z7*1000*24</f>
        <v>24</v>
      </c>
      <c r="AD7" s="346"/>
      <c r="AE7" s="346"/>
      <c r="AF7" s="346"/>
      <c r="AG7" s="346"/>
      <c r="AJ7" s="347">
        <f t="shared" si="10"/>
        <v>0.6151796693537368</v>
      </c>
    </row>
    <row r="8" spans="1:81" ht="14" customHeight="1" thickBot="1">
      <c r="A8" s="331">
        <v>327595</v>
      </c>
      <c r="B8" s="336" t="s">
        <v>681</v>
      </c>
      <c r="C8" s="354">
        <v>6.484722222223354</v>
      </c>
      <c r="D8" s="354">
        <v>155.6333333333605</v>
      </c>
      <c r="E8" s="337">
        <f t="shared" si="1"/>
        <v>9.173</v>
      </c>
      <c r="F8" s="338">
        <v>9173000</v>
      </c>
      <c r="G8" s="346">
        <v>99</v>
      </c>
      <c r="H8" s="351">
        <f t="shared" si="6"/>
        <v>1.6842106672711233E-2</v>
      </c>
      <c r="I8" s="346">
        <v>39</v>
      </c>
      <c r="J8" s="346">
        <v>36.799999999999997</v>
      </c>
      <c r="K8" s="346">
        <v>4.84</v>
      </c>
      <c r="L8" s="346">
        <v>1.55</v>
      </c>
      <c r="M8" s="346">
        <f t="shared" si="2"/>
        <v>26.866500138773244</v>
      </c>
      <c r="N8" s="346">
        <f t="shared" si="7"/>
        <v>17.206927175843695</v>
      </c>
      <c r="O8" s="346">
        <v>6.0980815435463995</v>
      </c>
      <c r="P8" s="346">
        <v>0.43</v>
      </c>
      <c r="Q8" s="341">
        <f t="shared" si="3"/>
        <v>430</v>
      </c>
      <c r="R8" s="341">
        <f t="shared" si="4"/>
        <v>4687.6703368581711</v>
      </c>
      <c r="S8" s="342">
        <f t="shared" si="0"/>
        <v>10.901558922925979</v>
      </c>
      <c r="T8" s="346"/>
      <c r="U8" s="352"/>
      <c r="V8" s="353">
        <v>5.4</v>
      </c>
      <c r="W8" s="353">
        <f t="shared" si="11"/>
        <v>1.3399999999999999</v>
      </c>
      <c r="X8" s="353"/>
      <c r="Y8" s="353">
        <f t="shared" si="5"/>
        <v>29.99750020831598</v>
      </c>
      <c r="Z8" s="346">
        <v>419</v>
      </c>
      <c r="AA8" s="345">
        <f t="shared" si="8"/>
        <v>5.1897466231769628E-2</v>
      </c>
      <c r="AB8" s="345">
        <f t="shared" si="9"/>
        <v>1.6735542722493467E-2</v>
      </c>
      <c r="AC8" s="345">
        <f t="shared" si="12"/>
        <v>24.630071599045344</v>
      </c>
      <c r="AD8" s="346"/>
      <c r="AE8" s="346"/>
      <c r="AF8" s="346"/>
      <c r="AG8" s="346"/>
      <c r="AJ8" s="347">
        <f t="shared" si="10"/>
        <v>0.32247321377413629</v>
      </c>
    </row>
    <row r="9" spans="1:81" ht="14" customHeight="1" thickBot="1">
      <c r="A9" s="331">
        <v>327595</v>
      </c>
      <c r="B9" s="336" t="s">
        <v>681</v>
      </c>
      <c r="C9" s="354">
        <v>7.3958333333357587</v>
      </c>
      <c r="D9" s="354">
        <v>177.50000000005821</v>
      </c>
      <c r="E9" s="337">
        <f t="shared" si="1"/>
        <v>13.629</v>
      </c>
      <c r="F9" s="338">
        <v>13629000</v>
      </c>
      <c r="G9" s="346">
        <v>99.3</v>
      </c>
      <c r="H9" s="351">
        <f t="shared" si="6"/>
        <v>1.787391349921838E-2</v>
      </c>
      <c r="I9" s="346">
        <v>51.3</v>
      </c>
      <c r="J9" s="346">
        <v>30.4</v>
      </c>
      <c r="K9" s="346">
        <v>3.45</v>
      </c>
      <c r="L9" s="346">
        <v>1.53</v>
      </c>
      <c r="M9" s="346">
        <f t="shared" si="2"/>
        <v>19.150707743547041</v>
      </c>
      <c r="N9" s="346">
        <f t="shared" si="7"/>
        <v>16.984902309058615</v>
      </c>
      <c r="O9" s="346">
        <v>7.0405123275490258</v>
      </c>
      <c r="P9" s="346">
        <v>0.71</v>
      </c>
      <c r="Q9" s="341">
        <f t="shared" si="3"/>
        <v>710</v>
      </c>
      <c r="R9" s="341">
        <f t="shared" si="4"/>
        <v>5209.479785750973</v>
      </c>
      <c r="S9" s="342">
        <f t="shared" si="0"/>
        <v>7.3372954728886937</v>
      </c>
      <c r="T9" s="346"/>
      <c r="U9" s="352"/>
      <c r="V9" s="353">
        <v>7.89</v>
      </c>
      <c r="W9" s="353">
        <f t="shared" si="11"/>
        <v>1.0999999999999996</v>
      </c>
      <c r="X9" s="353"/>
      <c r="Y9" s="353">
        <f t="shared" si="5"/>
        <v>43.829680859928338</v>
      </c>
      <c r="Z9" s="346">
        <v>669</v>
      </c>
      <c r="AA9" s="345">
        <f t="shared" si="8"/>
        <v>5.5302609661299268E-2</v>
      </c>
      <c r="AB9" s="345">
        <f t="shared" si="9"/>
        <v>-8.8809946714032051E-4</v>
      </c>
      <c r="AC9" s="345">
        <f t="shared" si="12"/>
        <v>25.470852017937219</v>
      </c>
      <c r="AD9" s="346"/>
      <c r="AE9" s="346"/>
      <c r="AF9" s="346"/>
      <c r="AG9" s="346"/>
      <c r="AJ9" s="347">
        <f t="shared" si="10"/>
        <v>-1.6058907031322466E-2</v>
      </c>
    </row>
    <row r="10" spans="1:81" ht="14" customHeight="1" thickBot="1">
      <c r="A10" s="331">
        <v>327595</v>
      </c>
      <c r="B10" s="336" t="s">
        <v>681</v>
      </c>
      <c r="C10" s="354">
        <v>8.3888888888905058</v>
      </c>
      <c r="D10" s="354">
        <v>201.33333333337214</v>
      </c>
      <c r="E10" s="337">
        <f t="shared" si="1"/>
        <v>17.59</v>
      </c>
      <c r="F10" s="338">
        <v>17590000</v>
      </c>
      <c r="G10" s="346">
        <v>99</v>
      </c>
      <c r="H10" s="351">
        <f t="shared" si="6"/>
        <v>1.0647093385178226E-2</v>
      </c>
      <c r="I10" s="346">
        <v>44.3</v>
      </c>
      <c r="J10" s="346">
        <v>73.599999999999994</v>
      </c>
      <c r="K10" s="346">
        <v>1.93</v>
      </c>
      <c r="L10" s="346">
        <v>1.52</v>
      </c>
      <c r="M10" s="346">
        <f t="shared" si="2"/>
        <v>10.713294476824867</v>
      </c>
      <c r="N10" s="346">
        <f t="shared" si="7"/>
        <v>16.873889875666073</v>
      </c>
      <c r="O10" s="346">
        <v>5.5991475990744224</v>
      </c>
      <c r="P10" s="346">
        <v>1.32</v>
      </c>
      <c r="Q10" s="341">
        <f t="shared" si="3"/>
        <v>1320</v>
      </c>
      <c r="R10" s="341">
        <f t="shared" si="4"/>
        <v>7504.2637862421825</v>
      </c>
      <c r="S10" s="342">
        <f t="shared" si="0"/>
        <v>5.6850483229107445</v>
      </c>
      <c r="T10" s="346"/>
      <c r="U10" s="352"/>
      <c r="V10" s="353">
        <v>10.130000000000001</v>
      </c>
      <c r="W10" s="353">
        <f t="shared" si="11"/>
        <v>0.72000000000000086</v>
      </c>
      <c r="X10" s="353"/>
      <c r="Y10" s="353">
        <f t="shared" si="5"/>
        <v>56.273088353748307</v>
      </c>
      <c r="Z10" s="346">
        <v>1041</v>
      </c>
      <c r="AA10" s="345">
        <f t="shared" si="8"/>
        <v>3.3434233072426926E-2</v>
      </c>
      <c r="AB10" s="345">
        <f t="shared" si="9"/>
        <v>-2.9842051987241951E-4</v>
      </c>
      <c r="AC10" s="345">
        <f t="shared" si="12"/>
        <v>30.43227665706052</v>
      </c>
      <c r="AD10" s="346"/>
      <c r="AE10" s="346"/>
      <c r="AF10" s="346"/>
      <c r="AG10" s="346"/>
      <c r="AJ10" s="347">
        <f t="shared" si="10"/>
        <v>-8.9255978812484166E-3</v>
      </c>
    </row>
    <row r="11" spans="1:81" ht="14" customHeight="1" thickBot="1">
      <c r="A11" s="331">
        <v>327595</v>
      </c>
      <c r="B11" s="336" t="s">
        <v>681</v>
      </c>
      <c r="C11" s="354">
        <v>9.4993055555605679</v>
      </c>
      <c r="D11" s="354">
        <v>227.98333333345363</v>
      </c>
      <c r="E11" s="337">
        <f t="shared" si="1"/>
        <v>19.649999999999999</v>
      </c>
      <c r="F11" s="338">
        <v>19650000</v>
      </c>
      <c r="G11" s="346">
        <v>99</v>
      </c>
      <c r="H11" s="351">
        <f t="shared" si="6"/>
        <v>4.1513593686582466E-3</v>
      </c>
      <c r="I11" s="346">
        <v>113.4</v>
      </c>
      <c r="J11" s="346">
        <v>16.600000000000001</v>
      </c>
      <c r="K11" s="346">
        <v>2.68</v>
      </c>
      <c r="L11" s="346">
        <v>1.26</v>
      </c>
      <c r="M11" s="346">
        <f t="shared" si="2"/>
        <v>14.876491812378575</v>
      </c>
      <c r="N11" s="346">
        <f t="shared" si="7"/>
        <v>13.987566607460035</v>
      </c>
      <c r="O11" s="346">
        <v>3.4925376113038475</v>
      </c>
      <c r="P11" s="346">
        <v>1.88</v>
      </c>
      <c r="Q11" s="341">
        <f t="shared" si="3"/>
        <v>1880</v>
      </c>
      <c r="R11" s="341">
        <f t="shared" si="4"/>
        <v>9567.4300254452937</v>
      </c>
      <c r="S11" s="342">
        <f t="shared" si="0"/>
        <v>5.0890585241730282</v>
      </c>
      <c r="T11" s="346"/>
      <c r="U11" s="352"/>
      <c r="V11" s="353">
        <v>14.68</v>
      </c>
      <c r="W11" s="353">
        <f t="shared" si="11"/>
        <v>5.2999999999999989</v>
      </c>
      <c r="X11" s="353"/>
      <c r="Y11" s="353">
        <f t="shared" si="5"/>
        <v>81.548759825570102</v>
      </c>
      <c r="Z11" s="346">
        <v>1537</v>
      </c>
      <c r="AA11" s="345">
        <f t="shared" si="8"/>
        <v>5.0934964446275356E-2</v>
      </c>
      <c r="AB11" s="345">
        <f t="shared" si="9"/>
        <v>-5.8192001375121753E-3</v>
      </c>
      <c r="AC11" s="345">
        <f t="shared" si="12"/>
        <v>29.355888093689</v>
      </c>
      <c r="AD11" s="346"/>
      <c r="AE11" s="346"/>
      <c r="AF11" s="346"/>
      <c r="AG11" s="346"/>
      <c r="AJ11" s="347">
        <f t="shared" si="10"/>
        <v>-0.11424765287997972</v>
      </c>
    </row>
    <row r="12" spans="1:81" ht="14" customHeight="1" thickBot="1">
      <c r="A12" s="331">
        <v>327595</v>
      </c>
      <c r="B12" s="336" t="s">
        <v>681</v>
      </c>
      <c r="C12" s="354">
        <v>10.497916666667152</v>
      </c>
      <c r="D12" s="354">
        <v>251.95000000001164</v>
      </c>
      <c r="E12" s="337">
        <f t="shared" si="1"/>
        <v>21.129000000000001</v>
      </c>
      <c r="F12" s="338">
        <v>21129000</v>
      </c>
      <c r="G12" s="346">
        <v>98.9</v>
      </c>
      <c r="H12" s="351">
        <f t="shared" si="6"/>
        <v>3.0265925755304287E-3</v>
      </c>
      <c r="I12" s="346">
        <v>126.6</v>
      </c>
      <c r="J12" s="346">
        <v>45.6</v>
      </c>
      <c r="K12" s="346">
        <v>2.0699999999999998</v>
      </c>
      <c r="L12" s="346">
        <v>0.6</v>
      </c>
      <c r="M12" s="346">
        <f t="shared" si="2"/>
        <v>11.490424646128224</v>
      </c>
      <c r="N12" s="346">
        <f t="shared" si="7"/>
        <v>6.6607460035523971</v>
      </c>
      <c r="O12" s="346">
        <v>4.1023457656584874</v>
      </c>
      <c r="P12" s="346">
        <v>2.74</v>
      </c>
      <c r="Q12" s="341">
        <f t="shared" si="3"/>
        <v>2740</v>
      </c>
      <c r="R12" s="341">
        <f t="shared" si="4"/>
        <v>12967.958729707985</v>
      </c>
      <c r="S12" s="342">
        <f t="shared" si="0"/>
        <v>4.7328316531780965</v>
      </c>
      <c r="T12" s="346"/>
      <c r="U12" s="352"/>
      <c r="V12" s="353">
        <v>17.75</v>
      </c>
      <c r="W12" s="353">
        <f t="shared" si="11"/>
        <v>2.46</v>
      </c>
      <c r="X12" s="353"/>
      <c r="Y12" s="353">
        <f t="shared" si="5"/>
        <v>98.602894203260846</v>
      </c>
      <c r="Z12" s="346">
        <v>2025</v>
      </c>
      <c r="AA12" s="345">
        <f t="shared" si="8"/>
        <v>3.4930503090268621E-2</v>
      </c>
      <c r="AB12" s="345">
        <f t="shared" si="9"/>
        <v>-1.5013976647351716E-2</v>
      </c>
      <c r="AC12" s="345">
        <f t="shared" si="12"/>
        <v>32.474074074074075</v>
      </c>
      <c r="AD12" s="346"/>
      <c r="AE12" s="346"/>
      <c r="AF12" s="346"/>
      <c r="AG12" s="346"/>
      <c r="AJ12" s="347">
        <f t="shared" si="10"/>
        <v>-0.42982423151914173</v>
      </c>
    </row>
    <row r="13" spans="1:81" ht="14" customHeight="1" thickBot="1">
      <c r="A13" s="348">
        <v>327595</v>
      </c>
      <c r="B13" s="336" t="s">
        <v>681</v>
      </c>
      <c r="C13" s="354">
        <v>11.466666666667152</v>
      </c>
      <c r="D13" s="354">
        <v>275.20000000001164</v>
      </c>
      <c r="E13" s="337">
        <f t="shared" si="1"/>
        <v>20.478000000000002</v>
      </c>
      <c r="F13" s="338">
        <v>20478000</v>
      </c>
      <c r="G13" s="346">
        <v>97</v>
      </c>
      <c r="H13" s="351">
        <f t="shared" si="6"/>
        <v>-1.345927367990963E-3</v>
      </c>
      <c r="I13" s="346">
        <v>231.4</v>
      </c>
      <c r="J13" s="346">
        <v>25.3</v>
      </c>
      <c r="K13" s="346">
        <v>2.37</v>
      </c>
      <c r="L13" s="346"/>
      <c r="M13" s="346">
        <f t="shared" si="2"/>
        <v>13.155703580349709</v>
      </c>
      <c r="N13" s="346"/>
      <c r="O13" s="346">
        <v>8.4264399510822994</v>
      </c>
      <c r="P13" s="346">
        <v>3.1</v>
      </c>
      <c r="Q13" s="341">
        <f t="shared" si="3"/>
        <v>3100</v>
      </c>
      <c r="R13" s="341">
        <f t="shared" si="4"/>
        <v>15138.197089559526</v>
      </c>
      <c r="S13" s="342">
        <f t="shared" si="0"/>
        <v>4.8832893837288793</v>
      </c>
      <c r="T13" s="346"/>
      <c r="U13" s="352"/>
      <c r="V13" s="353">
        <v>20.07</v>
      </c>
      <c r="W13" s="353">
        <f t="shared" si="11"/>
        <v>2.6200000000000006</v>
      </c>
      <c r="X13" s="353"/>
      <c r="Y13" s="353">
        <f t="shared" si="5"/>
        <v>111.49070910757438</v>
      </c>
      <c r="Z13" s="346">
        <v>2509</v>
      </c>
      <c r="AA13" s="345">
        <f t="shared" si="8"/>
        <v>2.6615149526663339E-2</v>
      </c>
      <c r="AB13" s="345">
        <f t="shared" si="9"/>
        <v>-1.376187190816611E-2</v>
      </c>
      <c r="AC13" s="345">
        <f t="shared" si="12"/>
        <v>29.65324830609805</v>
      </c>
      <c r="AD13" s="346"/>
      <c r="AE13" s="346"/>
      <c r="AF13" s="346"/>
      <c r="AG13" s="346"/>
      <c r="AJ13" s="347">
        <f t="shared" si="10"/>
        <v>-0.517069118637839</v>
      </c>
      <c r="AM13" s="355"/>
      <c r="AN13" s="355"/>
      <c r="AO13" s="355"/>
      <c r="AP13" s="355"/>
      <c r="AQ13" s="355"/>
      <c r="AR13" s="355"/>
      <c r="AS13" s="355"/>
      <c r="AT13" s="355"/>
      <c r="AV13" s="355"/>
      <c r="AW13" s="355"/>
      <c r="AY13" s="355"/>
      <c r="BA13" s="355"/>
      <c r="BB13" s="355"/>
      <c r="BC13" s="355"/>
      <c r="BD13" s="355"/>
      <c r="BE13" s="355"/>
    </row>
    <row r="14" spans="1:81" ht="14" customHeight="1" thickBot="1">
      <c r="A14" s="348">
        <v>327595</v>
      </c>
      <c r="B14" s="336" t="s">
        <v>681</v>
      </c>
      <c r="C14" s="354">
        <v>12.459027777782467</v>
      </c>
      <c r="D14" s="354">
        <v>299.0166666667792</v>
      </c>
      <c r="E14" s="337">
        <f t="shared" si="1"/>
        <v>20.48</v>
      </c>
      <c r="F14" s="338">
        <v>20480000</v>
      </c>
      <c r="G14" s="356">
        <v>92</v>
      </c>
      <c r="H14" s="351">
        <f t="shared" si="6"/>
        <v>4.1005326215819587E-6</v>
      </c>
      <c r="I14" s="346">
        <v>204.3</v>
      </c>
      <c r="J14" s="346">
        <v>22.1</v>
      </c>
      <c r="K14" s="346">
        <v>1.74</v>
      </c>
      <c r="L14" s="346"/>
      <c r="M14" s="346">
        <f t="shared" si="2"/>
        <v>9.6586178184845952</v>
      </c>
      <c r="N14" s="346"/>
      <c r="O14" s="346">
        <v>11.364606512972836</v>
      </c>
      <c r="P14" s="346">
        <v>3.19</v>
      </c>
      <c r="Q14" s="341">
        <f t="shared" si="3"/>
        <v>3190</v>
      </c>
      <c r="R14" s="341">
        <f t="shared" si="4"/>
        <v>15576.171875</v>
      </c>
      <c r="S14" s="342">
        <f t="shared" si="0"/>
        <v>4.8828125</v>
      </c>
      <c r="T14" s="346"/>
      <c r="U14" s="352"/>
      <c r="V14" s="353">
        <v>22.27</v>
      </c>
      <c r="W14" s="353">
        <f t="shared" si="11"/>
        <v>1.5699999999999992</v>
      </c>
      <c r="X14" s="353"/>
      <c r="Y14" s="353">
        <f t="shared" si="5"/>
        <v>123.71191289614755</v>
      </c>
      <c r="Z14" s="346">
        <v>2997</v>
      </c>
      <c r="AA14" s="345">
        <f t="shared" si="8"/>
        <v>2.5031630879019842E-2</v>
      </c>
      <c r="AB14" s="345">
        <f t="shared" si="9"/>
        <v>0</v>
      </c>
      <c r="AC14" s="345">
        <f t="shared" si="12"/>
        <v>25.545545545545544</v>
      </c>
      <c r="AD14" s="346"/>
      <c r="AE14" s="346"/>
      <c r="AF14" s="346"/>
      <c r="AG14" s="346"/>
      <c r="AJ14" s="347">
        <f t="shared" si="10"/>
        <v>0</v>
      </c>
    </row>
    <row r="15" spans="1:81" ht="14" customHeight="1" thickBot="1">
      <c r="A15" s="331">
        <v>327595</v>
      </c>
      <c r="B15" s="336" t="s">
        <v>681</v>
      </c>
      <c r="C15" s="357">
        <v>13.477083333338669</v>
      </c>
      <c r="D15" s="357">
        <v>323.45000000012806</v>
      </c>
      <c r="E15" s="337">
        <f t="shared" si="1"/>
        <v>17.41</v>
      </c>
      <c r="F15" s="338">
        <v>17410000</v>
      </c>
      <c r="G15" s="356">
        <v>87</v>
      </c>
      <c r="H15" s="351">
        <f t="shared" si="6"/>
        <v>-6.6322524058075403E-3</v>
      </c>
      <c r="I15" s="345">
        <v>246.9</v>
      </c>
      <c r="J15" s="345">
        <v>45.3</v>
      </c>
      <c r="K15" s="345">
        <v>1.54</v>
      </c>
      <c r="L15" s="345">
        <v>0.52</v>
      </c>
      <c r="M15" s="345">
        <f t="shared" si="2"/>
        <v>8.5484318623369422</v>
      </c>
      <c r="N15" s="345">
        <f t="shared" si="7"/>
        <v>5.7726465364120783</v>
      </c>
      <c r="O15" s="345">
        <v>12.972282556271434</v>
      </c>
      <c r="P15" s="345">
        <v>3.22</v>
      </c>
      <c r="Q15" s="341">
        <f t="shared" si="3"/>
        <v>3220</v>
      </c>
      <c r="R15" s="341">
        <f t="shared" si="4"/>
        <v>18495.117748420445</v>
      </c>
      <c r="S15" s="342">
        <f t="shared" si="0"/>
        <v>5.7438253877082133</v>
      </c>
      <c r="T15" s="345"/>
      <c r="U15" s="358"/>
      <c r="V15" s="359">
        <v>24.66</v>
      </c>
      <c r="W15" s="353">
        <f t="shared" si="11"/>
        <v>2.1900000000000004</v>
      </c>
      <c r="X15" s="353"/>
      <c r="Y15" s="359">
        <f t="shared" si="5"/>
        <v>136.98858428464294</v>
      </c>
      <c r="Z15" s="345">
        <v>3460</v>
      </c>
      <c r="AA15" s="345">
        <f t="shared" si="8"/>
        <v>2.8661782570997881E-2</v>
      </c>
      <c r="AB15" s="345">
        <f t="shared" si="9"/>
        <v>1.2467919085123279E-2</v>
      </c>
      <c r="AC15" s="345">
        <f t="shared" si="12"/>
        <v>22.335260115606935</v>
      </c>
      <c r="AD15" s="346"/>
      <c r="AE15" s="346"/>
      <c r="AF15" s="346"/>
      <c r="AG15" s="346"/>
      <c r="AH15" s="29"/>
      <c r="AI15" s="29"/>
      <c r="AJ15" s="347">
        <f t="shared" si="10"/>
        <v>0.43500152351791421</v>
      </c>
      <c r="AK15" s="29"/>
      <c r="AL15" s="29"/>
      <c r="AM15" s="29"/>
      <c r="AN15" s="29"/>
      <c r="AO15" s="29"/>
      <c r="AP15" s="29"/>
      <c r="AQ15" s="29"/>
      <c r="AR15" s="29"/>
      <c r="AS15" s="29"/>
      <c r="AT15" s="29"/>
      <c r="AU15" s="29"/>
      <c r="AV15" s="29"/>
      <c r="AW15" s="29"/>
      <c r="AX15" s="29"/>
      <c r="AY15" s="29"/>
      <c r="AZ15" s="29"/>
      <c r="BA15" s="29"/>
      <c r="BB15" s="29"/>
      <c r="BC15" s="29"/>
      <c r="BD15" s="29"/>
      <c r="BE15" s="29"/>
      <c r="BF15" s="29"/>
      <c r="BG15" s="29"/>
    </row>
    <row r="16" spans="1:81" ht="15" thickBot="1">
      <c r="A16" s="331">
        <v>327595</v>
      </c>
      <c r="B16" s="336" t="s">
        <v>681</v>
      </c>
      <c r="C16" s="357">
        <v>14.095833333332848</v>
      </c>
      <c r="D16" s="357">
        <v>338.29999999998836</v>
      </c>
      <c r="E16" s="337">
        <f t="shared" si="1"/>
        <v>16.72</v>
      </c>
      <c r="F16" s="338">
        <v>16720000</v>
      </c>
      <c r="G16" s="356">
        <v>85</v>
      </c>
      <c r="H16" s="351">
        <f t="shared" si="6"/>
        <v>-2.7228037776198988E-3</v>
      </c>
      <c r="I16" s="345">
        <v>275.2</v>
      </c>
      <c r="J16" s="345">
        <v>54.5</v>
      </c>
      <c r="K16" s="345">
        <v>1.49</v>
      </c>
      <c r="L16" s="345">
        <v>0.96</v>
      </c>
      <c r="M16" s="345">
        <f t="shared" si="2"/>
        <v>8.2708853733000272</v>
      </c>
      <c r="N16" s="345">
        <f t="shared" si="7"/>
        <v>10.657193605683837</v>
      </c>
      <c r="O16" s="345">
        <v>13.36034229086075</v>
      </c>
      <c r="P16" s="345">
        <v>3.3530000000000002</v>
      </c>
      <c r="Q16" s="341">
        <f t="shared" si="3"/>
        <v>3353</v>
      </c>
      <c r="R16" s="341">
        <f t="shared" si="4"/>
        <v>20053.827751196175</v>
      </c>
      <c r="S16" s="342">
        <f t="shared" si="0"/>
        <v>5.9808612440191391</v>
      </c>
      <c r="T16" s="345">
        <f>P16/AVERAGE(P16,P31,P46,P61,P75,P90,P105,P120,P136,P151,P166,P181,P196,P211,P226)</f>
        <v>1.1081570823331921</v>
      </c>
      <c r="U16" s="358"/>
      <c r="V16" s="359">
        <v>26.26</v>
      </c>
      <c r="W16" s="353">
        <f t="shared" si="11"/>
        <v>1.5500000000000014</v>
      </c>
      <c r="X16" s="353"/>
      <c r="Y16" s="359">
        <f t="shared" si="5"/>
        <v>145.87673249451436</v>
      </c>
      <c r="Z16" s="345">
        <v>3713</v>
      </c>
      <c r="AA16" s="345">
        <f t="shared" si="8"/>
        <v>3.5114440155118075E-2</v>
      </c>
      <c r="AB16" s="345">
        <f t="shared" si="9"/>
        <v>1.9306510155224339E-2</v>
      </c>
      <c r="AC16" s="345">
        <f t="shared" si="12"/>
        <v>21.673040667923512</v>
      </c>
      <c r="AD16" s="345"/>
      <c r="AE16" s="345"/>
      <c r="AF16" s="345"/>
      <c r="AG16" s="345"/>
      <c r="AH16" s="29"/>
      <c r="AI16" s="29"/>
      <c r="AJ16" s="347">
        <f t="shared" si="10"/>
        <v>0.54981682948490174</v>
      </c>
      <c r="AK16" s="360">
        <v>74</v>
      </c>
      <c r="AL16" s="361">
        <v>98.3</v>
      </c>
      <c r="AM16" s="361">
        <v>65.2</v>
      </c>
      <c r="AN16" s="361">
        <v>33.200000000000003</v>
      </c>
      <c r="AO16" s="362">
        <v>17.100000000000001</v>
      </c>
      <c r="AP16" s="362">
        <v>64.7</v>
      </c>
      <c r="AQ16" s="362">
        <v>18.2</v>
      </c>
      <c r="AR16" s="361">
        <v>98.8</v>
      </c>
      <c r="AS16" s="361">
        <v>1</v>
      </c>
      <c r="AT16" s="363">
        <v>0.2</v>
      </c>
      <c r="AU16" s="363">
        <v>99.8</v>
      </c>
      <c r="AV16" s="363">
        <v>2.04</v>
      </c>
      <c r="AW16" s="363">
        <v>61.61</v>
      </c>
      <c r="AX16" s="364" t="s">
        <v>682</v>
      </c>
      <c r="AY16" s="363">
        <v>2.57</v>
      </c>
      <c r="AZ16" s="364" t="s">
        <v>682</v>
      </c>
      <c r="BA16" s="363">
        <v>0.68</v>
      </c>
      <c r="BB16" s="363">
        <v>0.49</v>
      </c>
      <c r="BC16" s="363">
        <v>0.25</v>
      </c>
      <c r="BD16" s="363">
        <v>20.059999999999999</v>
      </c>
      <c r="BE16" s="363">
        <v>7.59</v>
      </c>
      <c r="BF16" s="364" t="s">
        <v>682</v>
      </c>
      <c r="BG16" s="364" t="s">
        <v>682</v>
      </c>
      <c r="BH16" s="365">
        <f>(2*AY16+BB16+BC16+BD16+BE16)/(2*(SUM(AV16:BG16)))</f>
        <v>0.17593661454507292</v>
      </c>
      <c r="BI16" s="365">
        <f>SUM(BD16:BE16,AY16,AW16)/SUM(AV16:BG16)</f>
        <v>0.9636897890649595</v>
      </c>
    </row>
    <row r="17" spans="1:61" ht="14.5" customHeight="1" thickBot="1">
      <c r="A17" s="336" t="s">
        <v>683</v>
      </c>
      <c r="B17" s="336" t="s">
        <v>681</v>
      </c>
      <c r="C17" s="337">
        <v>0</v>
      </c>
      <c r="D17" s="337">
        <v>0</v>
      </c>
      <c r="E17" s="337">
        <f t="shared" si="1"/>
        <v>0.22</v>
      </c>
      <c r="F17" s="338">
        <v>220000</v>
      </c>
      <c r="G17" s="339">
        <v>100</v>
      </c>
      <c r="H17" s="339"/>
      <c r="I17" s="366">
        <v>88.6</v>
      </c>
      <c r="J17" s="366"/>
      <c r="K17" s="367">
        <v>6.68</v>
      </c>
      <c r="L17" s="368">
        <v>0</v>
      </c>
      <c r="M17" s="368">
        <f t="shared" si="2"/>
        <v>37.080210935331671</v>
      </c>
      <c r="N17" s="368">
        <f t="shared" si="7"/>
        <v>0</v>
      </c>
      <c r="O17" s="369">
        <v>0</v>
      </c>
      <c r="P17" s="370" t="e">
        <v>#N/A</v>
      </c>
      <c r="Q17" s="341" t="e">
        <f t="shared" si="3"/>
        <v>#N/A</v>
      </c>
      <c r="R17" s="341" t="e">
        <f t="shared" si="4"/>
        <v>#N/A</v>
      </c>
      <c r="S17" s="342">
        <f t="shared" si="0"/>
        <v>454.54545454545456</v>
      </c>
      <c r="T17" s="370"/>
      <c r="U17" s="371">
        <v>326</v>
      </c>
      <c r="V17" s="372">
        <v>0</v>
      </c>
      <c r="W17" s="344"/>
      <c r="X17" s="344"/>
      <c r="Y17" s="372">
        <f t="shared" si="5"/>
        <v>0</v>
      </c>
      <c r="Z17" s="339">
        <v>0</v>
      </c>
      <c r="AA17" s="345"/>
      <c r="AB17" s="345"/>
      <c r="AC17" s="345"/>
      <c r="AD17" s="373"/>
      <c r="AE17" s="373"/>
      <c r="AF17" s="373"/>
      <c r="AG17" s="373"/>
      <c r="AH17" s="347"/>
      <c r="AI17" s="347"/>
      <c r="AJ17" s="347"/>
      <c r="AK17" s="347"/>
      <c r="AL17" s="347"/>
      <c r="AM17" s="347"/>
      <c r="AN17" s="347"/>
      <c r="AO17" s="347"/>
      <c r="AP17" s="347"/>
      <c r="AQ17" s="347"/>
      <c r="AR17" s="347"/>
      <c r="AS17" s="29"/>
      <c r="AT17" s="29"/>
      <c r="AU17" s="29"/>
      <c r="AV17" s="29"/>
      <c r="AW17" s="29"/>
      <c r="AX17" s="29"/>
      <c r="AY17" s="29"/>
      <c r="AZ17" s="29"/>
      <c r="BA17" s="29"/>
      <c r="BB17" s="29"/>
      <c r="BC17" s="29"/>
      <c r="BD17" s="29"/>
      <c r="BE17" s="29"/>
      <c r="BF17" s="29"/>
      <c r="BG17" s="29"/>
    </row>
    <row r="18" spans="1:61" ht="14.5" customHeight="1" thickBot="1">
      <c r="A18" s="331" t="s">
        <v>683</v>
      </c>
      <c r="B18" s="336" t="s">
        <v>681</v>
      </c>
      <c r="C18" s="374">
        <v>1.0888888888875954</v>
      </c>
      <c r="D18" s="374">
        <v>26.133333333302289</v>
      </c>
      <c r="E18" s="337">
        <f t="shared" si="1"/>
        <v>0.42</v>
      </c>
      <c r="F18" s="338">
        <v>420000</v>
      </c>
      <c r="G18" s="373">
        <v>99</v>
      </c>
      <c r="H18" s="351">
        <f>(F18-F17)/((F18+F17)*0.5*(D18-D17))</f>
        <v>2.3915816326559022E-2</v>
      </c>
      <c r="I18" s="375">
        <v>95.7</v>
      </c>
      <c r="J18" s="375"/>
      <c r="K18" s="376">
        <v>6.65</v>
      </c>
      <c r="L18" s="377"/>
      <c r="M18" s="377">
        <f t="shared" si="2"/>
        <v>36.913683041909522</v>
      </c>
      <c r="N18" s="377"/>
      <c r="O18" s="378">
        <v>0.55437104941330906</v>
      </c>
      <c r="P18" s="341" t="e">
        <v>#N/A</v>
      </c>
      <c r="Q18" s="341" t="e">
        <f t="shared" si="3"/>
        <v>#N/A</v>
      </c>
      <c r="R18" s="341" t="e">
        <f t="shared" si="4"/>
        <v>#N/A</v>
      </c>
      <c r="S18" s="342">
        <f t="shared" si="0"/>
        <v>238.0952380952381</v>
      </c>
      <c r="T18" s="341"/>
      <c r="U18" s="371">
        <v>346</v>
      </c>
      <c r="V18" s="379">
        <v>-0.72347765466787795</v>
      </c>
      <c r="W18" s="353">
        <f>(V18-V17)-(K17-K18)</f>
        <v>-0.75347765466787731</v>
      </c>
      <c r="X18" s="353"/>
      <c r="Y18" s="379">
        <f>V18/180.015*1000</f>
        <v>-4.0189853882614122</v>
      </c>
      <c r="Z18" s="345">
        <v>7.8006666666618543</v>
      </c>
      <c r="AA18" s="345">
        <f>V18/180.1/Z18*1000</f>
        <v>-0.51496734311137315</v>
      </c>
      <c r="AB18" s="345">
        <f>L18/90.08/Z18*1000</f>
        <v>0</v>
      </c>
      <c r="AC18" s="345"/>
      <c r="AD18" s="345"/>
      <c r="AE18" s="345"/>
      <c r="AF18" s="345"/>
      <c r="AG18" s="345"/>
      <c r="AH18" s="347"/>
      <c r="AI18" s="347"/>
      <c r="AJ18" s="347"/>
      <c r="AK18" s="347"/>
      <c r="AL18" s="347"/>
      <c r="AM18" s="347"/>
      <c r="AN18" s="347"/>
      <c r="AO18" s="347"/>
      <c r="AP18" s="347"/>
      <c r="AQ18" s="347"/>
      <c r="AR18" s="347"/>
    </row>
    <row r="19" spans="1:61" ht="14.5" customHeight="1" thickBot="1">
      <c r="A19" s="331" t="s">
        <v>683</v>
      </c>
      <c r="B19" s="336" t="s">
        <v>681</v>
      </c>
      <c r="C19" s="374">
        <v>2.0770833333299379</v>
      </c>
      <c r="D19" s="374">
        <v>49.849999999918509</v>
      </c>
      <c r="E19" s="337">
        <f t="shared" si="1"/>
        <v>0.81</v>
      </c>
      <c r="F19" s="338">
        <v>810000</v>
      </c>
      <c r="G19" s="373">
        <v>99</v>
      </c>
      <c r="H19" s="351">
        <f t="shared" ref="H19:H31" si="13">(F19-F18)/((F19+F18)*0.5*(D19-D18))</f>
        <v>2.6738426203714551E-2</v>
      </c>
      <c r="I19" s="375" t="e">
        <v>#N/A</v>
      </c>
      <c r="J19" s="375"/>
      <c r="K19" s="376">
        <v>6.43</v>
      </c>
      <c r="L19" s="375"/>
      <c r="M19" s="375">
        <f t="shared" si="2"/>
        <v>35.692478490147096</v>
      </c>
      <c r="N19" s="375"/>
      <c r="O19" s="375" t="e">
        <v>#N/A</v>
      </c>
      <c r="P19" s="341" t="e">
        <v>#N/A</v>
      </c>
      <c r="Q19" s="341" t="e">
        <f t="shared" si="3"/>
        <v>#N/A</v>
      </c>
      <c r="R19" s="341" t="e">
        <f t="shared" si="4"/>
        <v>#N/A</v>
      </c>
      <c r="S19" s="342">
        <f t="shared" si="0"/>
        <v>123.45679012345678</v>
      </c>
      <c r="T19" s="341"/>
      <c r="U19" s="371"/>
      <c r="V19" s="375"/>
      <c r="W19" s="353">
        <f>(V19-V18)-(K18-K19)</f>
        <v>0.50347765466787731</v>
      </c>
      <c r="X19" s="353"/>
      <c r="Y19" s="375"/>
      <c r="Z19" s="345">
        <v>22.386416666630833</v>
      </c>
      <c r="AA19" s="345">
        <f t="shared" ref="AA19:AA31" si="14">(V19-V18)/180.1/((Z19-Z18))*1000</f>
        <v>0.27541186348572061</v>
      </c>
      <c r="AB19" s="345">
        <f t="shared" ref="AB19:AB31" si="15">(L19-L18)/90.08/((Z19-Z18))*1000</f>
        <v>0</v>
      </c>
      <c r="AC19" s="345"/>
      <c r="AD19" s="345"/>
      <c r="AE19" s="345"/>
      <c r="AF19" s="345"/>
      <c r="AG19" s="345"/>
      <c r="AH19" s="347"/>
      <c r="AI19" s="347"/>
      <c r="AJ19" s="347"/>
      <c r="AK19" s="347"/>
      <c r="AL19" s="347"/>
      <c r="AM19" s="347"/>
      <c r="AN19" s="347"/>
      <c r="AO19" s="347"/>
      <c r="AP19" s="347"/>
      <c r="AQ19" s="347"/>
      <c r="AR19" s="347"/>
    </row>
    <row r="20" spans="1:61" ht="14.5" customHeight="1" thickBot="1">
      <c r="A20" s="331" t="s">
        <v>683</v>
      </c>
      <c r="B20" s="336" t="s">
        <v>681</v>
      </c>
      <c r="C20" s="374">
        <v>3.1909722222189885</v>
      </c>
      <c r="D20" s="374">
        <v>76.583333333255723</v>
      </c>
      <c r="E20" s="337">
        <f t="shared" si="1"/>
        <v>1.38</v>
      </c>
      <c r="F20" s="338">
        <v>1380000</v>
      </c>
      <c r="G20" s="373">
        <v>99</v>
      </c>
      <c r="H20" s="351">
        <f t="shared" si="13"/>
        <v>1.9471868274516354E-2</v>
      </c>
      <c r="I20" s="375">
        <v>79.3</v>
      </c>
      <c r="J20" s="375"/>
      <c r="K20" s="376">
        <v>6.03</v>
      </c>
      <c r="L20" s="377">
        <v>0.37</v>
      </c>
      <c r="M20" s="377">
        <f t="shared" si="2"/>
        <v>33.47210657785179</v>
      </c>
      <c r="N20" s="377">
        <f t="shared" si="7"/>
        <v>4.107460035523979</v>
      </c>
      <c r="O20" s="378">
        <v>1.3304905185919418</v>
      </c>
      <c r="P20" s="341" t="e">
        <v>#N/A</v>
      </c>
      <c r="Q20" s="341" t="e">
        <f t="shared" si="3"/>
        <v>#N/A</v>
      </c>
      <c r="R20" s="341" t="e">
        <f t="shared" si="4"/>
        <v>#N/A</v>
      </c>
      <c r="S20" s="342">
        <f t="shared" si="0"/>
        <v>72.463768115942031</v>
      </c>
      <c r="T20" s="341"/>
      <c r="U20" s="371">
        <v>345</v>
      </c>
      <c r="V20" s="379">
        <v>0.43076268864418055</v>
      </c>
      <c r="W20" s="353">
        <f>(V20-V19)-(K19-K20)</f>
        <v>3.076268864418108E-2</v>
      </c>
      <c r="X20" s="353"/>
      <c r="Y20" s="379">
        <f t="shared" si="5"/>
        <v>2.392926637470103</v>
      </c>
      <c r="Z20" s="345">
        <v>49.849333333268007</v>
      </c>
      <c r="AA20" s="345">
        <f t="shared" si="14"/>
        <v>8.7091888337802348E-2</v>
      </c>
      <c r="AB20" s="345">
        <f t="shared" si="15"/>
        <v>0.14956386771962399</v>
      </c>
      <c r="AC20" s="345"/>
      <c r="AD20" s="345"/>
      <c r="AE20" s="345"/>
      <c r="AF20" s="345"/>
      <c r="AG20" s="345"/>
      <c r="AH20" s="347"/>
      <c r="AI20" s="347"/>
      <c r="AJ20" s="347"/>
      <c r="AK20" s="347"/>
      <c r="AL20" s="347"/>
      <c r="AM20" s="347"/>
      <c r="AN20" s="347"/>
      <c r="AO20" s="347"/>
      <c r="AP20" s="347"/>
      <c r="AQ20" s="347"/>
      <c r="AR20" s="347"/>
    </row>
    <row r="21" spans="1:61" ht="14.5" customHeight="1" thickBot="1">
      <c r="A21" s="331" t="s">
        <v>683</v>
      </c>
      <c r="B21" s="336" t="s">
        <v>681</v>
      </c>
      <c r="C21" s="374">
        <v>3.890277777776646</v>
      </c>
      <c r="D21" s="374">
        <v>93.366666666639503</v>
      </c>
      <c r="E21" s="337">
        <f t="shared" si="1"/>
        <v>1.97</v>
      </c>
      <c r="F21" s="338">
        <v>1970000</v>
      </c>
      <c r="G21" s="373">
        <v>99</v>
      </c>
      <c r="H21" s="351">
        <f t="shared" si="13"/>
        <v>2.0987416443044121E-2</v>
      </c>
      <c r="I21" s="375">
        <v>75</v>
      </c>
      <c r="J21" s="375"/>
      <c r="K21" s="376">
        <v>6.16</v>
      </c>
      <c r="L21" s="377">
        <v>0.35</v>
      </c>
      <c r="M21" s="377">
        <f t="shared" si="2"/>
        <v>34.193727449347769</v>
      </c>
      <c r="N21" s="377">
        <f t="shared" si="7"/>
        <v>3.8854351687388986</v>
      </c>
      <c r="O21" s="378">
        <v>1.4968018334159348</v>
      </c>
      <c r="P21" s="379">
        <v>0.06</v>
      </c>
      <c r="Q21" s="341">
        <f t="shared" si="3"/>
        <v>60</v>
      </c>
      <c r="R21" s="341">
        <f t="shared" si="4"/>
        <v>3045.6852791878173</v>
      </c>
      <c r="S21" s="342">
        <f t="shared" si="0"/>
        <v>50.761421319796952</v>
      </c>
      <c r="T21" s="379"/>
      <c r="U21" s="371">
        <v>357</v>
      </c>
      <c r="V21" s="379">
        <v>0.66110909035658183</v>
      </c>
      <c r="W21" s="353">
        <f t="shared" ref="W21:W31" si="16">(V21-V20)-(K20-K21)</f>
        <v>0.36034640171240118</v>
      </c>
      <c r="X21" s="353"/>
      <c r="Y21" s="379">
        <f t="shared" si="5"/>
        <v>3.6725222362391019</v>
      </c>
      <c r="Z21" s="345">
        <v>77.961416666685835</v>
      </c>
      <c r="AA21" s="345">
        <f t="shared" si="14"/>
        <v>4.5496154291823736E-2</v>
      </c>
      <c r="AB21" s="345">
        <f t="shared" si="15"/>
        <v>-7.8978446439489352E-3</v>
      </c>
      <c r="AC21" s="345">
        <f t="shared" ref="AC21:AC31" si="17">P21/Z21*1000*24</f>
        <v>18.47067513096302</v>
      </c>
      <c r="AD21" s="345"/>
      <c r="AE21" s="345"/>
      <c r="AF21" s="345"/>
      <c r="AG21" s="345"/>
      <c r="AH21" s="347"/>
      <c r="AI21" s="347"/>
      <c r="AJ21" s="347">
        <f t="shared" ref="AJ21:AJ31" si="18">AB21/AA21</f>
        <v>-0.17359367548496912</v>
      </c>
      <c r="AK21" s="347"/>
      <c r="AL21" s="347"/>
      <c r="AM21" s="347"/>
      <c r="AN21" s="347"/>
      <c r="AO21" s="347"/>
      <c r="AP21" s="347"/>
      <c r="AQ21" s="347"/>
      <c r="AR21" s="347"/>
    </row>
    <row r="22" spans="1:61" ht="14.5" customHeight="1" thickBot="1">
      <c r="A22" s="331" t="s">
        <v>683</v>
      </c>
      <c r="B22" s="336" t="s">
        <v>681</v>
      </c>
      <c r="C22" s="374">
        <v>4.8993055555547471</v>
      </c>
      <c r="D22" s="374">
        <v>117.58333333331393</v>
      </c>
      <c r="E22" s="337">
        <f t="shared" si="1"/>
        <v>3.04</v>
      </c>
      <c r="F22" s="338">
        <v>3040000</v>
      </c>
      <c r="G22" s="373">
        <v>99</v>
      </c>
      <c r="H22" s="351">
        <f t="shared" si="13"/>
        <v>1.7638501386759702E-2</v>
      </c>
      <c r="I22" s="375">
        <v>71.8</v>
      </c>
      <c r="J22" s="375"/>
      <c r="K22" s="380">
        <v>6.58</v>
      </c>
      <c r="L22" s="377">
        <v>0.56999999999999995</v>
      </c>
      <c r="M22" s="377">
        <f t="shared" si="2"/>
        <v>36.525117957257841</v>
      </c>
      <c r="N22" s="377">
        <f t="shared" si="7"/>
        <v>6.3277087033747774</v>
      </c>
      <c r="O22" s="381">
        <v>2.1066099877705748</v>
      </c>
      <c r="P22" s="379">
        <v>0.13</v>
      </c>
      <c r="Q22" s="341">
        <f t="shared" si="3"/>
        <v>130</v>
      </c>
      <c r="R22" s="341">
        <f t="shared" si="4"/>
        <v>4276.3157894736842</v>
      </c>
      <c r="S22" s="342">
        <f t="shared" si="0"/>
        <v>32.89473684210526</v>
      </c>
      <c r="T22" s="379"/>
      <c r="U22" s="371">
        <v>361</v>
      </c>
      <c r="V22" s="379">
        <v>1.0469699774560013</v>
      </c>
      <c r="W22" s="353">
        <f t="shared" si="16"/>
        <v>0.80586088709941939</v>
      </c>
      <c r="X22" s="353"/>
      <c r="Y22" s="379">
        <f t="shared" si="5"/>
        <v>5.8160152068216613</v>
      </c>
      <c r="Z22" s="345">
        <v>138.62416666670526</v>
      </c>
      <c r="AA22" s="345">
        <f t="shared" si="14"/>
        <v>3.5317906418549615E-2</v>
      </c>
      <c r="AB22" s="345">
        <f t="shared" si="15"/>
        <v>4.0259855259365866E-2</v>
      </c>
      <c r="AC22" s="345">
        <f t="shared" si="17"/>
        <v>22.506898147863573</v>
      </c>
      <c r="AD22" s="345"/>
      <c r="AE22" s="345"/>
      <c r="AF22" s="345"/>
      <c r="AG22" s="345"/>
      <c r="AH22" s="347"/>
      <c r="AI22" s="347"/>
      <c r="AJ22" s="347">
        <f t="shared" si="18"/>
        <v>1.1399275705147871</v>
      </c>
      <c r="AK22" s="347"/>
      <c r="AL22" s="347"/>
      <c r="AM22" s="347"/>
      <c r="AN22" s="347"/>
      <c r="AO22" s="347"/>
      <c r="AP22" s="347"/>
      <c r="AQ22" s="347"/>
      <c r="AR22" s="347"/>
    </row>
    <row r="23" spans="1:61" ht="14.5" customHeight="1" thickBot="1">
      <c r="A23" s="331" t="s">
        <v>683</v>
      </c>
      <c r="B23" s="336" t="s">
        <v>681</v>
      </c>
      <c r="C23" s="374">
        <v>5.8840277777781012</v>
      </c>
      <c r="D23" s="374">
        <v>141.21666666667443</v>
      </c>
      <c r="E23" s="337">
        <f t="shared" si="1"/>
        <v>7.27</v>
      </c>
      <c r="F23" s="338">
        <v>7270000</v>
      </c>
      <c r="G23" s="373">
        <v>99</v>
      </c>
      <c r="H23" s="351">
        <f t="shared" si="13"/>
        <v>3.4720559687721302E-2</v>
      </c>
      <c r="I23" s="375">
        <v>53.5</v>
      </c>
      <c r="J23" s="375"/>
      <c r="K23" s="376">
        <v>6.94</v>
      </c>
      <c r="L23" s="377">
        <v>1.05</v>
      </c>
      <c r="M23" s="377">
        <f t="shared" si="2"/>
        <v>38.523452678323622</v>
      </c>
      <c r="N23" s="377">
        <f t="shared" si="7"/>
        <v>11.656305506216697</v>
      </c>
      <c r="O23" s="378">
        <v>3.2153520865971927</v>
      </c>
      <c r="P23" s="379">
        <v>0.25</v>
      </c>
      <c r="Q23" s="341">
        <f t="shared" si="3"/>
        <v>250</v>
      </c>
      <c r="R23" s="341">
        <f t="shared" si="4"/>
        <v>3438.7895460797799</v>
      </c>
      <c r="S23" s="342">
        <f t="shared" si="0"/>
        <v>13.75515818431912</v>
      </c>
      <c r="T23" s="379"/>
      <c r="U23" s="371" t="e">
        <v>#N/A</v>
      </c>
      <c r="V23" s="379">
        <v>1.8181631190032008</v>
      </c>
      <c r="W23" s="353">
        <f t="shared" si="16"/>
        <v>1.1311931415471999</v>
      </c>
      <c r="X23" s="353"/>
      <c r="Y23" s="379">
        <f t="shared" si="5"/>
        <v>10.100064544639064</v>
      </c>
      <c r="Z23" s="345">
        <v>260.45400000017867</v>
      </c>
      <c r="AA23" s="345">
        <f t="shared" si="14"/>
        <v>3.5147609749050415E-2</v>
      </c>
      <c r="AB23" s="345">
        <f t="shared" si="15"/>
        <v>4.3738029159544604E-2</v>
      </c>
      <c r="AC23" s="345">
        <f t="shared" si="17"/>
        <v>23.036697459036468</v>
      </c>
      <c r="AD23" s="345"/>
      <c r="AE23" s="345"/>
      <c r="AF23" s="345"/>
      <c r="AG23" s="345"/>
      <c r="AH23" s="347"/>
      <c r="AI23" s="347"/>
      <c r="AJ23" s="347">
        <f t="shared" si="18"/>
        <v>1.2444097755673493</v>
      </c>
      <c r="AK23" s="347"/>
      <c r="AL23" s="347"/>
      <c r="AM23" s="347"/>
      <c r="AN23" s="347"/>
      <c r="AO23" s="347"/>
      <c r="AP23" s="347"/>
      <c r="AQ23" s="347"/>
      <c r="AR23" s="347"/>
    </row>
    <row r="24" spans="1:61" ht="14.5" customHeight="1" thickBot="1">
      <c r="A24" s="331" t="s">
        <v>683</v>
      </c>
      <c r="B24" s="336" t="s">
        <v>681</v>
      </c>
      <c r="C24" s="374">
        <v>6.9097222222189885</v>
      </c>
      <c r="D24" s="374">
        <v>165.83333333325572</v>
      </c>
      <c r="E24" s="337">
        <f t="shared" si="1"/>
        <v>9.23</v>
      </c>
      <c r="F24" s="338">
        <v>9230000</v>
      </c>
      <c r="G24" s="373">
        <v>99</v>
      </c>
      <c r="H24" s="351">
        <f t="shared" si="13"/>
        <v>9.6510124946478613E-3</v>
      </c>
      <c r="I24" s="375">
        <v>27.7</v>
      </c>
      <c r="J24" s="375"/>
      <c r="K24" s="376">
        <v>6.61</v>
      </c>
      <c r="L24" s="377">
        <v>1.63</v>
      </c>
      <c r="M24" s="377">
        <f t="shared" si="2"/>
        <v>36.69164585067999</v>
      </c>
      <c r="N24" s="377">
        <f t="shared" si="7"/>
        <v>18.095026642984013</v>
      </c>
      <c r="O24" s="378">
        <v>4.5458426051891347</v>
      </c>
      <c r="P24" s="379">
        <v>0.42</v>
      </c>
      <c r="Q24" s="341">
        <f t="shared" si="3"/>
        <v>420</v>
      </c>
      <c r="R24" s="341">
        <f t="shared" si="4"/>
        <v>4550.3791982665225</v>
      </c>
      <c r="S24" s="342">
        <f t="shared" si="0"/>
        <v>10.834236186348862</v>
      </c>
      <c r="T24" s="379"/>
      <c r="U24" s="382">
        <v>381</v>
      </c>
      <c r="V24" s="379">
        <v>3.2271448812996586</v>
      </c>
      <c r="W24" s="353">
        <f t="shared" si="16"/>
        <v>1.0789817622964577</v>
      </c>
      <c r="X24" s="353"/>
      <c r="Y24" s="379">
        <f t="shared" si="5"/>
        <v>17.92708874982451</v>
      </c>
      <c r="Z24" s="345">
        <v>463.54149999947435</v>
      </c>
      <c r="AA24" s="345">
        <f t="shared" si="14"/>
        <v>3.8521967933500878E-2</v>
      </c>
      <c r="AB24" s="345">
        <f t="shared" si="15"/>
        <v>3.1704172520660538E-2</v>
      </c>
      <c r="AC24" s="345">
        <f t="shared" si="17"/>
        <v>21.74562579620472</v>
      </c>
      <c r="AD24" s="345"/>
      <c r="AE24" s="345"/>
      <c r="AF24" s="345"/>
      <c r="AG24" s="345"/>
      <c r="AH24" s="347"/>
      <c r="AI24" s="347"/>
      <c r="AJ24" s="347">
        <f t="shared" si="18"/>
        <v>0.82301539151349534</v>
      </c>
      <c r="AK24" s="347"/>
      <c r="AL24" s="347"/>
      <c r="AM24" s="347"/>
      <c r="AN24" s="347"/>
      <c r="AO24" s="347"/>
      <c r="AP24" s="347"/>
      <c r="AQ24" s="347"/>
      <c r="AR24" s="347"/>
    </row>
    <row r="25" spans="1:61" ht="14.5" customHeight="1" thickBot="1">
      <c r="A25" s="331" t="s">
        <v>683</v>
      </c>
      <c r="B25" s="336" t="s">
        <v>681</v>
      </c>
      <c r="C25" s="374">
        <v>8.0256944444408873</v>
      </c>
      <c r="D25" s="374">
        <v>192.6166666665813</v>
      </c>
      <c r="E25" s="337">
        <f t="shared" si="1"/>
        <v>13.45</v>
      </c>
      <c r="F25" s="338">
        <v>13450000</v>
      </c>
      <c r="G25" s="373">
        <v>98</v>
      </c>
      <c r="H25" s="351">
        <f t="shared" si="13"/>
        <v>1.3894239158711139E-2</v>
      </c>
      <c r="I25" s="375">
        <v>24.5</v>
      </c>
      <c r="J25" s="375"/>
      <c r="K25" s="376">
        <v>5.47</v>
      </c>
      <c r="L25" s="377">
        <v>2.16</v>
      </c>
      <c r="M25" s="377">
        <f t="shared" si="2"/>
        <v>30.363585900638355</v>
      </c>
      <c r="N25" s="377">
        <f t="shared" si="7"/>
        <v>23.978685612788635</v>
      </c>
      <c r="O25" s="378">
        <v>6.0426444386050697</v>
      </c>
      <c r="P25" s="379">
        <v>0.74</v>
      </c>
      <c r="Q25" s="341">
        <f t="shared" si="3"/>
        <v>740</v>
      </c>
      <c r="R25" s="341">
        <f t="shared" si="4"/>
        <v>5501.8587360594793</v>
      </c>
      <c r="S25" s="342">
        <f t="shared" si="0"/>
        <v>7.4349442379182156</v>
      </c>
      <c r="T25" s="379"/>
      <c r="U25" s="371">
        <v>393</v>
      </c>
      <c r="V25" s="379">
        <v>5.4639391526522001</v>
      </c>
      <c r="W25" s="353">
        <f t="shared" si="16"/>
        <v>1.0967942713525409</v>
      </c>
      <c r="X25" s="353"/>
      <c r="Y25" s="379">
        <f t="shared" si="5"/>
        <v>30.352688124057444</v>
      </c>
      <c r="Z25" s="345">
        <v>767.26449999938632</v>
      </c>
      <c r="AA25" s="345">
        <f t="shared" si="14"/>
        <v>4.0891651235105346E-2</v>
      </c>
      <c r="AB25" s="345">
        <f t="shared" si="15"/>
        <v>1.9371792619611708E-2</v>
      </c>
      <c r="AC25" s="345">
        <f t="shared" si="17"/>
        <v>23.147167632562443</v>
      </c>
      <c r="AD25" s="345"/>
      <c r="AE25" s="345"/>
      <c r="AF25" s="345"/>
      <c r="AG25" s="345"/>
      <c r="AH25" s="347"/>
      <c r="AI25" s="347"/>
      <c r="AJ25" s="347">
        <f t="shared" si="18"/>
        <v>0.47373466305466994</v>
      </c>
      <c r="AK25" s="347"/>
      <c r="AL25" s="347"/>
      <c r="AM25" s="347"/>
      <c r="AN25" s="347"/>
      <c r="AO25" s="347"/>
      <c r="AP25" s="347"/>
      <c r="AQ25" s="347"/>
      <c r="AR25" s="347"/>
    </row>
    <row r="26" spans="1:61" ht="14.5" customHeight="1" thickBot="1">
      <c r="A26" s="331" t="s">
        <v>683</v>
      </c>
      <c r="B26" s="336" t="s">
        <v>681</v>
      </c>
      <c r="C26" s="374">
        <v>8.8965277777751908</v>
      </c>
      <c r="D26" s="374">
        <v>213.51666666660458</v>
      </c>
      <c r="E26" s="337">
        <f t="shared" si="1"/>
        <v>15.27</v>
      </c>
      <c r="F26" s="338">
        <v>15270000</v>
      </c>
      <c r="G26" s="373">
        <v>98</v>
      </c>
      <c r="H26" s="351">
        <f t="shared" si="13"/>
        <v>6.0641601471324276E-3</v>
      </c>
      <c r="I26" s="375">
        <v>33.6</v>
      </c>
      <c r="J26" s="375"/>
      <c r="K26" s="376">
        <v>2.62</v>
      </c>
      <c r="L26" s="377">
        <v>2.58</v>
      </c>
      <c r="M26" s="377">
        <f t="shared" si="2"/>
        <v>14.543436025534278</v>
      </c>
      <c r="N26" s="377">
        <f t="shared" si="7"/>
        <v>28.641207815275312</v>
      </c>
      <c r="O26" s="378">
        <v>6.5415783830770469</v>
      </c>
      <c r="P26" s="379">
        <v>1.21</v>
      </c>
      <c r="Q26" s="341">
        <f t="shared" si="3"/>
        <v>1210</v>
      </c>
      <c r="R26" s="341">
        <f t="shared" si="4"/>
        <v>7924.0340537000657</v>
      </c>
      <c r="S26" s="342">
        <f t="shared" si="0"/>
        <v>6.5487884741322855</v>
      </c>
      <c r="T26" s="379"/>
      <c r="U26" s="371">
        <v>384</v>
      </c>
      <c r="V26" s="379">
        <v>8.2562800436625441</v>
      </c>
      <c r="W26" s="353">
        <f t="shared" si="16"/>
        <v>-5.765910898965565E-2</v>
      </c>
      <c r="X26" s="353"/>
      <c r="Y26" s="379">
        <f t="shared" si="5"/>
        <v>45.864400431422624</v>
      </c>
      <c r="Z26" s="345">
        <v>1067.3884999997206</v>
      </c>
      <c r="AA26" s="345">
        <f t="shared" si="14"/>
        <v>5.1659951884097312E-2</v>
      </c>
      <c r="AB26" s="345">
        <f t="shared" si="15"/>
        <v>1.5535319409582323E-2</v>
      </c>
      <c r="AC26" s="345">
        <f t="shared" si="17"/>
        <v>27.206588791248549</v>
      </c>
      <c r="AD26" s="345"/>
      <c r="AE26" s="345"/>
      <c r="AF26" s="345"/>
      <c r="AG26" s="345"/>
      <c r="AH26" s="347"/>
      <c r="AI26" s="347"/>
      <c r="AJ26" s="347">
        <f t="shared" si="18"/>
        <v>0.30072268445849293</v>
      </c>
      <c r="AK26" s="347"/>
      <c r="AL26" s="347"/>
      <c r="AM26" s="347"/>
      <c r="AN26" s="347"/>
      <c r="AO26" s="347"/>
      <c r="AP26" s="347"/>
      <c r="AQ26" s="347"/>
      <c r="AR26" s="347"/>
    </row>
    <row r="27" spans="1:61" ht="14.5" customHeight="1" thickBot="1">
      <c r="A27" s="331" t="s">
        <v>683</v>
      </c>
      <c r="B27" s="336" t="s">
        <v>681</v>
      </c>
      <c r="C27" s="374">
        <v>9.961111111108039</v>
      </c>
      <c r="D27" s="374">
        <v>239.06666666659294</v>
      </c>
      <c r="E27" s="337">
        <f t="shared" si="1"/>
        <v>20</v>
      </c>
      <c r="F27" s="338">
        <v>20000000</v>
      </c>
      <c r="G27" s="373">
        <v>98</v>
      </c>
      <c r="H27" s="351">
        <f t="shared" si="13"/>
        <v>1.0497714860541088E-2</v>
      </c>
      <c r="I27" s="383">
        <v>41</v>
      </c>
      <c r="J27" s="383"/>
      <c r="K27" s="376">
        <v>1.51</v>
      </c>
      <c r="L27" s="377">
        <v>2.78</v>
      </c>
      <c r="M27" s="377">
        <f t="shared" si="2"/>
        <v>8.3819039689147932</v>
      </c>
      <c r="N27" s="377">
        <f t="shared" si="7"/>
        <v>30.861456483126108</v>
      </c>
      <c r="O27" s="378">
        <v>4.4349683953064725</v>
      </c>
      <c r="P27" s="379">
        <v>1.83</v>
      </c>
      <c r="Q27" s="341">
        <f t="shared" si="3"/>
        <v>1830</v>
      </c>
      <c r="R27" s="341">
        <f t="shared" si="4"/>
        <v>9150</v>
      </c>
      <c r="S27" s="342">
        <f t="shared" si="0"/>
        <v>5</v>
      </c>
      <c r="T27" s="379"/>
      <c r="U27" s="371">
        <v>390</v>
      </c>
      <c r="V27" s="379">
        <v>12.411836692606386</v>
      </c>
      <c r="W27" s="353">
        <f t="shared" si="16"/>
        <v>3.0455566489438413</v>
      </c>
      <c r="X27" s="353"/>
      <c r="Y27" s="379">
        <f t="shared" si="5"/>
        <v>68.948902550378506</v>
      </c>
      <c r="Z27" s="345">
        <v>1517.9627499995154</v>
      </c>
      <c r="AA27" s="345">
        <f t="shared" si="14"/>
        <v>5.1209333770923696E-2</v>
      </c>
      <c r="AB27" s="345">
        <f t="shared" si="15"/>
        <v>4.9275977662989129E-3</v>
      </c>
      <c r="AC27" s="345">
        <f t="shared" si="17"/>
        <v>28.933516319826701</v>
      </c>
      <c r="AD27" s="345"/>
      <c r="AE27" s="345"/>
      <c r="AF27" s="345"/>
      <c r="AG27" s="345"/>
      <c r="AH27" s="347"/>
      <c r="AI27" s="347"/>
      <c r="AJ27" s="347">
        <f t="shared" si="18"/>
        <v>9.6224602107531587E-2</v>
      </c>
      <c r="AK27" s="347"/>
      <c r="AL27" s="347"/>
      <c r="AM27" s="347"/>
      <c r="AN27" s="347"/>
      <c r="AO27" s="347"/>
      <c r="AP27" s="347"/>
      <c r="AQ27" s="347"/>
      <c r="AR27" s="347"/>
    </row>
    <row r="28" spans="1:61" ht="14.5" customHeight="1" thickBot="1">
      <c r="A28" s="331" t="s">
        <v>683</v>
      </c>
      <c r="B28" s="336" t="s">
        <v>681</v>
      </c>
      <c r="C28" s="374">
        <v>10.898611111108039</v>
      </c>
      <c r="D28" s="374">
        <v>261.56666666659294</v>
      </c>
      <c r="E28" s="337">
        <f t="shared" si="1"/>
        <v>19.2</v>
      </c>
      <c r="F28" s="338">
        <v>19200000</v>
      </c>
      <c r="G28" s="373">
        <v>97</v>
      </c>
      <c r="H28" s="351">
        <f t="shared" si="13"/>
        <v>-1.8140589569160999E-3</v>
      </c>
      <c r="I28" s="384">
        <v>83.2</v>
      </c>
      <c r="J28" s="384"/>
      <c r="K28" s="376">
        <v>2.33</v>
      </c>
      <c r="L28" s="377">
        <v>2.8</v>
      </c>
      <c r="M28" s="377">
        <f t="shared" si="2"/>
        <v>12.933666389120177</v>
      </c>
      <c r="N28" s="377">
        <f t="shared" si="7"/>
        <v>31.083481349911189</v>
      </c>
      <c r="O28" s="378">
        <v>2.6609810371838836</v>
      </c>
      <c r="P28" s="379">
        <v>2.35</v>
      </c>
      <c r="Q28" s="341">
        <f t="shared" si="3"/>
        <v>2350</v>
      </c>
      <c r="R28" s="341">
        <f t="shared" si="4"/>
        <v>12239.583333333332</v>
      </c>
      <c r="S28" s="342">
        <f t="shared" si="0"/>
        <v>5.208333333333333</v>
      </c>
      <c r="T28" s="379"/>
      <c r="U28" s="356">
        <v>411</v>
      </c>
      <c r="V28" s="379">
        <v>17.309715421778506</v>
      </c>
      <c r="W28" s="353">
        <f t="shared" si="16"/>
        <v>5.7178787291721207</v>
      </c>
      <c r="X28" s="353"/>
      <c r="Y28" s="379">
        <f t="shared" si="5"/>
        <v>96.15707258716499</v>
      </c>
      <c r="Z28" s="345">
        <v>1958.9627499995154</v>
      </c>
      <c r="AA28" s="345">
        <f t="shared" si="14"/>
        <v>6.1667412399663592E-2</v>
      </c>
      <c r="AB28" s="345">
        <f t="shared" si="15"/>
        <v>5.0345774781197306E-4</v>
      </c>
      <c r="AC28" s="345">
        <f t="shared" si="17"/>
        <v>28.790746531558067</v>
      </c>
      <c r="AD28" s="345"/>
      <c r="AE28" s="345"/>
      <c r="AF28" s="345"/>
      <c r="AG28" s="345"/>
      <c r="AH28" s="347"/>
      <c r="AI28" s="347"/>
      <c r="AJ28" s="347">
        <f t="shared" si="18"/>
        <v>8.1640809662822753E-3</v>
      </c>
      <c r="AK28" s="347"/>
      <c r="AL28" s="347"/>
      <c r="AM28" s="347"/>
      <c r="AN28" s="347"/>
      <c r="AO28" s="347"/>
      <c r="AP28" s="347"/>
      <c r="AQ28" s="347"/>
      <c r="AR28" s="347"/>
    </row>
    <row r="29" spans="1:61" ht="14.5" customHeight="1" thickBot="1">
      <c r="A29" s="331" t="s">
        <v>683</v>
      </c>
      <c r="B29" s="336" t="s">
        <v>681</v>
      </c>
      <c r="C29" s="374">
        <v>11.93888888888614</v>
      </c>
      <c r="D29" s="374">
        <v>286.53333333326736</v>
      </c>
      <c r="E29" s="337">
        <f t="shared" si="1"/>
        <v>17.22</v>
      </c>
      <c r="F29" s="338">
        <v>17220000</v>
      </c>
      <c r="G29" s="373">
        <v>94</v>
      </c>
      <c r="H29" s="351">
        <f t="shared" si="13"/>
        <v>-4.3550654029631698E-3</v>
      </c>
      <c r="I29" s="375">
        <v>99.6</v>
      </c>
      <c r="J29" s="375"/>
      <c r="K29" s="376">
        <v>2.77</v>
      </c>
      <c r="L29" s="377">
        <v>3.05</v>
      </c>
      <c r="M29" s="377">
        <f t="shared" si="2"/>
        <v>15.376075492645018</v>
      </c>
      <c r="N29" s="377">
        <f t="shared" si="7"/>
        <v>33.858792184724685</v>
      </c>
      <c r="O29" s="378">
        <v>2.5501068273012217</v>
      </c>
      <c r="P29" s="379">
        <v>2.86</v>
      </c>
      <c r="Q29" s="341">
        <f t="shared" si="3"/>
        <v>2860</v>
      </c>
      <c r="R29" s="341">
        <f t="shared" si="4"/>
        <v>16608.594657375146</v>
      </c>
      <c r="S29" s="342">
        <f t="shared" si="0"/>
        <v>5.8072009291521489</v>
      </c>
      <c r="T29" s="379"/>
      <c r="U29" s="371">
        <v>429</v>
      </c>
      <c r="V29" s="379">
        <v>21.15163805678425</v>
      </c>
      <c r="W29" s="353">
        <f t="shared" si="16"/>
        <v>4.2819226350057438</v>
      </c>
      <c r="X29" s="353"/>
      <c r="Y29" s="379">
        <f t="shared" si="5"/>
        <v>117.49930870640921</v>
      </c>
      <c r="Z29" s="345">
        <v>2413.6057499996568</v>
      </c>
      <c r="AA29" s="345">
        <f t="shared" si="14"/>
        <v>4.6920690381254557E-2</v>
      </c>
      <c r="AB29" s="345">
        <f t="shared" si="15"/>
        <v>6.1043738379621725E-3</v>
      </c>
      <c r="AC29" s="345">
        <f t="shared" si="17"/>
        <v>28.438778785644569</v>
      </c>
      <c r="AD29" s="345"/>
      <c r="AE29" s="345"/>
      <c r="AF29" s="345"/>
      <c r="AG29" s="345"/>
      <c r="AH29" s="347"/>
      <c r="AI29" s="347"/>
      <c r="AJ29" s="347">
        <f t="shared" si="18"/>
        <v>0.13009982991215643</v>
      </c>
      <c r="AK29" s="347"/>
      <c r="AL29" s="347"/>
      <c r="AM29" s="347"/>
      <c r="AN29" s="347"/>
      <c r="AO29" s="347"/>
      <c r="AP29" s="347"/>
      <c r="AQ29" s="347"/>
      <c r="AR29" s="347"/>
    </row>
    <row r="30" spans="1:61" ht="14.5" customHeight="1" thickBot="1">
      <c r="A30" s="331" t="s">
        <v>683</v>
      </c>
      <c r="B30" s="336" t="s">
        <v>681</v>
      </c>
      <c r="C30" s="374">
        <v>12.91874999999709</v>
      </c>
      <c r="D30" s="374">
        <v>310.04999999993015</v>
      </c>
      <c r="E30" s="337">
        <f t="shared" si="1"/>
        <v>15.92</v>
      </c>
      <c r="F30" s="338">
        <v>15920000</v>
      </c>
      <c r="G30" s="373">
        <v>88</v>
      </c>
      <c r="H30" s="351">
        <f t="shared" si="13"/>
        <v>-3.3361462463869268E-3</v>
      </c>
      <c r="I30" s="375">
        <v>145</v>
      </c>
      <c r="J30" s="375"/>
      <c r="K30" s="376">
        <v>1.95</v>
      </c>
      <c r="L30" s="377">
        <v>2.88</v>
      </c>
      <c r="M30" s="377">
        <f t="shared" si="2"/>
        <v>10.824313072439633</v>
      </c>
      <c r="N30" s="377">
        <f t="shared" si="7"/>
        <v>31.97158081705151</v>
      </c>
      <c r="O30" s="378">
        <v>3.3816634014211853</v>
      </c>
      <c r="P30" s="379">
        <v>2.97</v>
      </c>
      <c r="Q30" s="341">
        <f t="shared" si="3"/>
        <v>2970</v>
      </c>
      <c r="R30" s="341">
        <f t="shared" si="4"/>
        <v>18655.778894472362</v>
      </c>
      <c r="S30" s="342">
        <f t="shared" si="0"/>
        <v>6.2814070351758797</v>
      </c>
      <c r="T30" s="379"/>
      <c r="U30" s="371">
        <v>447</v>
      </c>
      <c r="V30" s="379">
        <v>24.798471358438814</v>
      </c>
      <c r="W30" s="353">
        <f t="shared" si="16"/>
        <v>2.8268333016545633</v>
      </c>
      <c r="X30" s="353"/>
      <c r="Y30" s="379">
        <f t="shared" si="5"/>
        <v>137.75780550753447</v>
      </c>
      <c r="Z30" s="345">
        <v>2792.8234166662519</v>
      </c>
      <c r="AA30" s="345">
        <f t="shared" si="14"/>
        <v>5.3396604062562712E-2</v>
      </c>
      <c r="AB30" s="345">
        <f t="shared" si="15"/>
        <v>-4.976591371024912E-3</v>
      </c>
      <c r="AC30" s="345">
        <f t="shared" si="17"/>
        <v>25.522558846590375</v>
      </c>
      <c r="AD30" s="345"/>
      <c r="AE30" s="345"/>
      <c r="AF30" s="345"/>
      <c r="AG30" s="345"/>
      <c r="AH30" s="347"/>
      <c r="AI30" s="347"/>
      <c r="AJ30" s="347">
        <f t="shared" si="18"/>
        <v>-9.3200521988140564E-2</v>
      </c>
      <c r="AK30" s="347"/>
      <c r="AL30" s="347"/>
      <c r="AM30" s="347"/>
      <c r="AN30" s="347"/>
      <c r="AO30" s="347"/>
      <c r="AP30" s="347"/>
      <c r="AQ30" s="347"/>
      <c r="AR30" s="347"/>
    </row>
    <row r="31" spans="1:61" ht="15" thickBot="1">
      <c r="A31" s="385" t="s">
        <v>683</v>
      </c>
      <c r="B31" s="336" t="s">
        <v>681</v>
      </c>
      <c r="C31" s="386">
        <v>13.506249999998545</v>
      </c>
      <c r="D31" s="386">
        <v>324.14999999996508</v>
      </c>
      <c r="E31" s="337">
        <f t="shared" si="1"/>
        <v>15.76</v>
      </c>
      <c r="F31" s="338">
        <v>15760000</v>
      </c>
      <c r="G31" s="387">
        <v>87</v>
      </c>
      <c r="H31" s="351">
        <f t="shared" si="13"/>
        <v>-7.1638369510532499E-4</v>
      </c>
      <c r="I31" s="388">
        <v>143.30000000000001</v>
      </c>
      <c r="J31" s="388"/>
      <c r="K31" s="389">
        <v>1.46</v>
      </c>
      <c r="L31" s="389">
        <v>2.1800000000000002</v>
      </c>
      <c r="M31" s="389">
        <f t="shared" si="2"/>
        <v>8.1043574798778781</v>
      </c>
      <c r="N31" s="389">
        <f t="shared" si="7"/>
        <v>24.200710479573715</v>
      </c>
      <c r="O31" s="390">
        <v>4.9339023397784505</v>
      </c>
      <c r="P31" s="391">
        <v>3.17</v>
      </c>
      <c r="Q31" s="341">
        <f t="shared" si="3"/>
        <v>3170</v>
      </c>
      <c r="R31" s="341">
        <f t="shared" si="4"/>
        <v>20114.21319796954</v>
      </c>
      <c r="S31" s="342">
        <f t="shared" si="0"/>
        <v>6.345177664974619</v>
      </c>
      <c r="T31" s="345">
        <f>P31/AVERAGE(P31,P46,P61,P76,P90,P105,P120,P135,P151,P166,P181,P196,P211,P226,P241)</f>
        <v>1.0625949089636537</v>
      </c>
      <c r="U31" s="392">
        <v>467</v>
      </c>
      <c r="V31" s="393">
        <v>27.961683272686141</v>
      </c>
      <c r="W31" s="353">
        <f t="shared" si="16"/>
        <v>2.673211914247327</v>
      </c>
      <c r="X31" s="353"/>
      <c r="Y31" s="393">
        <f t="shared" si="5"/>
        <v>155.32974070319776</v>
      </c>
      <c r="Z31" s="391">
        <v>3016.1674166668049</v>
      </c>
      <c r="AA31" s="345">
        <f t="shared" si="14"/>
        <v>7.8639416974239679E-2</v>
      </c>
      <c r="AB31" s="345">
        <f t="shared" si="15"/>
        <v>-3.4793280040916939E-2</v>
      </c>
      <c r="AC31" s="345">
        <f t="shared" si="17"/>
        <v>25.224064015676127</v>
      </c>
      <c r="AD31" s="391"/>
      <c r="AE31" s="391"/>
      <c r="AF31" s="391"/>
      <c r="AG31" s="391"/>
      <c r="AH31" s="394"/>
      <c r="AI31" s="394"/>
      <c r="AJ31" s="347">
        <f t="shared" si="18"/>
        <v>-0.44244071713189781</v>
      </c>
      <c r="AK31" s="361">
        <v>97.2</v>
      </c>
      <c r="AL31" s="361">
        <v>97.8</v>
      </c>
      <c r="AM31" s="395"/>
      <c r="AN31" s="396"/>
      <c r="AO31" s="362">
        <v>15.6</v>
      </c>
      <c r="AP31" s="362">
        <v>58.6</v>
      </c>
      <c r="AQ31" s="362">
        <v>25.8</v>
      </c>
      <c r="AR31" s="361">
        <v>99</v>
      </c>
      <c r="AS31" s="361">
        <v>1</v>
      </c>
      <c r="AT31" s="363">
        <v>0.1</v>
      </c>
      <c r="AU31" s="363" t="s">
        <v>684</v>
      </c>
      <c r="AV31" s="397"/>
      <c r="AW31" s="398"/>
      <c r="AX31" s="398"/>
      <c r="AY31" s="398"/>
      <c r="AZ31" s="398"/>
      <c r="BA31" s="398"/>
      <c r="BB31" s="398"/>
      <c r="BC31" s="398"/>
      <c r="BD31" s="398"/>
      <c r="BE31" s="398"/>
      <c r="BF31" s="398"/>
      <c r="BG31" s="398"/>
      <c r="BH31" s="365" t="e">
        <f>(2*AY31+BB31+BC31+BD31+BE31)/(2*(SUM(AV31:BG31)))</f>
        <v>#DIV/0!</v>
      </c>
      <c r="BI31" s="365" t="e">
        <f>SUM(BD31:BE31,AY31,AW31)/SUM(AV31:BG31)</f>
        <v>#DIV/0!</v>
      </c>
    </row>
    <row r="32" spans="1:61" ht="14.5" customHeight="1" thickBot="1">
      <c r="A32" s="331" t="s">
        <v>685</v>
      </c>
      <c r="B32" s="336" t="s">
        <v>681</v>
      </c>
      <c r="C32" s="399">
        <v>0</v>
      </c>
      <c r="D32" s="399">
        <v>0</v>
      </c>
      <c r="E32" s="337">
        <f t="shared" si="1"/>
        <v>0.20799999999999999</v>
      </c>
      <c r="F32" s="338">
        <v>208000</v>
      </c>
      <c r="G32" s="400">
        <v>99.1</v>
      </c>
      <c r="H32" s="339"/>
      <c r="I32" s="399">
        <v>105.9</v>
      </c>
      <c r="J32" s="399"/>
      <c r="K32" s="401">
        <v>6.41</v>
      </c>
      <c r="L32" s="401">
        <v>0</v>
      </c>
      <c r="M32" s="401">
        <f t="shared" si="2"/>
        <v>35.58145989453233</v>
      </c>
      <c r="N32" s="401">
        <f t="shared" si="7"/>
        <v>0</v>
      </c>
      <c r="O32" s="401">
        <v>0.33262262964798545</v>
      </c>
      <c r="P32" s="370" t="e">
        <v>#N/A</v>
      </c>
      <c r="Q32" s="341" t="e">
        <f t="shared" si="3"/>
        <v>#N/A</v>
      </c>
      <c r="R32" s="341" t="e">
        <f t="shared" si="4"/>
        <v>#N/A</v>
      </c>
      <c r="S32" s="342">
        <f t="shared" si="0"/>
        <v>480.76923076923077</v>
      </c>
      <c r="T32" s="370"/>
      <c r="U32" s="358"/>
      <c r="V32" s="401">
        <v>0</v>
      </c>
      <c r="W32" s="344"/>
      <c r="X32" s="359"/>
      <c r="Y32" s="401">
        <f t="shared" si="5"/>
        <v>0</v>
      </c>
      <c r="Z32" s="359">
        <v>0</v>
      </c>
      <c r="AA32" s="345"/>
      <c r="AB32" s="345"/>
      <c r="AC32" s="345"/>
      <c r="AD32" s="359"/>
      <c r="AE32" s="359"/>
      <c r="AF32" s="359"/>
      <c r="AG32" s="359"/>
      <c r="AH32" s="402"/>
      <c r="AI32" s="402"/>
      <c r="AJ32" s="347"/>
      <c r="AK32" s="402"/>
      <c r="AL32" s="402"/>
      <c r="AM32" s="402"/>
      <c r="AN32" s="402"/>
      <c r="AO32" s="402"/>
      <c r="AP32" s="402"/>
      <c r="AQ32" s="402"/>
      <c r="AR32" s="402"/>
      <c r="AS32" s="29"/>
      <c r="AT32" s="29"/>
      <c r="AU32" s="29"/>
      <c r="AV32" s="29"/>
      <c r="AW32" s="29"/>
      <c r="AX32" s="29"/>
      <c r="AY32" s="29"/>
      <c r="AZ32" s="29"/>
      <c r="BA32" s="29"/>
      <c r="BB32" s="29"/>
      <c r="BC32" s="29"/>
      <c r="BD32" s="29"/>
      <c r="BE32" s="29"/>
      <c r="BF32" s="29"/>
      <c r="BG32" s="29"/>
    </row>
    <row r="33" spans="1:61" ht="14.5" customHeight="1" thickBot="1">
      <c r="A33" s="331" t="s">
        <v>685</v>
      </c>
      <c r="B33" s="336" t="s">
        <v>681</v>
      </c>
      <c r="C33" s="399">
        <v>0.92013888889050577</v>
      </c>
      <c r="D33" s="399">
        <v>22.083333333372138</v>
      </c>
      <c r="E33" s="337">
        <f t="shared" si="1"/>
        <v>0.33</v>
      </c>
      <c r="F33" s="338">
        <v>330000</v>
      </c>
      <c r="G33" s="400">
        <v>98</v>
      </c>
      <c r="H33" s="351">
        <f>(F33-F32)/((F33+F32)*0.5*(D33-D32))</f>
        <v>2.0537279932628567E-2</v>
      </c>
      <c r="I33" s="399">
        <v>71.900000000000006</v>
      </c>
      <c r="J33" s="399"/>
      <c r="K33" s="401">
        <v>6.13</v>
      </c>
      <c r="L33" s="401"/>
      <c r="M33" s="401">
        <f t="shared" si="2"/>
        <v>34.02719955592562</v>
      </c>
      <c r="N33" s="401"/>
      <c r="O33" s="401">
        <v>0.66524525929597089</v>
      </c>
      <c r="P33" s="341" t="e">
        <v>#N/A</v>
      </c>
      <c r="Q33" s="341" t="e">
        <f t="shared" si="3"/>
        <v>#N/A</v>
      </c>
      <c r="R33" s="341" t="e">
        <f t="shared" si="4"/>
        <v>#N/A</v>
      </c>
      <c r="S33" s="342">
        <f t="shared" si="0"/>
        <v>303.030303030303</v>
      </c>
      <c r="T33" s="341"/>
      <c r="U33" s="352"/>
      <c r="V33" s="401">
        <v>0.28000000000000025</v>
      </c>
      <c r="W33" s="353">
        <f>(V33-V32)-(K32-K33)</f>
        <v>0</v>
      </c>
      <c r="X33" s="353"/>
      <c r="Y33" s="401">
        <f t="shared" si="5"/>
        <v>1.5554259367274963</v>
      </c>
      <c r="Z33" s="373">
        <v>6.0704999999853317</v>
      </c>
      <c r="AA33" s="345">
        <f>V33/180.1/Z33*1000</f>
        <v>0.25610606010569298</v>
      </c>
      <c r="AB33" s="345">
        <f>L33/90.08/Z33*1000</f>
        <v>0</v>
      </c>
      <c r="AC33" s="345"/>
      <c r="AD33" s="373"/>
      <c r="AE33" s="373"/>
      <c r="AF33" s="373"/>
      <c r="AG33" s="373"/>
      <c r="AH33" s="402"/>
      <c r="AI33" s="402"/>
      <c r="AJ33" s="347"/>
      <c r="AK33" s="402"/>
      <c r="AL33" s="402"/>
      <c r="AM33" s="402"/>
      <c r="AN33" s="402"/>
      <c r="AO33" s="402"/>
      <c r="AP33" s="402"/>
      <c r="AQ33" s="402"/>
      <c r="AR33" s="402"/>
    </row>
    <row r="34" spans="1:61" ht="14.5" customHeight="1" thickBot="1">
      <c r="A34" s="331" t="s">
        <v>685</v>
      </c>
      <c r="B34" s="336" t="s">
        <v>681</v>
      </c>
      <c r="C34" s="399">
        <v>1.7944444444437977</v>
      </c>
      <c r="D34" s="399">
        <v>43.066666666651145</v>
      </c>
      <c r="E34" s="337">
        <f t="shared" si="1"/>
        <v>0.61499999999999999</v>
      </c>
      <c r="F34" s="338">
        <v>615000</v>
      </c>
      <c r="G34" s="400">
        <v>99.1</v>
      </c>
      <c r="H34" s="351">
        <f t="shared" ref="H34:H46" si="19">(F34-F33)/((F34+F33)*0.5*(D34-D33))</f>
        <v>2.8745413971858529E-2</v>
      </c>
      <c r="I34" s="399">
        <v>97.6</v>
      </c>
      <c r="J34" s="399"/>
      <c r="K34" s="401">
        <v>6.1</v>
      </c>
      <c r="L34" s="401"/>
      <c r="M34" s="401">
        <f t="shared" si="2"/>
        <v>33.860671662503464</v>
      </c>
      <c r="N34" s="401"/>
      <c r="O34" s="401">
        <v>0.88699367906129456</v>
      </c>
      <c r="P34" s="370" t="e">
        <v>#N/A</v>
      </c>
      <c r="Q34" s="341" t="e">
        <f t="shared" si="3"/>
        <v>#N/A</v>
      </c>
      <c r="R34" s="341" t="e">
        <f t="shared" si="4"/>
        <v>#N/A</v>
      </c>
      <c r="S34" s="342">
        <f t="shared" si="0"/>
        <v>162.60162601626016</v>
      </c>
      <c r="T34" s="370"/>
      <c r="U34" s="358"/>
      <c r="V34" s="401">
        <v>0.3100000000000005</v>
      </c>
      <c r="W34" s="353">
        <f>(V34-V33)-(K33-K34)</f>
        <v>0</v>
      </c>
      <c r="X34" s="353"/>
      <c r="Y34" s="401">
        <f t="shared" si="5"/>
        <v>1.7220787156625867</v>
      </c>
      <c r="Z34" s="373">
        <v>15.871333333331568</v>
      </c>
      <c r="AA34" s="345">
        <f t="shared" ref="AA34:AA46" si="20">(V34-V33)/180.1/((Z34-Z33))*1000</f>
        <v>1.6995914512605046E-2</v>
      </c>
      <c r="AB34" s="345">
        <f t="shared" ref="AB34:AB46" si="21">(L34-L33)/90.08/((Z34-Z33))*1000</f>
        <v>0</v>
      </c>
      <c r="AC34" s="345"/>
      <c r="AD34" s="373"/>
      <c r="AE34" s="373"/>
      <c r="AF34" s="373"/>
      <c r="AG34" s="373"/>
      <c r="AH34" s="402"/>
      <c r="AI34" s="402"/>
      <c r="AJ34" s="347"/>
      <c r="AK34" s="402"/>
      <c r="AL34" s="402"/>
      <c r="AM34" s="402"/>
      <c r="AN34" s="402"/>
      <c r="AO34" s="402"/>
      <c r="AP34" s="402"/>
      <c r="AQ34" s="402"/>
      <c r="AR34" s="402"/>
    </row>
    <row r="35" spans="1:61" ht="14.5" customHeight="1" thickBot="1">
      <c r="A35" s="331" t="s">
        <v>685</v>
      </c>
      <c r="B35" s="336" t="s">
        <v>681</v>
      </c>
      <c r="C35" s="399">
        <v>2.9305555555547471</v>
      </c>
      <c r="D35" s="399">
        <v>70.333333333313931</v>
      </c>
      <c r="E35" s="337">
        <f t="shared" si="1"/>
        <v>1.2709999999999999</v>
      </c>
      <c r="F35" s="338">
        <v>1271000</v>
      </c>
      <c r="G35" s="403">
        <v>98.6</v>
      </c>
      <c r="H35" s="351">
        <f t="shared" si="19"/>
        <v>2.5512915913684934E-2</v>
      </c>
      <c r="I35" s="403">
        <v>70.900000000000006</v>
      </c>
      <c r="J35" s="403"/>
      <c r="K35" s="403">
        <v>5.72</v>
      </c>
      <c r="L35" s="403">
        <v>0.71</v>
      </c>
      <c r="M35" s="403">
        <f t="shared" si="2"/>
        <v>31.75131834582292</v>
      </c>
      <c r="N35" s="403">
        <f t="shared" si="7"/>
        <v>7.8818827708703374</v>
      </c>
      <c r="O35" s="403">
        <v>1.3304905185919418</v>
      </c>
      <c r="P35" s="370" t="e">
        <v>#N/A</v>
      </c>
      <c r="Q35" s="341" t="e">
        <f t="shared" si="3"/>
        <v>#N/A</v>
      </c>
      <c r="R35" s="341" t="e">
        <f t="shared" si="4"/>
        <v>#N/A</v>
      </c>
      <c r="S35" s="342">
        <f t="shared" si="0"/>
        <v>78.678206136900073</v>
      </c>
      <c r="T35" s="370"/>
      <c r="U35" s="358"/>
      <c r="V35" s="403">
        <v>0.69000000000000039</v>
      </c>
      <c r="W35" s="353">
        <f>(V35-V34)-(K34-K35)</f>
        <v>0</v>
      </c>
      <c r="X35" s="353"/>
      <c r="Y35" s="403">
        <f t="shared" si="5"/>
        <v>3.8330139155070437</v>
      </c>
      <c r="Z35" s="373">
        <v>41.57533333328756</v>
      </c>
      <c r="AA35" s="345">
        <f t="shared" si="20"/>
        <v>8.2086014737950005E-2</v>
      </c>
      <c r="AB35" s="345">
        <f t="shared" si="21"/>
        <v>0.30664031943992504</v>
      </c>
      <c r="AC35" s="345"/>
      <c r="AD35" s="373"/>
      <c r="AE35" s="373"/>
      <c r="AF35" s="373"/>
      <c r="AG35" s="373"/>
      <c r="AH35" s="402"/>
      <c r="AI35" s="402"/>
      <c r="AJ35" s="347">
        <f t="shared" ref="AJ35:AJ46" si="22">AB35/AA35</f>
        <v>3.7355975974572329</v>
      </c>
      <c r="AK35" s="402"/>
      <c r="AL35" s="402"/>
      <c r="AM35" s="402"/>
      <c r="AN35" s="402"/>
      <c r="AO35" s="402"/>
      <c r="AP35" s="402"/>
      <c r="AQ35" s="402"/>
      <c r="AR35" s="402"/>
      <c r="AS35" s="29"/>
      <c r="AT35" s="29"/>
      <c r="AU35" s="29"/>
      <c r="AV35" s="29"/>
      <c r="AW35" s="29"/>
      <c r="AX35" s="29"/>
      <c r="AY35" s="29"/>
      <c r="AZ35" s="29"/>
      <c r="BA35" s="29"/>
      <c r="BB35" s="29"/>
      <c r="BC35" s="29"/>
      <c r="BD35" s="29"/>
      <c r="BE35" s="29"/>
      <c r="BF35" s="29"/>
      <c r="BG35" s="29"/>
    </row>
    <row r="36" spans="1:61" ht="14.5" customHeight="1" thickBot="1">
      <c r="A36" s="331" t="s">
        <v>685</v>
      </c>
      <c r="B36" s="336" t="s">
        <v>681</v>
      </c>
      <c r="C36" s="399">
        <v>3.8506944444452529</v>
      </c>
      <c r="D36" s="399">
        <v>92.416666666686069</v>
      </c>
      <c r="E36" s="337">
        <f t="shared" si="1"/>
        <v>2.282</v>
      </c>
      <c r="F36" s="338">
        <v>2282000</v>
      </c>
      <c r="G36" s="400">
        <v>99.2</v>
      </c>
      <c r="H36" s="351">
        <f t="shared" si="19"/>
        <v>2.5770409274073317E-2</v>
      </c>
      <c r="I36" s="399">
        <v>79.5</v>
      </c>
      <c r="J36" s="399"/>
      <c r="K36" s="401">
        <v>5.65</v>
      </c>
      <c r="L36" s="401">
        <v>0.59</v>
      </c>
      <c r="M36" s="401">
        <f t="shared" si="2"/>
        <v>31.362753261171246</v>
      </c>
      <c r="N36" s="401">
        <f t="shared" si="7"/>
        <v>6.5497335701598578</v>
      </c>
      <c r="O36" s="401">
        <v>2.1620470927119055</v>
      </c>
      <c r="P36" s="341" t="e">
        <v>#N/A</v>
      </c>
      <c r="Q36" s="341" t="e">
        <f t="shared" si="3"/>
        <v>#N/A</v>
      </c>
      <c r="R36" s="341" t="e">
        <f t="shared" si="4"/>
        <v>#N/A</v>
      </c>
      <c r="S36" s="342">
        <f t="shared" si="0"/>
        <v>43.821209465381244</v>
      </c>
      <c r="T36" s="341"/>
      <c r="U36" s="352"/>
      <c r="V36" s="401">
        <v>1.7965153130139908</v>
      </c>
      <c r="W36" s="353">
        <f t="shared" ref="W36:W46" si="23">(V36-V35)-(K35-K36)</f>
        <v>1.036515313013991</v>
      </c>
      <c r="X36" s="353"/>
      <c r="Y36" s="401">
        <f t="shared" si="5"/>
        <v>9.9798089771074139</v>
      </c>
      <c r="Z36" s="373">
        <v>80.891583333432209</v>
      </c>
      <c r="AA36" s="345">
        <f t="shared" si="20"/>
        <v>0.15626856630639932</v>
      </c>
      <c r="AB36" s="345">
        <f t="shared" si="21"/>
        <v>-3.38829161149799E-2</v>
      </c>
      <c r="AC36" s="345"/>
      <c r="AD36" s="373"/>
      <c r="AE36" s="373"/>
      <c r="AF36" s="373"/>
      <c r="AG36" s="373"/>
      <c r="AH36" s="402"/>
      <c r="AI36" s="402"/>
      <c r="AJ36" s="347">
        <f t="shared" si="22"/>
        <v>-0.21682489905580177</v>
      </c>
      <c r="AK36" s="402"/>
      <c r="AL36" s="402"/>
      <c r="AM36" s="402"/>
      <c r="AN36" s="402"/>
      <c r="AO36" s="402"/>
      <c r="AP36" s="402"/>
      <c r="AQ36" s="402"/>
      <c r="AR36" s="402"/>
    </row>
    <row r="37" spans="1:61" ht="14.5" customHeight="1" thickBot="1">
      <c r="A37" s="331" t="s">
        <v>685</v>
      </c>
      <c r="B37" s="336" t="s">
        <v>681</v>
      </c>
      <c r="C37" s="399">
        <v>4.9305555555547471</v>
      </c>
      <c r="D37" s="399">
        <v>118.33333333331393</v>
      </c>
      <c r="E37" s="337">
        <f t="shared" si="1"/>
        <v>4.4039999999999999</v>
      </c>
      <c r="F37" s="338">
        <v>4404000</v>
      </c>
      <c r="G37" s="400">
        <v>99</v>
      </c>
      <c r="H37" s="351">
        <f t="shared" si="19"/>
        <v>2.4492316334114791E-2</v>
      </c>
      <c r="I37" s="399">
        <v>86.7</v>
      </c>
      <c r="J37" s="399"/>
      <c r="K37" s="401">
        <v>6.23</v>
      </c>
      <c r="L37" s="401">
        <v>0.96</v>
      </c>
      <c r="M37" s="401">
        <f t="shared" si="2"/>
        <v>34.58229253399945</v>
      </c>
      <c r="N37" s="401">
        <f t="shared" si="7"/>
        <v>10.657193605683837</v>
      </c>
      <c r="O37" s="401">
        <v>3.6588489261278405</v>
      </c>
      <c r="P37" s="341" t="e">
        <v>#N/A</v>
      </c>
      <c r="Q37" s="341" t="e">
        <f t="shared" si="3"/>
        <v>#N/A</v>
      </c>
      <c r="R37" s="341" t="e">
        <f t="shared" si="4"/>
        <v>#N/A</v>
      </c>
      <c r="S37" s="342">
        <f t="shared" si="0"/>
        <v>22.706630336058129</v>
      </c>
      <c r="T37" s="341"/>
      <c r="U37" s="352"/>
      <c r="V37" s="401">
        <v>2.5414673763701368</v>
      </c>
      <c r="W37" s="353">
        <f t="shared" si="23"/>
        <v>1.324952063356146</v>
      </c>
      <c r="X37" s="353"/>
      <c r="Y37" s="401">
        <f t="shared" si="5"/>
        <v>14.118086694831748</v>
      </c>
      <c r="Z37" s="373">
        <v>167.06358333319889</v>
      </c>
      <c r="AA37" s="345">
        <f t="shared" si="20"/>
        <v>4.800079626899649E-2</v>
      </c>
      <c r="AB37" s="345">
        <f t="shared" si="21"/>
        <v>4.7665831540814885E-2</v>
      </c>
      <c r="AC37" s="345"/>
      <c r="AD37" s="373"/>
      <c r="AE37" s="373"/>
      <c r="AF37" s="373"/>
      <c r="AG37" s="373"/>
      <c r="AH37" s="402"/>
      <c r="AI37" s="402"/>
      <c r="AJ37" s="347">
        <f t="shared" si="22"/>
        <v>0.99302168392573187</v>
      </c>
      <c r="AK37" s="402"/>
      <c r="AL37" s="402"/>
      <c r="AM37" s="402"/>
      <c r="AN37" s="402"/>
      <c r="AO37" s="402"/>
      <c r="AP37" s="402"/>
      <c r="AQ37" s="402"/>
      <c r="AR37" s="402"/>
    </row>
    <row r="38" spans="1:61" ht="14.5" customHeight="1" thickBot="1">
      <c r="A38" s="331" t="s">
        <v>685</v>
      </c>
      <c r="B38" s="336" t="s">
        <v>681</v>
      </c>
      <c r="C38" s="399">
        <v>5.9715277777795563</v>
      </c>
      <c r="D38" s="399">
        <v>143.31666666670935</v>
      </c>
      <c r="E38" s="337">
        <f t="shared" si="1"/>
        <v>7.06</v>
      </c>
      <c r="F38" s="338">
        <v>7060000</v>
      </c>
      <c r="G38" s="400">
        <v>99</v>
      </c>
      <c r="H38" s="351">
        <f t="shared" si="19"/>
        <v>1.8546907521925986E-2</v>
      </c>
      <c r="I38" s="399">
        <v>55.4</v>
      </c>
      <c r="J38" s="399"/>
      <c r="K38" s="401">
        <v>5.72</v>
      </c>
      <c r="L38" s="401">
        <v>1.38</v>
      </c>
      <c r="M38" s="401">
        <f t="shared" si="2"/>
        <v>31.75131834582292</v>
      </c>
      <c r="N38" s="401">
        <f t="shared" si="7"/>
        <v>15.319715808170514</v>
      </c>
      <c r="O38" s="401">
        <v>5.1556507595437742</v>
      </c>
      <c r="P38" s="401">
        <v>0.31</v>
      </c>
      <c r="Q38" s="341">
        <f t="shared" si="3"/>
        <v>310</v>
      </c>
      <c r="R38" s="341">
        <f t="shared" si="4"/>
        <v>4390.934844192635</v>
      </c>
      <c r="S38" s="342">
        <f t="shared" si="0"/>
        <v>14.164305949008499</v>
      </c>
      <c r="T38" s="401"/>
      <c r="U38" s="352"/>
      <c r="V38" s="401">
        <v>4.3177736826811426</v>
      </c>
      <c r="W38" s="353">
        <f t="shared" si="23"/>
        <v>1.2663063063110052</v>
      </c>
      <c r="X38" s="353"/>
      <c r="Y38" s="401">
        <f t="shared" si="5"/>
        <v>23.985632767720151</v>
      </c>
      <c r="Z38" s="373">
        <v>310.88658333373257</v>
      </c>
      <c r="AA38" s="345">
        <f t="shared" si="20"/>
        <v>6.857657666428936E-2</v>
      </c>
      <c r="AB38" s="345">
        <f t="shared" si="21"/>
        <v>3.241847411380222E-2</v>
      </c>
      <c r="AC38" s="345">
        <f t="shared" ref="AC38:AC46" si="24">P38/Z38*1000*24</f>
        <v>23.93155703349623</v>
      </c>
      <c r="AD38" s="373"/>
      <c r="AE38" s="373"/>
      <c r="AF38" s="373"/>
      <c r="AG38" s="373"/>
      <c r="AH38" s="402"/>
      <c r="AI38" s="402"/>
      <c r="AJ38" s="347">
        <f t="shared" si="22"/>
        <v>0.47273392302015932</v>
      </c>
      <c r="AK38" s="402"/>
      <c r="AL38" s="402"/>
      <c r="AM38" s="402"/>
      <c r="AN38" s="402"/>
      <c r="AO38" s="402"/>
      <c r="AP38" s="402"/>
      <c r="AQ38" s="402"/>
      <c r="AR38" s="402"/>
    </row>
    <row r="39" spans="1:61" ht="14.5" customHeight="1" thickBot="1">
      <c r="A39" s="331" t="s">
        <v>685</v>
      </c>
      <c r="B39" s="336" t="s">
        <v>681</v>
      </c>
      <c r="C39" s="399">
        <v>6.9423611111124046</v>
      </c>
      <c r="D39" s="399">
        <v>166.61666666669771</v>
      </c>
      <c r="E39" s="337">
        <f t="shared" si="1"/>
        <v>10.76</v>
      </c>
      <c r="F39" s="338">
        <v>10760000</v>
      </c>
      <c r="G39" s="400">
        <v>99</v>
      </c>
      <c r="H39" s="351">
        <f t="shared" si="19"/>
        <v>1.7822478480570361E-2</v>
      </c>
      <c r="I39" s="399">
        <v>42.8</v>
      </c>
      <c r="J39" s="399"/>
      <c r="K39" s="401">
        <v>4.95</v>
      </c>
      <c r="L39" s="401">
        <v>1.76</v>
      </c>
      <c r="M39" s="401">
        <f t="shared" si="2"/>
        <v>27.477102414654457</v>
      </c>
      <c r="N39" s="401">
        <f t="shared" si="7"/>
        <v>19.538188277087034</v>
      </c>
      <c r="O39" s="401">
        <v>6.7633268028423705</v>
      </c>
      <c r="P39" s="401">
        <v>0.54</v>
      </c>
      <c r="Q39" s="341">
        <f t="shared" si="3"/>
        <v>540</v>
      </c>
      <c r="R39" s="341">
        <f t="shared" si="4"/>
        <v>5018.5873605947954</v>
      </c>
      <c r="S39" s="342">
        <f t="shared" si="0"/>
        <v>9.2936802973977688</v>
      </c>
      <c r="T39" s="401"/>
      <c r="U39" s="352"/>
      <c r="V39" s="401">
        <v>6.2457244692880671</v>
      </c>
      <c r="W39" s="353">
        <f t="shared" si="23"/>
        <v>1.157950786606925</v>
      </c>
      <c r="X39" s="353"/>
      <c r="Y39" s="401">
        <f t="shared" si="5"/>
        <v>34.695577975657962</v>
      </c>
      <c r="Z39" s="373">
        <v>518.48958333362884</v>
      </c>
      <c r="AA39" s="345">
        <f t="shared" si="20"/>
        <v>5.1564238194847629E-2</v>
      </c>
      <c r="AB39" s="345">
        <f t="shared" si="21"/>
        <v>2.0319901296795461E-2</v>
      </c>
      <c r="AC39" s="345">
        <f t="shared" si="24"/>
        <v>24.995680562517148</v>
      </c>
      <c r="AD39" s="373"/>
      <c r="AE39" s="373"/>
      <c r="AF39" s="373"/>
      <c r="AG39" s="373"/>
      <c r="AH39" s="402"/>
      <c r="AI39" s="402"/>
      <c r="AJ39" s="347">
        <f t="shared" si="22"/>
        <v>0.39406964997741117</v>
      </c>
      <c r="AK39" s="402"/>
      <c r="AL39" s="402"/>
      <c r="AM39" s="402"/>
      <c r="AN39" s="402"/>
      <c r="AO39" s="402"/>
      <c r="AP39" s="402"/>
      <c r="AQ39" s="402"/>
      <c r="AR39" s="402"/>
    </row>
    <row r="40" spans="1:61" ht="14.5" customHeight="1" thickBot="1">
      <c r="A40" s="331" t="s">
        <v>685</v>
      </c>
      <c r="B40" s="336" t="s">
        <v>681</v>
      </c>
      <c r="C40" s="399">
        <v>7.929861111108039</v>
      </c>
      <c r="D40" s="399">
        <v>190.31666666659294</v>
      </c>
      <c r="E40" s="337">
        <f t="shared" si="1"/>
        <v>14.74</v>
      </c>
      <c r="F40" s="338">
        <v>14740000</v>
      </c>
      <c r="G40" s="400">
        <v>99</v>
      </c>
      <c r="H40" s="351">
        <f t="shared" si="19"/>
        <v>1.3171175643311309E-2</v>
      </c>
      <c r="I40" s="404">
        <v>46.9</v>
      </c>
      <c r="J40" s="404"/>
      <c r="K40" s="401">
        <v>2.4</v>
      </c>
      <c r="L40" s="401">
        <v>1.79</v>
      </c>
      <c r="M40" s="401">
        <f t="shared" si="2"/>
        <v>13.322231473771856</v>
      </c>
      <c r="N40" s="401">
        <f t="shared" si="7"/>
        <v>19.871225577264656</v>
      </c>
      <c r="O40" s="401">
        <v>7.317697852255681</v>
      </c>
      <c r="P40" s="401">
        <v>0.95</v>
      </c>
      <c r="Q40" s="341">
        <f t="shared" si="3"/>
        <v>950</v>
      </c>
      <c r="R40" s="341">
        <f t="shared" si="4"/>
        <v>6445.0474898236098</v>
      </c>
      <c r="S40" s="342">
        <f t="shared" si="0"/>
        <v>6.7842605156037994</v>
      </c>
      <c r="T40" s="401"/>
      <c r="U40" s="358"/>
      <c r="V40" s="401">
        <v>8.9320899351708043</v>
      </c>
      <c r="W40" s="353">
        <f t="shared" si="23"/>
        <v>0.1363654658827369</v>
      </c>
      <c r="X40" s="353"/>
      <c r="Y40" s="401">
        <f t="shared" si="5"/>
        <v>49.61858697981171</v>
      </c>
      <c r="Z40" s="373">
        <v>820.66458333229298</v>
      </c>
      <c r="AA40" s="345">
        <f t="shared" si="20"/>
        <v>4.9362011882381575E-2</v>
      </c>
      <c r="AB40" s="345">
        <f t="shared" si="21"/>
        <v>1.1021338634205097E-3</v>
      </c>
      <c r="AC40" s="345">
        <f t="shared" si="24"/>
        <v>27.782361348434254</v>
      </c>
      <c r="AD40" s="373"/>
      <c r="AE40" s="373"/>
      <c r="AF40" s="373"/>
      <c r="AG40" s="373"/>
      <c r="AH40" s="402"/>
      <c r="AI40" s="402"/>
      <c r="AJ40" s="347">
        <f t="shared" si="22"/>
        <v>2.2327571778205546E-2</v>
      </c>
      <c r="AK40" s="402"/>
      <c r="AL40" s="402"/>
      <c r="AM40" s="402"/>
      <c r="AN40" s="402"/>
      <c r="AO40" s="402"/>
      <c r="AP40" s="402"/>
      <c r="AQ40" s="402"/>
      <c r="AR40" s="402"/>
    </row>
    <row r="41" spans="1:61" ht="14.5" customHeight="1" thickBot="1">
      <c r="A41" s="331" t="s">
        <v>685</v>
      </c>
      <c r="B41" s="336" t="s">
        <v>681</v>
      </c>
      <c r="C41" s="399">
        <v>8.9409722222189885</v>
      </c>
      <c r="D41" s="399">
        <v>214.58333333325572</v>
      </c>
      <c r="E41" s="337">
        <f t="shared" si="1"/>
        <v>16.510000000000002</v>
      </c>
      <c r="F41" s="338">
        <v>16510000</v>
      </c>
      <c r="G41" s="400">
        <v>98.2</v>
      </c>
      <c r="H41" s="351">
        <f t="shared" si="19"/>
        <v>4.6681318681326151E-3</v>
      </c>
      <c r="I41" s="399">
        <v>77.599999999999994</v>
      </c>
      <c r="J41" s="399"/>
      <c r="K41" s="401">
        <v>2.0499999999999998</v>
      </c>
      <c r="L41" s="401">
        <v>1.49</v>
      </c>
      <c r="M41" s="401">
        <f t="shared" si="2"/>
        <v>11.37940605051346</v>
      </c>
      <c r="N41" s="401">
        <f t="shared" si="7"/>
        <v>16.540852575488454</v>
      </c>
      <c r="O41" s="401">
        <v>5.0447765496611128</v>
      </c>
      <c r="P41" s="401">
        <v>1.5</v>
      </c>
      <c r="Q41" s="341">
        <f t="shared" si="3"/>
        <v>1500</v>
      </c>
      <c r="R41" s="341">
        <f t="shared" si="4"/>
        <v>9085.4027861901886</v>
      </c>
      <c r="S41" s="342">
        <f t="shared" si="0"/>
        <v>6.0569351907934585</v>
      </c>
      <c r="T41" s="401"/>
      <c r="U41" s="352"/>
      <c r="V41" s="401">
        <v>12.506148887560151</v>
      </c>
      <c r="W41" s="353">
        <f t="shared" si="23"/>
        <v>3.2240589523893468</v>
      </c>
      <c r="X41" s="353"/>
      <c r="Y41" s="401">
        <f t="shared" si="5"/>
        <v>69.472815529595593</v>
      </c>
      <c r="Z41" s="373">
        <v>1199.831249998899</v>
      </c>
      <c r="AA41" s="345">
        <f t="shared" si="20"/>
        <v>5.233808742234658E-2</v>
      </c>
      <c r="AB41" s="345">
        <f t="shared" si="21"/>
        <v>-8.783401323367206E-3</v>
      </c>
      <c r="AC41" s="345">
        <f t="shared" si="24"/>
        <v>30.004219343372689</v>
      </c>
      <c r="AD41" s="373"/>
      <c r="AE41" s="373"/>
      <c r="AF41" s="373"/>
      <c r="AG41" s="373"/>
      <c r="AH41" s="402"/>
      <c r="AI41" s="402"/>
      <c r="AJ41" s="347">
        <f t="shared" si="22"/>
        <v>-0.16782044885379194</v>
      </c>
      <c r="AK41" s="402"/>
      <c r="AL41" s="402"/>
      <c r="AM41" s="402"/>
      <c r="AN41" s="402"/>
      <c r="AO41" s="402"/>
      <c r="AP41" s="402"/>
      <c r="AQ41" s="402"/>
      <c r="AR41" s="402"/>
    </row>
    <row r="42" spans="1:61" ht="14.5" customHeight="1" thickBot="1">
      <c r="A42" s="331" t="s">
        <v>685</v>
      </c>
      <c r="B42" s="336" t="s">
        <v>681</v>
      </c>
      <c r="C42" s="399">
        <v>9.9444444444452529</v>
      </c>
      <c r="D42" s="399">
        <v>238.66666666668607</v>
      </c>
      <c r="E42" s="337">
        <f t="shared" si="1"/>
        <v>19.013999999999999</v>
      </c>
      <c r="F42" s="338">
        <v>19014000</v>
      </c>
      <c r="G42" s="400">
        <v>98</v>
      </c>
      <c r="H42" s="351">
        <f t="shared" si="19"/>
        <v>5.8536380102849634E-3</v>
      </c>
      <c r="I42" s="404">
        <v>104.3</v>
      </c>
      <c r="J42" s="404"/>
      <c r="K42" s="401">
        <v>1.06</v>
      </c>
      <c r="L42" s="401">
        <v>0.76</v>
      </c>
      <c r="M42" s="401">
        <f t="shared" si="2"/>
        <v>5.8839855675825703</v>
      </c>
      <c r="N42" s="401">
        <f t="shared" si="7"/>
        <v>8.4369449378330366</v>
      </c>
      <c r="O42" s="401">
        <v>4.0469086607171567</v>
      </c>
      <c r="P42" s="401">
        <v>1.95</v>
      </c>
      <c r="Q42" s="341">
        <f t="shared" si="3"/>
        <v>1950</v>
      </c>
      <c r="R42" s="341">
        <f t="shared" si="4"/>
        <v>10255.601136005049</v>
      </c>
      <c r="S42" s="342">
        <f t="shared" si="0"/>
        <v>5.2592826338487431</v>
      </c>
      <c r="T42" s="401"/>
      <c r="U42" s="358"/>
      <c r="V42" s="401">
        <v>14.86972580046659</v>
      </c>
      <c r="W42" s="353">
        <f t="shared" si="23"/>
        <v>1.3735769129064388</v>
      </c>
      <c r="X42" s="353"/>
      <c r="Y42" s="401">
        <f t="shared" si="5"/>
        <v>82.602704221684803</v>
      </c>
      <c r="Z42" s="373">
        <v>1627.5512500006221</v>
      </c>
      <c r="AA42" s="345">
        <f t="shared" si="20"/>
        <v>3.0682904492372598E-2</v>
      </c>
      <c r="AB42" s="345">
        <f t="shared" si="21"/>
        <v>-1.8946758715100463E-2</v>
      </c>
      <c r="AC42" s="345">
        <f t="shared" si="24"/>
        <v>28.754854877830798</v>
      </c>
      <c r="AD42" s="373"/>
      <c r="AE42" s="373"/>
      <c r="AF42" s="373"/>
      <c r="AG42" s="373"/>
      <c r="AH42" s="402"/>
      <c r="AI42" s="402"/>
      <c r="AJ42" s="347">
        <f t="shared" si="22"/>
        <v>-0.61750212467044641</v>
      </c>
      <c r="AK42" s="402"/>
      <c r="AL42" s="402"/>
      <c r="AM42" s="402"/>
      <c r="AN42" s="402"/>
      <c r="AO42" s="402"/>
      <c r="AP42" s="402"/>
      <c r="AQ42" s="402"/>
      <c r="AR42" s="402"/>
    </row>
    <row r="43" spans="1:61" ht="14.5" customHeight="1" thickBot="1">
      <c r="A43" s="331" t="s">
        <v>685</v>
      </c>
      <c r="B43" s="336" t="s">
        <v>681</v>
      </c>
      <c r="C43" s="399">
        <v>10.94999999999709</v>
      </c>
      <c r="D43" s="399">
        <v>262.79999999993015</v>
      </c>
      <c r="E43" s="337">
        <f t="shared" si="1"/>
        <v>18.22</v>
      </c>
      <c r="F43" s="338">
        <v>18220000</v>
      </c>
      <c r="G43" s="400">
        <v>98</v>
      </c>
      <c r="H43" s="351">
        <f t="shared" si="19"/>
        <v>-1.7672316961008497E-3</v>
      </c>
      <c r="I43" s="404">
        <v>204.4</v>
      </c>
      <c r="J43" s="404"/>
      <c r="K43" s="401">
        <v>0.68</v>
      </c>
      <c r="L43" s="401">
        <v>0.57999999999999996</v>
      </c>
      <c r="M43" s="401">
        <f t="shared" si="2"/>
        <v>3.7746322509020263</v>
      </c>
      <c r="N43" s="401">
        <f t="shared" si="7"/>
        <v>6.4387211367673176</v>
      </c>
      <c r="O43" s="401">
        <v>6.7078896979010398</v>
      </c>
      <c r="P43" s="401">
        <v>2.37</v>
      </c>
      <c r="Q43" s="341">
        <f t="shared" si="3"/>
        <v>2370</v>
      </c>
      <c r="R43" s="341">
        <f t="shared" si="4"/>
        <v>13007.683863885839</v>
      </c>
      <c r="S43" s="342">
        <f t="shared" si="0"/>
        <v>5.48847420417124</v>
      </c>
      <c r="T43" s="401"/>
      <c r="U43" s="352"/>
      <c r="V43" s="401">
        <v>17.596018807498769</v>
      </c>
      <c r="W43" s="353">
        <f t="shared" si="23"/>
        <v>2.3462930070321795</v>
      </c>
      <c r="X43" s="353"/>
      <c r="Y43" s="401">
        <f t="shared" si="5"/>
        <v>97.747514415458554</v>
      </c>
      <c r="Z43" s="373">
        <v>2076.7932499989606</v>
      </c>
      <c r="AA43" s="345">
        <f t="shared" si="20"/>
        <v>3.3696008941448724E-2</v>
      </c>
      <c r="AB43" s="345">
        <f t="shared" si="21"/>
        <v>-4.4479897273031234E-3</v>
      </c>
      <c r="AC43" s="345">
        <f t="shared" si="24"/>
        <v>27.388378693944844</v>
      </c>
      <c r="AD43" s="373"/>
      <c r="AE43" s="373"/>
      <c r="AF43" s="373"/>
      <c r="AG43" s="373"/>
      <c r="AH43" s="402"/>
      <c r="AI43" s="402"/>
      <c r="AJ43" s="347">
        <f t="shared" si="22"/>
        <v>-0.13200345877851868</v>
      </c>
      <c r="AK43" s="402"/>
      <c r="AL43" s="402"/>
      <c r="AM43" s="402"/>
      <c r="AN43" s="402"/>
      <c r="AO43" s="402"/>
      <c r="AP43" s="402"/>
      <c r="AQ43" s="402"/>
      <c r="AR43" s="402"/>
    </row>
    <row r="44" spans="1:61" ht="14.5" customHeight="1" thickBot="1">
      <c r="A44" s="331" t="s">
        <v>685</v>
      </c>
      <c r="B44" s="336" t="s">
        <v>681</v>
      </c>
      <c r="C44" s="399">
        <v>12.07499999999709</v>
      </c>
      <c r="D44" s="399">
        <v>289.79999999993015</v>
      </c>
      <c r="E44" s="337">
        <f t="shared" si="1"/>
        <v>18.850000000000001</v>
      </c>
      <c r="F44" s="338">
        <v>18850000</v>
      </c>
      <c r="G44" s="400">
        <v>97</v>
      </c>
      <c r="H44" s="351">
        <f t="shared" si="19"/>
        <v>1.2588795971585289E-3</v>
      </c>
      <c r="I44" s="404">
        <v>212.9</v>
      </c>
      <c r="J44" s="404"/>
      <c r="K44" s="401">
        <v>1.1399999999999999</v>
      </c>
      <c r="L44" s="401">
        <v>0.62</v>
      </c>
      <c r="M44" s="401">
        <f t="shared" si="2"/>
        <v>6.3280599500416308</v>
      </c>
      <c r="N44" s="401">
        <f t="shared" si="7"/>
        <v>6.8827708703374784</v>
      </c>
      <c r="O44" s="401">
        <v>9.5906191548502466</v>
      </c>
      <c r="P44" s="401">
        <v>2.68</v>
      </c>
      <c r="Q44" s="341">
        <f t="shared" si="3"/>
        <v>2680</v>
      </c>
      <c r="R44" s="341">
        <f t="shared" si="4"/>
        <v>14217.506631299735</v>
      </c>
      <c r="S44" s="342">
        <f t="shared" si="0"/>
        <v>5.3050397877984086</v>
      </c>
      <c r="T44" s="401"/>
      <c r="U44" s="352"/>
      <c r="V44" s="401">
        <v>20.922071969245138</v>
      </c>
      <c r="W44" s="353">
        <f t="shared" si="23"/>
        <v>3.7860531617463691</v>
      </c>
      <c r="X44" s="353"/>
      <c r="Y44" s="401">
        <f t="shared" si="5"/>
        <v>116.22404782515423</v>
      </c>
      <c r="Z44" s="373">
        <v>2520.7064999991762</v>
      </c>
      <c r="AA44" s="345">
        <f t="shared" si="20"/>
        <v>4.1602302306967216E-2</v>
      </c>
      <c r="AB44" s="345">
        <f t="shared" si="21"/>
        <v>1.000307455499345E-3</v>
      </c>
      <c r="AC44" s="345">
        <f t="shared" si="24"/>
        <v>25.516655747117333</v>
      </c>
      <c r="AD44" s="373"/>
      <c r="AE44" s="373"/>
      <c r="AF44" s="373"/>
      <c r="AG44" s="373"/>
      <c r="AH44" s="402"/>
      <c r="AI44" s="402"/>
      <c r="AJ44" s="347">
        <f t="shared" si="22"/>
        <v>2.4044521577639266E-2</v>
      </c>
      <c r="AK44" s="402"/>
      <c r="AL44" s="402"/>
      <c r="AM44" s="402"/>
      <c r="AN44" s="402"/>
      <c r="AO44" s="402"/>
      <c r="AP44" s="402"/>
      <c r="AQ44" s="402"/>
      <c r="AR44" s="402"/>
    </row>
    <row r="45" spans="1:61" ht="15" thickBot="1">
      <c r="A45" s="331" t="s">
        <v>685</v>
      </c>
      <c r="B45" s="336" t="s">
        <v>681</v>
      </c>
      <c r="C45" s="399">
        <v>12.890972222223354</v>
      </c>
      <c r="D45" s="399">
        <v>309.3833333333605</v>
      </c>
      <c r="E45" s="337">
        <f t="shared" si="1"/>
        <v>18.86</v>
      </c>
      <c r="F45" s="338">
        <v>18860000</v>
      </c>
      <c r="G45" s="404">
        <v>94</v>
      </c>
      <c r="H45" s="351">
        <f t="shared" si="19"/>
        <v>2.7082381218234466E-5</v>
      </c>
      <c r="I45" s="404">
        <v>184.7</v>
      </c>
      <c r="J45" s="404"/>
      <c r="K45" s="404">
        <v>1.76</v>
      </c>
      <c r="L45" s="404">
        <v>0.74</v>
      </c>
      <c r="M45" s="404">
        <f t="shared" si="2"/>
        <v>9.7696364140993612</v>
      </c>
      <c r="N45" s="404">
        <f t="shared" si="7"/>
        <v>8.214920071047958</v>
      </c>
      <c r="O45" s="404">
        <v>11.752666247562154</v>
      </c>
      <c r="P45" s="404">
        <v>2.88</v>
      </c>
      <c r="Q45" s="341">
        <f t="shared" si="3"/>
        <v>2880</v>
      </c>
      <c r="R45" s="341">
        <f t="shared" si="4"/>
        <v>15270.413573700955</v>
      </c>
      <c r="S45" s="342">
        <f t="shared" si="0"/>
        <v>5.3022269353128317</v>
      </c>
      <c r="T45" s="404"/>
      <c r="U45" s="352"/>
      <c r="V45" s="404">
        <v>23.936596928987999</v>
      </c>
      <c r="W45" s="353">
        <f t="shared" si="23"/>
        <v>3.634524959742861</v>
      </c>
      <c r="X45" s="353"/>
      <c r="Y45" s="404">
        <f t="shared" si="5"/>
        <v>132.97001321549871</v>
      </c>
      <c r="Z45" s="373">
        <v>2947.4580000007859</v>
      </c>
      <c r="AA45" s="345">
        <f t="shared" si="20"/>
        <v>3.9222034284785851E-2</v>
      </c>
      <c r="AB45" s="345">
        <f t="shared" si="21"/>
        <v>3.1216040264778326E-3</v>
      </c>
      <c r="AC45" s="345">
        <f t="shared" si="24"/>
        <v>23.45071583716598</v>
      </c>
      <c r="AD45" s="373"/>
      <c r="AE45" s="373"/>
      <c r="AF45" s="373"/>
      <c r="AG45" s="373"/>
      <c r="AH45" s="402"/>
      <c r="AI45" s="402"/>
      <c r="AJ45" s="347">
        <f t="shared" si="22"/>
        <v>7.9588019423273426E-2</v>
      </c>
      <c r="AK45" s="402"/>
      <c r="AL45" s="402"/>
      <c r="AM45" s="402"/>
      <c r="AN45" s="402"/>
      <c r="AO45" s="402"/>
      <c r="AP45" s="402"/>
      <c r="AQ45" s="402"/>
      <c r="AR45" s="402"/>
    </row>
    <row r="46" spans="1:61" ht="15" thickBot="1">
      <c r="A46" s="385" t="s">
        <v>685</v>
      </c>
      <c r="B46" s="336" t="s">
        <v>681</v>
      </c>
      <c r="C46" s="405">
        <v>13.347222222218988</v>
      </c>
      <c r="D46" s="405">
        <v>320.33333333325572</v>
      </c>
      <c r="E46" s="337">
        <f t="shared" si="1"/>
        <v>17.338000000000001</v>
      </c>
      <c r="F46" s="338">
        <v>17338000</v>
      </c>
      <c r="G46" s="406">
        <v>91.2</v>
      </c>
      <c r="H46" s="351">
        <f t="shared" si="19"/>
        <v>-7.6797300288018282E-3</v>
      </c>
      <c r="I46" s="405">
        <v>243.1</v>
      </c>
      <c r="J46" s="405"/>
      <c r="K46" s="407">
        <v>1.51</v>
      </c>
      <c r="L46" s="407">
        <v>1.25</v>
      </c>
      <c r="M46" s="407">
        <f t="shared" si="2"/>
        <v>8.3819039689147932</v>
      </c>
      <c r="N46" s="407">
        <f t="shared" si="7"/>
        <v>13.876554174067495</v>
      </c>
      <c r="O46" s="407">
        <v>12.584222821682117</v>
      </c>
      <c r="P46" s="407">
        <v>3.04</v>
      </c>
      <c r="Q46" s="341">
        <f t="shared" si="3"/>
        <v>3040</v>
      </c>
      <c r="R46" s="341">
        <f t="shared" si="4"/>
        <v>17533.740915907256</v>
      </c>
      <c r="S46" s="342">
        <f t="shared" si="0"/>
        <v>5.7676779328642285</v>
      </c>
      <c r="T46" s="345">
        <f>P46/AVERAGE(P46,P61,P76,P91,P105,P120,P135,P150,P166,P181,P196,P211,P226,P241,P256)</f>
        <v>1.0213989234208958</v>
      </c>
      <c r="U46" s="408"/>
      <c r="V46" s="407">
        <v>25.412158907170394</v>
      </c>
      <c r="W46" s="353">
        <f t="shared" si="23"/>
        <v>1.2255619781823945</v>
      </c>
      <c r="X46" s="353"/>
      <c r="Y46" s="407">
        <f t="shared" si="5"/>
        <v>141.1668966873338</v>
      </c>
      <c r="Z46" s="387">
        <v>3138.4130000005753</v>
      </c>
      <c r="AA46" s="345">
        <f t="shared" si="20"/>
        <v>4.2905474433969852E-2</v>
      </c>
      <c r="AB46" s="345">
        <f t="shared" si="21"/>
        <v>2.9649048744603616E-2</v>
      </c>
      <c r="AC46" s="345">
        <f t="shared" si="24"/>
        <v>23.247418360804211</v>
      </c>
      <c r="AD46" s="373"/>
      <c r="AE46" s="373"/>
      <c r="AF46" s="373"/>
      <c r="AG46" s="373"/>
      <c r="AH46" s="402"/>
      <c r="AI46" s="402"/>
      <c r="AJ46" s="347">
        <f t="shared" si="22"/>
        <v>0.69103183534848334</v>
      </c>
      <c r="AK46" s="361">
        <v>92.9</v>
      </c>
      <c r="AL46" s="361">
        <v>97.9</v>
      </c>
      <c r="AM46" s="361">
        <v>65</v>
      </c>
      <c r="AN46" s="361">
        <v>32.9</v>
      </c>
      <c r="AO46" s="362">
        <v>16.3</v>
      </c>
      <c r="AP46" s="362">
        <v>60.9</v>
      </c>
      <c r="AQ46" s="362">
        <v>22.8</v>
      </c>
      <c r="AR46" s="361">
        <v>99</v>
      </c>
      <c r="AS46" s="361">
        <v>1</v>
      </c>
      <c r="AT46" s="363">
        <v>0</v>
      </c>
      <c r="AU46" s="363">
        <v>95.7</v>
      </c>
      <c r="AV46" s="363">
        <v>2.2999999999999998</v>
      </c>
      <c r="AW46" s="363">
        <v>65.3</v>
      </c>
      <c r="AX46" s="364" t="s">
        <v>682</v>
      </c>
      <c r="AY46" s="363">
        <v>2.2000000000000002</v>
      </c>
      <c r="AZ46" s="364" t="s">
        <v>682</v>
      </c>
      <c r="BA46" s="363">
        <v>0.7</v>
      </c>
      <c r="BB46" s="363">
        <v>0.4</v>
      </c>
      <c r="BC46" s="363">
        <v>0.2</v>
      </c>
      <c r="BD46" s="363">
        <v>17.600000000000001</v>
      </c>
      <c r="BE46" s="363">
        <v>7.2</v>
      </c>
      <c r="BF46" s="364" t="s">
        <v>682</v>
      </c>
      <c r="BG46" s="364" t="s">
        <v>682</v>
      </c>
      <c r="BH46" s="365">
        <f>(2*AY46+BB46+BC46+BD46+BE46)/(2*(SUM(AV46:BG46)))</f>
        <v>0.15537017726798746</v>
      </c>
      <c r="BI46" s="365">
        <f>SUM(BD46:BE46,AY46,AW46)/SUM(AV46:BG46)</f>
        <v>0.96246089676746593</v>
      </c>
    </row>
    <row r="47" spans="1:61" ht="14" customHeight="1" thickBot="1">
      <c r="A47" s="331" t="s">
        <v>686</v>
      </c>
      <c r="B47" s="336" t="s">
        <v>681</v>
      </c>
      <c r="C47" s="399">
        <v>0</v>
      </c>
      <c r="D47" s="399">
        <v>0</v>
      </c>
      <c r="E47" s="337">
        <f t="shared" si="1"/>
        <v>0.26</v>
      </c>
      <c r="F47" s="338">
        <v>260000</v>
      </c>
      <c r="G47" s="400">
        <v>99</v>
      </c>
      <c r="H47" s="339"/>
      <c r="I47" s="399">
        <v>120.5</v>
      </c>
      <c r="J47" s="399">
        <v>97.4</v>
      </c>
      <c r="K47" s="401">
        <v>5.98</v>
      </c>
      <c r="L47" s="401">
        <v>0</v>
      </c>
      <c r="M47" s="401">
        <f t="shared" si="2"/>
        <v>33.194560088814875</v>
      </c>
      <c r="N47" s="401">
        <f t="shared" si="7"/>
        <v>0</v>
      </c>
      <c r="O47" s="401">
        <v>0.38805973458931636</v>
      </c>
      <c r="P47" s="370" t="e">
        <v>#N/A</v>
      </c>
      <c r="Q47" s="341" t="e">
        <f t="shared" si="3"/>
        <v>#N/A</v>
      </c>
      <c r="R47" s="341" t="e">
        <f t="shared" si="4"/>
        <v>#N/A</v>
      </c>
      <c r="S47" s="342">
        <f t="shared" si="0"/>
        <v>384.61538461538464</v>
      </c>
      <c r="T47" s="370"/>
      <c r="U47" s="358"/>
      <c r="V47" s="401">
        <v>0</v>
      </c>
      <c r="W47" s="344"/>
      <c r="X47" s="359"/>
      <c r="Y47" s="401">
        <f t="shared" si="5"/>
        <v>0</v>
      </c>
      <c r="Z47" s="401">
        <v>0</v>
      </c>
      <c r="AA47" s="345"/>
      <c r="AB47" s="345"/>
      <c r="AC47" s="345"/>
      <c r="AD47" s="401"/>
      <c r="AE47" s="401"/>
      <c r="AF47" s="401"/>
      <c r="AG47" s="401"/>
      <c r="AH47" s="409"/>
      <c r="AI47" s="409"/>
      <c r="AJ47" s="347"/>
      <c r="AK47" s="409"/>
      <c r="AL47" s="409"/>
      <c r="AM47" s="409"/>
      <c r="AN47" s="409"/>
      <c r="AO47" s="409"/>
      <c r="AP47" s="409"/>
      <c r="AQ47" s="409"/>
      <c r="AR47" s="409"/>
      <c r="AS47" s="29"/>
      <c r="AT47" s="29"/>
      <c r="AU47" s="29"/>
      <c r="AV47" s="29"/>
      <c r="AW47" s="29"/>
      <c r="AX47" s="29"/>
      <c r="AY47" s="29"/>
      <c r="AZ47" s="29"/>
      <c r="BA47" s="29"/>
      <c r="BB47" s="29"/>
      <c r="BC47" s="29"/>
      <c r="BD47" s="29"/>
      <c r="BE47" s="29"/>
      <c r="BF47" s="29"/>
      <c r="BG47" s="29"/>
    </row>
    <row r="48" spans="1:61" ht="14" customHeight="1" thickBot="1">
      <c r="A48" s="331" t="s">
        <v>686</v>
      </c>
      <c r="B48" s="336" t="s">
        <v>681</v>
      </c>
      <c r="C48" s="399">
        <v>0.95555555555620231</v>
      </c>
      <c r="D48" s="399">
        <v>22.933333333348855</v>
      </c>
      <c r="E48" s="337">
        <f t="shared" si="1"/>
        <v>0.46800000000000003</v>
      </c>
      <c r="F48" s="338">
        <v>468000</v>
      </c>
      <c r="G48" s="400">
        <v>99</v>
      </c>
      <c r="H48" s="351">
        <f t="shared" ref="H48:H61" si="25">(F48-F47)/((F48+F47)*0.5*(D48-D47))</f>
        <v>2.491694352157782E-2</v>
      </c>
      <c r="I48" s="399">
        <v>117.3</v>
      </c>
      <c r="J48" s="399">
        <v>116.7</v>
      </c>
      <c r="K48" s="401">
        <v>5.91</v>
      </c>
      <c r="L48" s="401"/>
      <c r="M48" s="401">
        <f t="shared" si="2"/>
        <v>32.805995004163194</v>
      </c>
      <c r="N48" s="401"/>
      <c r="O48" s="401">
        <v>0.72068236423730181</v>
      </c>
      <c r="P48" s="341" t="e">
        <v>#N/A</v>
      </c>
      <c r="Q48" s="341" t="e">
        <f t="shared" si="3"/>
        <v>#N/A</v>
      </c>
      <c r="R48" s="341" t="e">
        <f t="shared" si="4"/>
        <v>#N/A</v>
      </c>
      <c r="S48" s="342">
        <f t="shared" si="0"/>
        <v>213.67521367521368</v>
      </c>
      <c r="T48" s="341"/>
      <c r="U48" s="352"/>
      <c r="V48" s="401">
        <v>-0.28999999999999998</v>
      </c>
      <c r="W48" s="353">
        <f>(V48-V47)-(K47-K48)</f>
        <v>-0.36000000000000026</v>
      </c>
      <c r="X48" s="353"/>
      <c r="Y48" s="401">
        <f t="shared" si="5"/>
        <v>-1.6109768630391912</v>
      </c>
      <c r="Z48" s="401">
        <v>8.3828333333149221</v>
      </c>
      <c r="AA48" s="345">
        <f>V48/180.1/Z48*1000</f>
        <v>-0.19208500066007933</v>
      </c>
      <c r="AB48" s="345">
        <f>L48/90.08/Z48*1000</f>
        <v>0</v>
      </c>
      <c r="AC48" s="345"/>
      <c r="AD48" s="401"/>
      <c r="AE48" s="401"/>
      <c r="AF48" s="401"/>
      <c r="AG48" s="401"/>
      <c r="AH48" s="409"/>
      <c r="AI48" s="409"/>
      <c r="AJ48" s="347"/>
      <c r="AK48" s="409"/>
      <c r="AL48" s="409"/>
      <c r="AM48" s="409"/>
      <c r="AN48" s="409"/>
      <c r="AO48" s="409"/>
      <c r="AP48" s="409"/>
      <c r="AQ48" s="409"/>
      <c r="AR48" s="409"/>
    </row>
    <row r="49" spans="1:61" ht="14" customHeight="1" thickBot="1">
      <c r="A49" s="331" t="s">
        <v>686</v>
      </c>
      <c r="B49" s="336" t="s">
        <v>681</v>
      </c>
      <c r="C49" s="399">
        <v>1.9937500000014552</v>
      </c>
      <c r="D49" s="399">
        <v>47.850000000034925</v>
      </c>
      <c r="E49" s="337">
        <f t="shared" si="1"/>
        <v>0.83000000000000007</v>
      </c>
      <c r="F49" s="338">
        <v>830000.00000000012</v>
      </c>
      <c r="G49" s="400">
        <v>99</v>
      </c>
      <c r="H49" s="351">
        <f t="shared" si="25"/>
        <v>2.2385867632718298E-2</v>
      </c>
      <c r="I49" s="399">
        <v>69.3</v>
      </c>
      <c r="J49" s="399">
        <v>151.5</v>
      </c>
      <c r="K49" s="401">
        <v>6.26</v>
      </c>
      <c r="L49" s="401">
        <v>0.22</v>
      </c>
      <c r="M49" s="401">
        <f t="shared" si="2"/>
        <v>34.748820427421592</v>
      </c>
      <c r="N49" s="401">
        <f t="shared" si="7"/>
        <v>2.4422735346358793</v>
      </c>
      <c r="O49" s="401">
        <v>1.0533049938852874</v>
      </c>
      <c r="P49" s="341" t="e">
        <v>#N/A</v>
      </c>
      <c r="Q49" s="341" t="e">
        <f t="shared" si="3"/>
        <v>#N/A</v>
      </c>
      <c r="R49" s="341" t="e">
        <f t="shared" si="4"/>
        <v>#N/A</v>
      </c>
      <c r="S49" s="342">
        <f t="shared" si="0"/>
        <v>120.48192771084335</v>
      </c>
      <c r="T49" s="341"/>
      <c r="U49" s="352"/>
      <c r="V49" s="401">
        <v>-0.28000000000000003</v>
      </c>
      <c r="W49" s="353">
        <f>(V49-V48)-(K48-K49)</f>
        <v>0.3599999999999996</v>
      </c>
      <c r="X49" s="353"/>
      <c r="Y49" s="401">
        <f t="shared" si="5"/>
        <v>-1.5554259367274954</v>
      </c>
      <c r="Z49" s="401">
        <v>24.676166666751669</v>
      </c>
      <c r="AA49" s="345">
        <f t="shared" ref="AA49:AA61" si="26">(V49-V48)/180.1/((Z49-Z48))*1000</f>
        <v>3.4078176244841073E-3</v>
      </c>
      <c r="AB49" s="345">
        <f t="shared" ref="AB49:AB61" si="27">(L49-L48)/90.08/((Z49-Z48))*1000</f>
        <v>0.14989403854053057</v>
      </c>
      <c r="AC49" s="345"/>
      <c r="AD49" s="401"/>
      <c r="AE49" s="401"/>
      <c r="AF49" s="401"/>
      <c r="AG49" s="401"/>
      <c r="AH49" s="409"/>
      <c r="AI49" s="409"/>
      <c r="AJ49" s="347">
        <f t="shared" ref="AJ49:AJ61" si="28">AB49/AA49</f>
        <v>43.985346358792391</v>
      </c>
      <c r="AK49" s="409"/>
      <c r="AL49" s="409"/>
      <c r="AM49" s="409"/>
      <c r="AN49" s="409"/>
      <c r="AO49" s="409"/>
      <c r="AP49" s="409"/>
      <c r="AQ49" s="409"/>
      <c r="AR49" s="409"/>
    </row>
    <row r="50" spans="1:61" ht="14" customHeight="1" thickBot="1">
      <c r="A50" s="331" t="s">
        <v>686</v>
      </c>
      <c r="B50" s="336" t="s">
        <v>681</v>
      </c>
      <c r="C50" s="399">
        <v>2.9645833333343035</v>
      </c>
      <c r="D50" s="399">
        <v>71.150000000023283</v>
      </c>
      <c r="E50" s="337">
        <f t="shared" si="1"/>
        <v>1.6600000000000001</v>
      </c>
      <c r="F50" s="338">
        <v>1660000.0000000002</v>
      </c>
      <c r="G50" s="403">
        <v>99</v>
      </c>
      <c r="H50" s="351">
        <f t="shared" si="25"/>
        <v>2.8612303290429172E-2</v>
      </c>
      <c r="I50" s="403">
        <v>93.4</v>
      </c>
      <c r="J50" s="403">
        <v>86</v>
      </c>
      <c r="K50" s="403">
        <v>5.41</v>
      </c>
      <c r="L50" s="403">
        <v>0.33</v>
      </c>
      <c r="M50" s="403">
        <f t="shared" si="2"/>
        <v>30.030530113794061</v>
      </c>
      <c r="N50" s="403">
        <f t="shared" si="7"/>
        <v>3.6634103019538191</v>
      </c>
      <c r="O50" s="403">
        <v>1.6076760432985964</v>
      </c>
      <c r="P50" s="341" t="e">
        <v>#N/A</v>
      </c>
      <c r="Q50" s="341" t="e">
        <f t="shared" si="3"/>
        <v>#N/A</v>
      </c>
      <c r="R50" s="341" t="e">
        <f t="shared" si="4"/>
        <v>#N/A</v>
      </c>
      <c r="S50" s="342">
        <f t="shared" si="0"/>
        <v>60.240963855421676</v>
      </c>
      <c r="T50" s="341"/>
      <c r="U50" s="352"/>
      <c r="V50" s="410">
        <v>0.56999999999999995</v>
      </c>
      <c r="W50" s="353">
        <f>(V50-V49)-(K49-K50)</f>
        <v>0</v>
      </c>
      <c r="X50" s="353"/>
      <c r="Y50" s="410">
        <f t="shared" si="5"/>
        <v>3.1664027997666859</v>
      </c>
      <c r="Z50" s="403">
        <v>53.456416666645381</v>
      </c>
      <c r="AA50" s="345">
        <f t="shared" si="26"/>
        <v>0.16398746439368192</v>
      </c>
      <c r="AB50" s="345">
        <f t="shared" si="27"/>
        <v>4.242967894033059E-2</v>
      </c>
      <c r="AC50" s="345"/>
      <c r="AD50" s="403"/>
      <c r="AE50" s="403"/>
      <c r="AF50" s="403"/>
      <c r="AG50" s="403"/>
      <c r="AH50" s="409"/>
      <c r="AI50" s="409"/>
      <c r="AJ50" s="347">
        <f t="shared" si="28"/>
        <v>0.25873733152230699</v>
      </c>
      <c r="AK50" s="409"/>
      <c r="AL50" s="409"/>
      <c r="AM50" s="409"/>
      <c r="AN50" s="409"/>
      <c r="AO50" s="409"/>
      <c r="AP50" s="409"/>
      <c r="AQ50" s="409"/>
      <c r="AR50" s="409"/>
    </row>
    <row r="51" spans="1:61" ht="14" customHeight="1" thickBot="1">
      <c r="A51" s="331" t="s">
        <v>686</v>
      </c>
      <c r="B51" s="336" t="s">
        <v>681</v>
      </c>
      <c r="C51" s="399">
        <v>3.9666666666671517</v>
      </c>
      <c r="D51" s="399">
        <v>95.200000000011642</v>
      </c>
      <c r="E51" s="337">
        <f t="shared" si="1"/>
        <v>2.97</v>
      </c>
      <c r="F51" s="338">
        <v>2970000</v>
      </c>
      <c r="G51" s="400">
        <v>99</v>
      </c>
      <c r="H51" s="351">
        <f t="shared" si="25"/>
        <v>2.3529094803404243E-2</v>
      </c>
      <c r="I51" s="399">
        <v>69.8</v>
      </c>
      <c r="J51" s="399">
        <v>100.8</v>
      </c>
      <c r="K51" s="401">
        <v>5.51</v>
      </c>
      <c r="L51" s="401">
        <v>0.79</v>
      </c>
      <c r="M51" s="401">
        <f t="shared" si="2"/>
        <v>30.585623091867884</v>
      </c>
      <c r="N51" s="401">
        <f t="shared" si="7"/>
        <v>8.7699822380106571</v>
      </c>
      <c r="O51" s="401">
        <v>2.5501068273012217</v>
      </c>
      <c r="P51" s="341" t="e">
        <v>#N/A</v>
      </c>
      <c r="Q51" s="341" t="e">
        <f t="shared" si="3"/>
        <v>#N/A</v>
      </c>
      <c r="R51" s="341" t="e">
        <f t="shared" si="4"/>
        <v>#N/A</v>
      </c>
      <c r="S51" s="342">
        <f t="shared" si="0"/>
        <v>33.670033670033668</v>
      </c>
      <c r="T51" s="341"/>
      <c r="U51" s="352"/>
      <c r="V51" s="401">
        <v>1.65</v>
      </c>
      <c r="W51" s="353">
        <f t="shared" ref="W51:W61" si="29">(V51-V50)-(K50-K51)</f>
        <v>1.1799999999999997</v>
      </c>
      <c r="X51" s="353"/>
      <c r="Y51" s="401">
        <f t="shared" si="5"/>
        <v>9.1659028414298813</v>
      </c>
      <c r="Z51" s="401">
        <v>109.13216666661843</v>
      </c>
      <c r="AA51" s="345">
        <f t="shared" si="26"/>
        <v>0.10770700920047213</v>
      </c>
      <c r="AB51" s="345">
        <f t="shared" si="27"/>
        <v>9.1719858934263307E-2</v>
      </c>
      <c r="AC51" s="345"/>
      <c r="AD51" s="401"/>
      <c r="AE51" s="401"/>
      <c r="AF51" s="401"/>
      <c r="AG51" s="401"/>
      <c r="AH51" s="409"/>
      <c r="AI51" s="409"/>
      <c r="AJ51" s="347">
        <f t="shared" si="28"/>
        <v>0.85156815341095982</v>
      </c>
      <c r="AK51" s="409"/>
      <c r="AL51" s="409"/>
      <c r="AM51" s="409"/>
      <c r="AN51" s="409"/>
      <c r="AO51" s="409"/>
      <c r="AP51" s="409"/>
      <c r="AQ51" s="409"/>
      <c r="AR51" s="409"/>
    </row>
    <row r="52" spans="1:61" ht="14" customHeight="1" thickBot="1">
      <c r="A52" s="331" t="s">
        <v>686</v>
      </c>
      <c r="B52" s="336" t="s">
        <v>681</v>
      </c>
      <c r="C52" s="399">
        <v>4.9472222222248092</v>
      </c>
      <c r="D52" s="399">
        <v>118.73333333339542</v>
      </c>
      <c r="E52" s="337">
        <f t="shared" si="1"/>
        <v>5.5880000000000001</v>
      </c>
      <c r="F52" s="338">
        <v>5588000</v>
      </c>
      <c r="G52" s="400">
        <v>99</v>
      </c>
      <c r="H52" s="351">
        <f t="shared" si="25"/>
        <v>2.5998237654422593E-2</v>
      </c>
      <c r="I52" s="399">
        <v>44.8</v>
      </c>
      <c r="J52" s="399">
        <v>50.4</v>
      </c>
      <c r="K52" s="401">
        <v>5.59</v>
      </c>
      <c r="L52" s="401">
        <v>1.34</v>
      </c>
      <c r="M52" s="401">
        <f t="shared" si="2"/>
        <v>31.029697474326948</v>
      </c>
      <c r="N52" s="401">
        <f t="shared" si="7"/>
        <v>14.875666074600357</v>
      </c>
      <c r="O52" s="401">
        <v>3.9914715557758256</v>
      </c>
      <c r="P52" s="346">
        <v>0.17</v>
      </c>
      <c r="Q52" s="341">
        <f t="shared" si="3"/>
        <v>170</v>
      </c>
      <c r="R52" s="341">
        <f t="shared" si="4"/>
        <v>3042.2333571939876</v>
      </c>
      <c r="S52" s="342">
        <f t="shared" si="0"/>
        <v>17.89549033643522</v>
      </c>
      <c r="T52" s="346"/>
      <c r="U52" s="352"/>
      <c r="V52" s="401">
        <v>2.8</v>
      </c>
      <c r="W52" s="353">
        <f t="shared" si="29"/>
        <v>1.23</v>
      </c>
      <c r="X52" s="353"/>
      <c r="Y52" s="401">
        <f t="shared" si="5"/>
        <v>15.554259367274948</v>
      </c>
      <c r="Z52" s="401">
        <v>211.85216666661842</v>
      </c>
      <c r="AA52" s="345">
        <f t="shared" si="26"/>
        <v>6.2162592260097807E-2</v>
      </c>
      <c r="AB52" s="345">
        <f t="shared" si="27"/>
        <v>5.9440068502625579E-2</v>
      </c>
      <c r="AC52" s="345">
        <f t="shared" ref="AC52:AC61" si="30">P52/Z52*1000*24</f>
        <v>19.258712640029309</v>
      </c>
      <c r="AD52" s="401"/>
      <c r="AE52" s="401"/>
      <c r="AF52" s="401"/>
      <c r="AG52" s="401"/>
      <c r="AH52" s="409"/>
      <c r="AI52" s="409"/>
      <c r="AJ52" s="347">
        <f t="shared" si="28"/>
        <v>0.95620318171287366</v>
      </c>
      <c r="AK52" s="409"/>
      <c r="AL52" s="409"/>
      <c r="AM52" s="409"/>
      <c r="AN52" s="409"/>
      <c r="AO52" s="409"/>
      <c r="AP52" s="409"/>
      <c r="AQ52" s="409"/>
      <c r="AR52" s="409"/>
    </row>
    <row r="53" spans="1:61" ht="14" customHeight="1" thickBot="1">
      <c r="A53" s="331" t="s">
        <v>686</v>
      </c>
      <c r="B53" s="336" t="s">
        <v>681</v>
      </c>
      <c r="C53" s="399">
        <v>6.0805555555562023</v>
      </c>
      <c r="D53" s="399">
        <v>145.93333333334886</v>
      </c>
      <c r="E53" s="337">
        <f t="shared" si="1"/>
        <v>9.6760000000000002</v>
      </c>
      <c r="F53" s="338">
        <v>9676000</v>
      </c>
      <c r="G53" s="400">
        <v>98.8</v>
      </c>
      <c r="H53" s="351">
        <f t="shared" si="25"/>
        <v>1.9692625477897817E-2</v>
      </c>
      <c r="I53" s="399">
        <v>28.4</v>
      </c>
      <c r="J53" s="399">
        <v>31</v>
      </c>
      <c r="K53" s="401">
        <v>4.4000000000000004</v>
      </c>
      <c r="L53" s="401">
        <v>1.94</v>
      </c>
      <c r="M53" s="401">
        <f t="shared" si="2"/>
        <v>24.424091035248406</v>
      </c>
      <c r="N53" s="401">
        <f t="shared" si="7"/>
        <v>21.536412078152754</v>
      </c>
      <c r="O53" s="401">
        <v>5.9317702287224074</v>
      </c>
      <c r="P53" s="401">
        <v>0.36</v>
      </c>
      <c r="Q53" s="341">
        <f t="shared" si="3"/>
        <v>360</v>
      </c>
      <c r="R53" s="341">
        <f t="shared" si="4"/>
        <v>3720.5456800330712</v>
      </c>
      <c r="S53" s="342">
        <f t="shared" si="0"/>
        <v>10.334849111202976</v>
      </c>
      <c r="T53" s="401"/>
      <c r="U53" s="352"/>
      <c r="V53" s="401">
        <v>5.33</v>
      </c>
      <c r="W53" s="353">
        <f t="shared" si="29"/>
        <v>1.3400000000000007</v>
      </c>
      <c r="X53" s="353"/>
      <c r="Y53" s="401">
        <f t="shared" si="5"/>
        <v>29.608643724134105</v>
      </c>
      <c r="Z53" s="401">
        <v>416.58133333343545</v>
      </c>
      <c r="AA53" s="345">
        <f t="shared" si="26"/>
        <v>6.8616267423037558E-2</v>
      </c>
      <c r="AB53" s="345">
        <f t="shared" si="27"/>
        <v>3.2534426393637961E-2</v>
      </c>
      <c r="AC53" s="345">
        <f t="shared" si="30"/>
        <v>20.740247602703949</v>
      </c>
      <c r="AD53" s="401"/>
      <c r="AE53" s="401"/>
      <c r="AF53" s="401"/>
      <c r="AG53" s="401"/>
      <c r="AH53" s="409"/>
      <c r="AI53" s="409"/>
      <c r="AJ53" s="347">
        <f t="shared" si="28"/>
        <v>0.47415033803944129</v>
      </c>
      <c r="AK53" s="409"/>
      <c r="AL53" s="409"/>
      <c r="AM53" s="409"/>
      <c r="AN53" s="409"/>
      <c r="AO53" s="409"/>
      <c r="AP53" s="409"/>
      <c r="AQ53" s="409"/>
      <c r="AR53" s="409"/>
    </row>
    <row r="54" spans="1:61" ht="14" customHeight="1" thickBot="1">
      <c r="A54" s="331" t="s">
        <v>686</v>
      </c>
      <c r="B54" s="336" t="s">
        <v>681</v>
      </c>
      <c r="C54" s="399">
        <v>7.0541666666686069</v>
      </c>
      <c r="D54" s="399">
        <v>169.30000000004657</v>
      </c>
      <c r="E54" s="337">
        <f t="shared" si="1"/>
        <v>14.196999999999999</v>
      </c>
      <c r="F54" s="338">
        <v>14197000</v>
      </c>
      <c r="G54" s="400">
        <v>99</v>
      </c>
      <c r="H54" s="351">
        <f t="shared" si="25"/>
        <v>1.6209168667295704E-2</v>
      </c>
      <c r="I54" s="399">
        <v>35.200000000000003</v>
      </c>
      <c r="J54" s="399">
        <v>54.1</v>
      </c>
      <c r="K54" s="401">
        <v>3.22</v>
      </c>
      <c r="L54" s="401">
        <v>1.95</v>
      </c>
      <c r="M54" s="401">
        <f t="shared" si="2"/>
        <v>17.873993893977239</v>
      </c>
      <c r="N54" s="401">
        <f t="shared" si="7"/>
        <v>21.647424511545296</v>
      </c>
      <c r="O54" s="401">
        <v>7.2068236423730188</v>
      </c>
      <c r="P54" s="401">
        <v>0.68</v>
      </c>
      <c r="Q54" s="341">
        <f t="shared" si="3"/>
        <v>680</v>
      </c>
      <c r="R54" s="341">
        <f t="shared" si="4"/>
        <v>4789.7443121786291</v>
      </c>
      <c r="S54" s="342">
        <f t="shared" si="0"/>
        <v>7.0437416355568079</v>
      </c>
      <c r="T54" s="401"/>
      <c r="U54" s="352"/>
      <c r="V54" s="401">
        <v>7.58</v>
      </c>
      <c r="W54" s="353">
        <f t="shared" si="29"/>
        <v>1.0699999999999998</v>
      </c>
      <c r="X54" s="353"/>
      <c r="Y54" s="401">
        <f t="shared" si="5"/>
        <v>42.107602144265762</v>
      </c>
      <c r="Z54" s="401">
        <v>703.69124999921337</v>
      </c>
      <c r="AA54" s="345">
        <f t="shared" si="26"/>
        <v>4.3513158850521871E-2</v>
      </c>
      <c r="AB54" s="345">
        <f t="shared" si="27"/>
        <v>3.8665482084956557E-4</v>
      </c>
      <c r="AC54" s="345">
        <f t="shared" si="30"/>
        <v>23.191989384574903</v>
      </c>
      <c r="AD54" s="401"/>
      <c r="AE54" s="401"/>
      <c r="AF54" s="401"/>
      <c r="AG54" s="401"/>
      <c r="AH54" s="409"/>
      <c r="AI54" s="409"/>
      <c r="AJ54" s="347">
        <f t="shared" si="28"/>
        <v>8.8859285573317619E-3</v>
      </c>
      <c r="AK54" s="409"/>
      <c r="AL54" s="409"/>
      <c r="AM54" s="409"/>
      <c r="AN54" s="409"/>
      <c r="AO54" s="409"/>
      <c r="AP54" s="409"/>
      <c r="AQ54" s="409"/>
      <c r="AR54" s="409"/>
    </row>
    <row r="55" spans="1:61" ht="14" customHeight="1" thickBot="1">
      <c r="A55" s="331" t="s">
        <v>686</v>
      </c>
      <c r="B55" s="336" t="s">
        <v>681</v>
      </c>
      <c r="C55" s="399">
        <v>8.0736111111109494</v>
      </c>
      <c r="D55" s="399">
        <v>193.76666666666279</v>
      </c>
      <c r="E55" s="337">
        <f t="shared" si="1"/>
        <v>18.855</v>
      </c>
      <c r="F55" s="338">
        <v>18855000</v>
      </c>
      <c r="G55" s="400">
        <v>99.1</v>
      </c>
      <c r="H55" s="351">
        <f t="shared" si="25"/>
        <v>1.1520118079997478E-2</v>
      </c>
      <c r="I55" s="404">
        <v>67.7</v>
      </c>
      <c r="J55" s="404">
        <v>20.399999999999999</v>
      </c>
      <c r="K55" s="401">
        <v>1.73</v>
      </c>
      <c r="L55" s="401">
        <v>1.87</v>
      </c>
      <c r="M55" s="401">
        <f t="shared" si="2"/>
        <v>9.6031085206772122</v>
      </c>
      <c r="N55" s="401">
        <f t="shared" si="7"/>
        <v>20.759325044404974</v>
      </c>
      <c r="O55" s="401">
        <v>5.1556507595437742</v>
      </c>
      <c r="P55" s="401">
        <v>1.1399999999999999</v>
      </c>
      <c r="Q55" s="341">
        <f t="shared" si="3"/>
        <v>1140</v>
      </c>
      <c r="R55" s="341">
        <f t="shared" si="4"/>
        <v>6046.1416070007963</v>
      </c>
      <c r="S55" s="342">
        <f t="shared" si="0"/>
        <v>5.3036329885971893</v>
      </c>
      <c r="T55" s="401"/>
      <c r="U55" s="352"/>
      <c r="V55" s="401">
        <v>10.55</v>
      </c>
      <c r="W55" s="353">
        <f t="shared" si="29"/>
        <v>1.4800000000000004</v>
      </c>
      <c r="X55" s="353"/>
      <c r="Y55" s="401">
        <f t="shared" si="5"/>
        <v>58.606227258839553</v>
      </c>
      <c r="Z55" s="401">
        <v>1101.7887500008169</v>
      </c>
      <c r="AA55" s="345">
        <f t="shared" si="26"/>
        <v>4.142411952607554E-2</v>
      </c>
      <c r="AB55" s="345">
        <f t="shared" si="27"/>
        <v>-2.2308591918731992E-3</v>
      </c>
      <c r="AC55" s="345">
        <f t="shared" si="30"/>
        <v>24.832346491085257</v>
      </c>
      <c r="AD55" s="401"/>
      <c r="AE55" s="401"/>
      <c r="AF55" s="401"/>
      <c r="AG55" s="401"/>
      <c r="AH55" s="409"/>
      <c r="AI55" s="409"/>
      <c r="AJ55" s="347">
        <f t="shared" si="28"/>
        <v>-5.3854112468677197E-2</v>
      </c>
      <c r="AK55" s="409"/>
      <c r="AL55" s="409"/>
      <c r="AM55" s="409"/>
      <c r="AN55" s="409"/>
      <c r="AO55" s="409"/>
      <c r="AP55" s="409"/>
      <c r="AQ55" s="409"/>
      <c r="AR55" s="409"/>
    </row>
    <row r="56" spans="1:61" ht="14" customHeight="1" thickBot="1">
      <c r="A56" s="331" t="s">
        <v>686</v>
      </c>
      <c r="B56" s="336" t="s">
        <v>681</v>
      </c>
      <c r="C56" s="399">
        <v>9.0722222222248092</v>
      </c>
      <c r="D56" s="399">
        <v>217.73333333339542</v>
      </c>
      <c r="E56" s="337">
        <f t="shared" si="1"/>
        <v>20.088000000000001</v>
      </c>
      <c r="F56" s="338">
        <v>20088000</v>
      </c>
      <c r="G56" s="400">
        <v>98.9</v>
      </c>
      <c r="H56" s="351">
        <f t="shared" si="25"/>
        <v>2.6421412529783954E-3</v>
      </c>
      <c r="I56" s="399">
        <v>137.19999999999999</v>
      </c>
      <c r="J56" s="399">
        <v>19.5</v>
      </c>
      <c r="K56" s="401">
        <v>2.54</v>
      </c>
      <c r="L56" s="401">
        <v>1.89</v>
      </c>
      <c r="M56" s="401">
        <f t="shared" si="2"/>
        <v>14.099361643075214</v>
      </c>
      <c r="N56" s="401">
        <f t="shared" si="7"/>
        <v>20.981349911190055</v>
      </c>
      <c r="O56" s="401">
        <v>3.7697231360105024</v>
      </c>
      <c r="P56" s="401">
        <v>1.83</v>
      </c>
      <c r="Q56" s="341">
        <f t="shared" si="3"/>
        <v>1830</v>
      </c>
      <c r="R56" s="341">
        <f t="shared" si="4"/>
        <v>9109.9163679808826</v>
      </c>
      <c r="S56" s="342">
        <f t="shared" si="0"/>
        <v>4.9780963759458379</v>
      </c>
      <c r="T56" s="401"/>
      <c r="U56" s="352"/>
      <c r="V56" s="401">
        <v>13.83</v>
      </c>
      <c r="W56" s="353">
        <f t="shared" si="29"/>
        <v>4.09</v>
      </c>
      <c r="X56" s="353"/>
      <c r="Y56" s="401">
        <f t="shared" si="5"/>
        <v>76.826931089075913</v>
      </c>
      <c r="Z56" s="401">
        <v>1564.3200000019506</v>
      </c>
      <c r="AA56" s="345">
        <f t="shared" si="26"/>
        <v>3.937486253395274E-2</v>
      </c>
      <c r="AB56" s="345">
        <f t="shared" si="27"/>
        <v>4.8002133214681923E-4</v>
      </c>
      <c r="AC56" s="345">
        <f t="shared" si="30"/>
        <v>28.076096962223353</v>
      </c>
      <c r="AD56" s="401"/>
      <c r="AE56" s="401"/>
      <c r="AF56" s="401"/>
      <c r="AG56" s="401"/>
      <c r="AH56" s="409"/>
      <c r="AI56" s="409"/>
      <c r="AJ56" s="347">
        <f t="shared" si="28"/>
        <v>1.219106052072942E-2</v>
      </c>
      <c r="AK56" s="409"/>
      <c r="AL56" s="409"/>
      <c r="AM56" s="409"/>
      <c r="AN56" s="409"/>
      <c r="AO56" s="409"/>
      <c r="AP56" s="409"/>
      <c r="AQ56" s="409"/>
      <c r="AR56" s="409"/>
    </row>
    <row r="57" spans="1:61" ht="14" customHeight="1" thickBot="1">
      <c r="A57" s="331" t="s">
        <v>686</v>
      </c>
      <c r="B57" s="336" t="s">
        <v>681</v>
      </c>
      <c r="C57" s="399">
        <v>9.9881944444423425</v>
      </c>
      <c r="D57" s="399">
        <v>239.71666666661622</v>
      </c>
      <c r="E57" s="337">
        <f t="shared" si="1"/>
        <v>22.524999999999999</v>
      </c>
      <c r="F57" s="338">
        <v>22525000</v>
      </c>
      <c r="G57" s="400">
        <v>98.2</v>
      </c>
      <c r="H57" s="351">
        <f t="shared" si="25"/>
        <v>5.2029526026834026E-3</v>
      </c>
      <c r="I57" s="404">
        <v>80.5</v>
      </c>
      <c r="J57" s="404">
        <v>12.2</v>
      </c>
      <c r="K57" s="401">
        <v>1.66</v>
      </c>
      <c r="L57" s="401">
        <v>1.75</v>
      </c>
      <c r="M57" s="401">
        <f t="shared" si="2"/>
        <v>9.2145434360255329</v>
      </c>
      <c r="N57" s="401">
        <f t="shared" si="7"/>
        <v>19.427175843694496</v>
      </c>
      <c r="O57" s="401">
        <v>2.9936036668318695</v>
      </c>
      <c r="P57" s="401">
        <v>2.39</v>
      </c>
      <c r="Q57" s="341">
        <f t="shared" si="3"/>
        <v>2390</v>
      </c>
      <c r="R57" s="341">
        <f t="shared" si="4"/>
        <v>10610.432852386237</v>
      </c>
      <c r="S57" s="342">
        <f t="shared" si="0"/>
        <v>4.4395116537180908</v>
      </c>
      <c r="T57" s="401"/>
      <c r="U57" s="352"/>
      <c r="V57" s="401">
        <v>17.149999999999999</v>
      </c>
      <c r="W57" s="353">
        <f t="shared" si="29"/>
        <v>2.4399999999999986</v>
      </c>
      <c r="X57" s="353"/>
      <c r="Y57" s="401">
        <f t="shared" si="5"/>
        <v>95.269838624559071</v>
      </c>
      <c r="Z57" s="401">
        <v>2034.2055000004621</v>
      </c>
      <c r="AA57" s="345">
        <f t="shared" si="26"/>
        <v>3.9231266384026492E-2</v>
      </c>
      <c r="AB57" s="345">
        <f t="shared" si="27"/>
        <v>-3.3075591128061662E-3</v>
      </c>
      <c r="AC57" s="345">
        <f t="shared" si="30"/>
        <v>28.197741083674671</v>
      </c>
      <c r="AD57" s="401"/>
      <c r="AE57" s="401"/>
      <c r="AF57" s="401"/>
      <c r="AG57" s="401"/>
      <c r="AH57" s="409"/>
      <c r="AI57" s="409"/>
      <c r="AJ57" s="347">
        <f t="shared" si="28"/>
        <v>-8.4309261914442837E-2</v>
      </c>
      <c r="AK57" s="409"/>
      <c r="AL57" s="409"/>
      <c r="AM57" s="409"/>
      <c r="AN57" s="409"/>
      <c r="AO57" s="409"/>
      <c r="AP57" s="409"/>
      <c r="AQ57" s="409"/>
      <c r="AR57" s="409"/>
    </row>
    <row r="58" spans="1:61" ht="14" customHeight="1" thickBot="1">
      <c r="A58" s="331" t="s">
        <v>686</v>
      </c>
      <c r="B58" s="336" t="s">
        <v>681</v>
      </c>
      <c r="C58" s="399">
        <v>10.970833333332848</v>
      </c>
      <c r="D58" s="399">
        <v>263.29999999998836</v>
      </c>
      <c r="E58" s="337">
        <f t="shared" si="1"/>
        <v>22.318999999999999</v>
      </c>
      <c r="F58" s="338">
        <v>22319000</v>
      </c>
      <c r="G58" s="400">
        <v>97.1</v>
      </c>
      <c r="H58" s="351">
        <f t="shared" si="25"/>
        <v>-3.8957195308808774E-4</v>
      </c>
      <c r="I58" s="404">
        <v>183.3</v>
      </c>
      <c r="J58" s="404">
        <v>12.5</v>
      </c>
      <c r="K58" s="401">
        <v>2.59</v>
      </c>
      <c r="L58" s="401">
        <v>0.97</v>
      </c>
      <c r="M58" s="401">
        <f t="shared" si="2"/>
        <v>14.376908132112128</v>
      </c>
      <c r="N58" s="401">
        <f t="shared" si="7"/>
        <v>10.768206039076377</v>
      </c>
      <c r="O58" s="401">
        <v>4.8784652348371198</v>
      </c>
      <c r="P58" s="401">
        <v>2.85</v>
      </c>
      <c r="Q58" s="341">
        <f t="shared" si="3"/>
        <v>2850</v>
      </c>
      <c r="R58" s="341">
        <f t="shared" si="4"/>
        <v>12769.38930955688</v>
      </c>
      <c r="S58" s="342">
        <f t="shared" si="0"/>
        <v>4.4804874770375021</v>
      </c>
      <c r="T58" s="401"/>
      <c r="U58" s="352"/>
      <c r="V58" s="401">
        <v>19.63</v>
      </c>
      <c r="W58" s="353">
        <f t="shared" si="29"/>
        <v>3.41</v>
      </c>
      <c r="X58" s="353"/>
      <c r="Y58" s="401">
        <f t="shared" si="5"/>
        <v>109.04646834985974</v>
      </c>
      <c r="Z58" s="401">
        <v>2560.071749999418</v>
      </c>
      <c r="AA58" s="345">
        <f t="shared" si="26"/>
        <v>2.6185608425824781E-2</v>
      </c>
      <c r="AB58" s="345">
        <f t="shared" si="27"/>
        <v>-1.6466106742228294E-2</v>
      </c>
      <c r="AC58" s="345">
        <f t="shared" si="30"/>
        <v>26.718001165403098</v>
      </c>
      <c r="AD58" s="401"/>
      <c r="AE58" s="401"/>
      <c r="AF58" s="401"/>
      <c r="AG58" s="401"/>
      <c r="AH58" s="409"/>
      <c r="AI58" s="409"/>
      <c r="AJ58" s="347">
        <f t="shared" si="28"/>
        <v>-0.62882276685956562</v>
      </c>
      <c r="AK58" s="409"/>
      <c r="AL58" s="409"/>
      <c r="AM58" s="409"/>
      <c r="AN58" s="409"/>
      <c r="AO58" s="409"/>
      <c r="AP58" s="409"/>
      <c r="AQ58" s="409"/>
      <c r="AR58" s="409"/>
    </row>
    <row r="59" spans="1:61" ht="14" customHeight="1" thickBot="1">
      <c r="A59" s="331" t="s">
        <v>686</v>
      </c>
      <c r="B59" s="336" t="s">
        <v>681</v>
      </c>
      <c r="C59" s="399">
        <v>12.001388888893416</v>
      </c>
      <c r="D59" s="399">
        <v>288.03333333344199</v>
      </c>
      <c r="E59" s="337">
        <f t="shared" si="1"/>
        <v>20.806999999999999</v>
      </c>
      <c r="F59" s="338">
        <v>20807000</v>
      </c>
      <c r="G59" s="400">
        <v>92</v>
      </c>
      <c r="H59" s="351">
        <f t="shared" si="25"/>
        <v>-2.8350450063256865E-3</v>
      </c>
      <c r="I59" s="404">
        <v>240.8</v>
      </c>
      <c r="J59" s="404">
        <v>37.799999999999997</v>
      </c>
      <c r="K59" s="401">
        <v>2.56</v>
      </c>
      <c r="L59" s="401"/>
      <c r="M59" s="401">
        <f t="shared" si="2"/>
        <v>14.21038023868998</v>
      </c>
      <c r="N59" s="401"/>
      <c r="O59" s="401">
        <v>8.4264399510822994</v>
      </c>
      <c r="P59" s="401">
        <v>2.82</v>
      </c>
      <c r="Q59" s="341">
        <f t="shared" si="3"/>
        <v>2820</v>
      </c>
      <c r="R59" s="341">
        <f t="shared" si="4"/>
        <v>13553.131157783439</v>
      </c>
      <c r="S59" s="342">
        <f t="shared" si="0"/>
        <v>4.8060748786466094</v>
      </c>
      <c r="T59" s="401"/>
      <c r="U59" s="352"/>
      <c r="V59" s="401">
        <v>21.3</v>
      </c>
      <c r="W59" s="353">
        <f t="shared" si="29"/>
        <v>1.6400000000000019</v>
      </c>
      <c r="X59" s="353"/>
      <c r="Y59" s="401">
        <f t="shared" si="5"/>
        <v>118.32347304391303</v>
      </c>
      <c r="Z59" s="401">
        <v>3104.9474166685113</v>
      </c>
      <c r="AA59" s="345">
        <f t="shared" si="26"/>
        <v>1.7017875610773357E-2</v>
      </c>
      <c r="AB59" s="345">
        <f t="shared" si="27"/>
        <v>-1.9762684769727441E-2</v>
      </c>
      <c r="AC59" s="345">
        <f t="shared" si="30"/>
        <v>21.797470590538381</v>
      </c>
      <c r="AD59" s="401"/>
      <c r="AE59" s="401"/>
      <c r="AF59" s="401"/>
      <c r="AG59" s="401"/>
      <c r="AH59" s="409"/>
      <c r="AI59" s="409"/>
      <c r="AJ59" s="347">
        <f t="shared" si="28"/>
        <v>-1.1612897650524869</v>
      </c>
      <c r="AK59" s="409"/>
      <c r="AL59" s="409"/>
      <c r="AM59" s="409"/>
      <c r="AN59" s="409"/>
      <c r="AO59" s="409"/>
      <c r="AP59" s="409"/>
      <c r="AQ59" s="409"/>
      <c r="AR59" s="409"/>
    </row>
    <row r="60" spans="1:61" ht="15" thickBot="1">
      <c r="A60" s="331" t="s">
        <v>686</v>
      </c>
      <c r="B60" s="336" t="s">
        <v>681</v>
      </c>
      <c r="C60" s="399">
        <v>13.118055555554747</v>
      </c>
      <c r="D60" s="399">
        <v>314.83333333331393</v>
      </c>
      <c r="E60" s="337">
        <f t="shared" si="1"/>
        <v>17.829999999999998</v>
      </c>
      <c r="F60" s="338">
        <v>17830000</v>
      </c>
      <c r="G60" s="404">
        <v>87</v>
      </c>
      <c r="H60" s="351">
        <f t="shared" si="25"/>
        <v>-5.7500369880047406E-3</v>
      </c>
      <c r="I60" s="404">
        <v>256.8</v>
      </c>
      <c r="J60" s="404">
        <v>56.1</v>
      </c>
      <c r="K60" s="404">
        <v>1.5</v>
      </c>
      <c r="L60" s="404">
        <v>0.97</v>
      </c>
      <c r="M60" s="404">
        <f t="shared" si="2"/>
        <v>8.3263946711074102</v>
      </c>
      <c r="N60" s="404">
        <f t="shared" si="7"/>
        <v>10.768206039076377</v>
      </c>
      <c r="O60" s="404">
        <v>11.087420988266183</v>
      </c>
      <c r="P60" s="404">
        <v>3.16</v>
      </c>
      <c r="Q60" s="341">
        <f t="shared" si="3"/>
        <v>3160</v>
      </c>
      <c r="R60" s="341">
        <f t="shared" si="4"/>
        <v>17722.938867077959</v>
      </c>
      <c r="S60" s="342">
        <f t="shared" si="0"/>
        <v>5.608524957936063</v>
      </c>
      <c r="T60" s="404"/>
      <c r="U60" s="358"/>
      <c r="V60" s="401">
        <v>23.6</v>
      </c>
      <c r="W60" s="353">
        <f t="shared" si="29"/>
        <v>1.2400000000000007</v>
      </c>
      <c r="X60" s="353"/>
      <c r="Y60" s="401">
        <f t="shared" si="5"/>
        <v>131.10018609560316</v>
      </c>
      <c r="Z60" s="404">
        <v>3622.7234166660373</v>
      </c>
      <c r="AA60" s="345">
        <f t="shared" si="26"/>
        <v>2.4664493823536658E-2</v>
      </c>
      <c r="AB60" s="345">
        <f t="shared" si="27"/>
        <v>2.0797035859382876E-2</v>
      </c>
      <c r="AC60" s="345">
        <f t="shared" si="30"/>
        <v>20.934526674353442</v>
      </c>
      <c r="AD60" s="404"/>
      <c r="AE60" s="404"/>
      <c r="AF60" s="404"/>
      <c r="AG60" s="404"/>
      <c r="AH60" s="409"/>
      <c r="AI60" s="409"/>
      <c r="AJ60" s="347">
        <f t="shared" si="28"/>
        <v>0.84319735114680638</v>
      </c>
      <c r="AK60" s="409"/>
      <c r="AL60" s="409"/>
      <c r="AM60" s="409"/>
      <c r="AN60" s="409"/>
      <c r="AO60" s="409"/>
      <c r="AP60" s="409"/>
      <c r="AQ60" s="409"/>
      <c r="AR60" s="409"/>
    </row>
    <row r="61" spans="1:61" ht="15" thickBot="1">
      <c r="A61" s="385" t="s">
        <v>686</v>
      </c>
      <c r="B61" s="336" t="s">
        <v>681</v>
      </c>
      <c r="C61" s="405">
        <v>13.517361111109494</v>
      </c>
      <c r="D61" s="405">
        <v>324.41666666662786</v>
      </c>
      <c r="E61" s="337">
        <f t="shared" si="1"/>
        <v>17.690000000000001</v>
      </c>
      <c r="F61" s="338">
        <v>17690000</v>
      </c>
      <c r="G61" s="406">
        <v>83.5</v>
      </c>
      <c r="H61" s="351">
        <f t="shared" si="25"/>
        <v>-8.225616921285748E-4</v>
      </c>
      <c r="I61" s="405">
        <v>220.9</v>
      </c>
      <c r="J61" s="405">
        <v>53.2</v>
      </c>
      <c r="K61" s="407">
        <v>1.21</v>
      </c>
      <c r="L61" s="407">
        <v>1.41</v>
      </c>
      <c r="M61" s="407">
        <f t="shared" si="2"/>
        <v>6.716625034693311</v>
      </c>
      <c r="N61" s="407">
        <f t="shared" si="7"/>
        <v>15.652753108348135</v>
      </c>
      <c r="O61" s="407">
        <v>11.863540457444815</v>
      </c>
      <c r="P61" s="407">
        <v>3.37</v>
      </c>
      <c r="Q61" s="341">
        <f t="shared" si="3"/>
        <v>3370</v>
      </c>
      <c r="R61" s="341">
        <f t="shared" si="4"/>
        <v>19050.310910118711</v>
      </c>
      <c r="S61" s="342">
        <f t="shared" si="0"/>
        <v>5.6529112492933864</v>
      </c>
      <c r="T61" s="345">
        <f>P61/AVERAGE(P61,P76,P91,P106,P120,P135,P150,P165,P181,P196,P211,P226,P241,P256,P271)</f>
        <v>1.1348435523639542</v>
      </c>
      <c r="U61" s="408"/>
      <c r="V61" s="407">
        <v>24.53</v>
      </c>
      <c r="W61" s="353">
        <f t="shared" si="29"/>
        <v>0.63999999999999968</v>
      </c>
      <c r="X61" s="353"/>
      <c r="Y61" s="407">
        <f t="shared" si="5"/>
        <v>136.26642224259092</v>
      </c>
      <c r="Z61" s="407">
        <v>3810.8921666656565</v>
      </c>
      <c r="AA61" s="345">
        <f t="shared" si="26"/>
        <v>2.7442377600273828E-2</v>
      </c>
      <c r="AB61" s="345">
        <f t="shared" si="27"/>
        <v>2.5958332981866773E-2</v>
      </c>
      <c r="AC61" s="345">
        <f t="shared" si="30"/>
        <v>21.223376695742623</v>
      </c>
      <c r="AD61" s="401"/>
      <c r="AE61" s="401"/>
      <c r="AF61" s="401"/>
      <c r="AG61" s="401"/>
      <c r="AH61" s="409"/>
      <c r="AI61" s="409"/>
      <c r="AJ61" s="347">
        <f t="shared" si="28"/>
        <v>0.94592142707079996</v>
      </c>
      <c r="AK61" s="360">
        <v>70.7</v>
      </c>
      <c r="AL61" s="361">
        <v>98.2</v>
      </c>
      <c r="AM61" s="361">
        <v>64.900000000000006</v>
      </c>
      <c r="AN61" s="361">
        <v>33.299999999999997</v>
      </c>
      <c r="AO61" s="362">
        <v>15.3</v>
      </c>
      <c r="AP61" s="362">
        <v>66.2</v>
      </c>
      <c r="AQ61" s="362">
        <v>18.5</v>
      </c>
      <c r="AR61" s="361">
        <v>99</v>
      </c>
      <c r="AS61" s="361">
        <v>0.8</v>
      </c>
      <c r="AT61" s="363">
        <v>0.2</v>
      </c>
      <c r="AU61" s="363">
        <v>95.7</v>
      </c>
      <c r="AV61" s="363">
        <v>2.14</v>
      </c>
      <c r="AW61" s="363">
        <v>59.89</v>
      </c>
      <c r="AX61" s="364" t="s">
        <v>682</v>
      </c>
      <c r="AY61" s="363">
        <v>2.78</v>
      </c>
      <c r="AZ61" s="364" t="s">
        <v>682</v>
      </c>
      <c r="BA61" s="363">
        <v>0.72</v>
      </c>
      <c r="BB61" s="363">
        <v>0.49</v>
      </c>
      <c r="BC61" s="363">
        <v>0.26</v>
      </c>
      <c r="BD61" s="363">
        <v>20.51</v>
      </c>
      <c r="BE61" s="363">
        <v>7.76</v>
      </c>
      <c r="BF61" s="364" t="s">
        <v>682</v>
      </c>
      <c r="BG61" s="364" t="s">
        <v>682</v>
      </c>
      <c r="BH61" s="365">
        <f>(2*AY61+BB61+BC61+BD61+BE61)/(2*(SUM(AV61:BG61)))</f>
        <v>0.18286620835536749</v>
      </c>
      <c r="BI61" s="365">
        <f>SUM(BD61:BE61,AY61,AW61)/SUM(AV61:BG61)</f>
        <v>0.96181914331041762</v>
      </c>
    </row>
    <row r="62" spans="1:61" ht="13.25" customHeight="1" thickBot="1">
      <c r="A62" s="411" t="s">
        <v>687</v>
      </c>
      <c r="B62" s="411" t="s">
        <v>688</v>
      </c>
      <c r="C62" s="412">
        <v>4.5833333329937886E-2</v>
      </c>
      <c r="D62" s="413">
        <v>1.0999999999185093</v>
      </c>
      <c r="E62" s="337">
        <f t="shared" si="1"/>
        <v>0.26400000000000001</v>
      </c>
      <c r="F62" s="338">
        <v>264000</v>
      </c>
      <c r="G62" s="414">
        <v>98.7</v>
      </c>
      <c r="H62" s="339"/>
      <c r="I62" s="414">
        <v>84</v>
      </c>
      <c r="J62" s="415">
        <v>76</v>
      </c>
      <c r="K62" s="414">
        <v>7.41</v>
      </c>
      <c r="L62" s="414">
        <v>0.19</v>
      </c>
      <c r="M62" s="414">
        <f t="shared" si="2"/>
        <v>41.132389675270609</v>
      </c>
      <c r="N62" s="414">
        <f t="shared" si="7"/>
        <v>2.1092362344582591</v>
      </c>
      <c r="O62" s="413">
        <v>0.34</v>
      </c>
      <c r="P62" s="414"/>
      <c r="Q62" s="341">
        <f t="shared" si="3"/>
        <v>0</v>
      </c>
      <c r="R62" s="341">
        <f t="shared" si="4"/>
        <v>0</v>
      </c>
      <c r="S62" s="342">
        <f t="shared" si="0"/>
        <v>378.78787878787881</v>
      </c>
      <c r="T62" s="414"/>
      <c r="U62" s="413">
        <v>329</v>
      </c>
      <c r="V62" s="415">
        <v>0</v>
      </c>
      <c r="W62" s="344"/>
      <c r="X62" s="359"/>
      <c r="Y62" s="415">
        <f t="shared" si="5"/>
        <v>0</v>
      </c>
      <c r="Z62" s="416"/>
      <c r="AA62" s="345"/>
      <c r="AB62" s="345"/>
      <c r="AC62" s="345"/>
      <c r="AD62" s="413">
        <v>1.92</v>
      </c>
      <c r="AE62" s="413"/>
      <c r="AF62" s="413"/>
      <c r="AG62" s="413"/>
      <c r="AH62" s="417"/>
      <c r="AI62" s="413"/>
      <c r="AJ62" s="347"/>
    </row>
    <row r="63" spans="1:61" ht="13.25" customHeight="1" thickBot="1">
      <c r="A63" s="411" t="s">
        <v>687</v>
      </c>
      <c r="B63" s="411" t="s">
        <v>688</v>
      </c>
      <c r="C63" s="412">
        <v>1.9270833333357587</v>
      </c>
      <c r="D63" s="413">
        <v>46.250000000058208</v>
      </c>
      <c r="E63" s="337">
        <f t="shared" si="1"/>
        <v>0.68700000000000006</v>
      </c>
      <c r="F63" s="338">
        <v>687000</v>
      </c>
      <c r="G63" s="414">
        <v>98.7</v>
      </c>
      <c r="H63" s="351">
        <f t="shared" ref="H63:H76" si="31">(F63-F62)/((F63+F62)*0.5*(D63-D62))</f>
        <v>1.9702987937099084E-2</v>
      </c>
      <c r="I63" s="414">
        <v>84</v>
      </c>
      <c r="J63" s="415">
        <v>63</v>
      </c>
      <c r="K63" s="414">
        <v>7.67</v>
      </c>
      <c r="L63" s="414">
        <v>0.42</v>
      </c>
      <c r="M63" s="414">
        <f t="shared" si="2"/>
        <v>42.57563141826256</v>
      </c>
      <c r="N63" s="414">
        <f t="shared" si="7"/>
        <v>4.6625222024866781</v>
      </c>
      <c r="O63" s="413">
        <v>0.87</v>
      </c>
      <c r="P63" s="414"/>
      <c r="Q63" s="341">
        <f t="shared" si="3"/>
        <v>0</v>
      </c>
      <c r="R63" s="341">
        <f t="shared" si="4"/>
        <v>0</v>
      </c>
      <c r="S63" s="342">
        <f t="shared" si="0"/>
        <v>145.5604075691412</v>
      </c>
      <c r="T63" s="414"/>
      <c r="U63" s="413">
        <v>323</v>
      </c>
      <c r="V63" s="415"/>
      <c r="W63" s="353">
        <f>(V63-V62)-(K62-K63)</f>
        <v>0.25999999999999979</v>
      </c>
      <c r="X63" s="353"/>
      <c r="Y63" s="415"/>
      <c r="Z63" s="416">
        <v>21.468825000066424</v>
      </c>
      <c r="AA63" s="345">
        <f>V63/180.1/Z63*1000</f>
        <v>0</v>
      </c>
      <c r="AB63" s="345">
        <f>L63/90.08/Z63*1000</f>
        <v>0.21717640357459025</v>
      </c>
      <c r="AC63" s="345"/>
      <c r="AD63" s="413">
        <v>1.905</v>
      </c>
      <c r="AE63" s="413"/>
      <c r="AF63" s="413"/>
      <c r="AG63" s="413"/>
      <c r="AH63" s="417"/>
      <c r="AI63" s="413">
        <v>2.11</v>
      </c>
      <c r="AJ63" s="347"/>
    </row>
    <row r="64" spans="1:61" ht="13.25" customHeight="1" thickBot="1">
      <c r="A64" s="411" t="s">
        <v>687</v>
      </c>
      <c r="B64" s="411" t="s">
        <v>688</v>
      </c>
      <c r="C64" s="412">
        <v>2.9513888888905058</v>
      </c>
      <c r="D64" s="413">
        <v>70.833333333372138</v>
      </c>
      <c r="E64" s="337">
        <f t="shared" si="1"/>
        <v>1.389</v>
      </c>
      <c r="F64" s="338">
        <v>1389000</v>
      </c>
      <c r="G64" s="414">
        <v>98.1</v>
      </c>
      <c r="H64" s="351">
        <f t="shared" si="31"/>
        <v>2.7510531987873187E-2</v>
      </c>
      <c r="I64" s="414">
        <v>77</v>
      </c>
      <c r="J64" s="415">
        <v>62</v>
      </c>
      <c r="K64" s="414">
        <v>6.15</v>
      </c>
      <c r="L64" s="414">
        <v>0.54</v>
      </c>
      <c r="M64" s="414">
        <f t="shared" si="2"/>
        <v>34.138218151540386</v>
      </c>
      <c r="N64" s="414">
        <f t="shared" si="7"/>
        <v>5.9946714031971586</v>
      </c>
      <c r="O64" s="413">
        <v>1.38</v>
      </c>
      <c r="P64" s="414"/>
      <c r="Q64" s="341">
        <f t="shared" si="3"/>
        <v>0</v>
      </c>
      <c r="R64" s="341">
        <f t="shared" si="4"/>
        <v>0</v>
      </c>
      <c r="S64" s="342">
        <f t="shared" si="0"/>
        <v>71.994240460763137</v>
      </c>
      <c r="T64" s="414"/>
      <c r="U64" s="413">
        <v>327</v>
      </c>
      <c r="V64" s="418">
        <v>1.58087301587302</v>
      </c>
      <c r="W64" s="353">
        <f>(V64-V63)-(K63-K64)</f>
        <v>6.0873015873020409E-2</v>
      </c>
      <c r="X64" s="353"/>
      <c r="Y64" s="418">
        <f t="shared" si="5"/>
        <v>8.781896041291116</v>
      </c>
      <c r="Z64" s="416">
        <v>46.986325000046286</v>
      </c>
      <c r="AA64" s="345">
        <f t="shared" ref="AA64:AA76" si="32">(V64-V63)/180.1/((Z64-Z63))*1000</f>
        <v>0.34398947143910452</v>
      </c>
      <c r="AB64" s="345">
        <f t="shared" ref="AB64:AB76" si="33">(L64-L63)/90.08/((Z64-Z63))*1000</f>
        <v>5.2205317946959207E-2</v>
      </c>
      <c r="AC64" s="345"/>
      <c r="AD64" s="413">
        <v>1.89</v>
      </c>
      <c r="AE64" s="413"/>
      <c r="AF64" s="413"/>
      <c r="AG64" s="413"/>
      <c r="AH64" s="417">
        <v>0</v>
      </c>
      <c r="AI64" s="413">
        <v>2.09</v>
      </c>
      <c r="AJ64" s="347">
        <f t="shared" ref="AJ64:AJ76" si="34">AB64/AA64</f>
        <v>0.15176429013526063</v>
      </c>
    </row>
    <row r="65" spans="1:61" ht="13.25" customHeight="1" thickBot="1">
      <c r="A65" s="411" t="s">
        <v>687</v>
      </c>
      <c r="B65" s="411" t="s">
        <v>688</v>
      </c>
      <c r="C65" s="412">
        <v>3.9166666666642413</v>
      </c>
      <c r="D65" s="413">
        <v>93.999999999941792</v>
      </c>
      <c r="E65" s="337">
        <f t="shared" si="1"/>
        <v>2.2970000000000002</v>
      </c>
      <c r="F65" s="338">
        <v>2297000</v>
      </c>
      <c r="G65" s="414">
        <v>98.7</v>
      </c>
      <c r="H65" s="351">
        <f t="shared" si="31"/>
        <v>2.1266546177146326E-2</v>
      </c>
      <c r="I65" s="414">
        <v>69</v>
      </c>
      <c r="J65" s="415">
        <v>57</v>
      </c>
      <c r="K65" s="414">
        <v>5.85</v>
      </c>
      <c r="L65" s="414">
        <v>0.76</v>
      </c>
      <c r="M65" s="414">
        <f t="shared" si="2"/>
        <v>32.472939217318896</v>
      </c>
      <c r="N65" s="414">
        <f t="shared" si="7"/>
        <v>8.4369449378330366</v>
      </c>
      <c r="O65" s="413">
        <v>2.0099999999999998</v>
      </c>
      <c r="P65" s="414"/>
      <c r="Q65" s="341">
        <f t="shared" si="3"/>
        <v>0</v>
      </c>
      <c r="R65" s="341">
        <f t="shared" si="4"/>
        <v>0</v>
      </c>
      <c r="S65" s="342">
        <f t="shared" si="0"/>
        <v>43.535045711797999</v>
      </c>
      <c r="T65" s="414"/>
      <c r="U65" s="413">
        <v>327</v>
      </c>
      <c r="V65" s="418">
        <v>1.9300730158730159</v>
      </c>
      <c r="W65" s="353">
        <f>(V65-V64)-(K64-K65)</f>
        <v>4.9199999999995248E-2</v>
      </c>
      <c r="X65" s="353"/>
      <c r="Y65" s="418">
        <f t="shared" si="5"/>
        <v>10.721734388095527</v>
      </c>
      <c r="Z65" s="416">
        <v>89.682491666534162</v>
      </c>
      <c r="AA65" s="345">
        <f t="shared" si="32"/>
        <v>4.5412105395799506E-2</v>
      </c>
      <c r="AB65" s="345">
        <f t="shared" si="33"/>
        <v>5.7201236675722786E-2</v>
      </c>
      <c r="AC65" s="345"/>
      <c r="AD65" s="413">
        <v>1.875</v>
      </c>
      <c r="AE65" s="413"/>
      <c r="AF65" s="413"/>
      <c r="AG65" s="413"/>
      <c r="AH65" s="417">
        <v>0</v>
      </c>
      <c r="AI65" s="413">
        <v>2.34</v>
      </c>
      <c r="AJ65" s="347">
        <f t="shared" si="34"/>
        <v>1.2596032748795158</v>
      </c>
    </row>
    <row r="66" spans="1:61" ht="13.25" customHeight="1" thickBot="1">
      <c r="A66" s="411" t="s">
        <v>687</v>
      </c>
      <c r="B66" s="411" t="s">
        <v>688</v>
      </c>
      <c r="C66" s="412">
        <v>4.875</v>
      </c>
      <c r="D66" s="413">
        <v>117</v>
      </c>
      <c r="E66" s="337">
        <f t="shared" si="1"/>
        <v>3.8530000000000002</v>
      </c>
      <c r="F66" s="338">
        <v>3853000</v>
      </c>
      <c r="G66" s="414">
        <v>98.8</v>
      </c>
      <c r="H66" s="351">
        <f t="shared" si="31"/>
        <v>2.2000706963535694E-2</v>
      </c>
      <c r="I66" s="414">
        <v>69</v>
      </c>
      <c r="J66" s="415">
        <v>52</v>
      </c>
      <c r="K66" s="414">
        <v>6.0119999999999996</v>
      </c>
      <c r="L66" s="414">
        <v>0.89100000000000001</v>
      </c>
      <c r="M66" s="414">
        <f t="shared" si="2"/>
        <v>33.372189841798495</v>
      </c>
      <c r="N66" s="414">
        <f t="shared" si="7"/>
        <v>9.8912078152753118</v>
      </c>
      <c r="O66" s="413">
        <v>3.09</v>
      </c>
      <c r="P66" s="414"/>
      <c r="Q66" s="341">
        <f t="shared" si="3"/>
        <v>0</v>
      </c>
      <c r="R66" s="341">
        <f t="shared" si="4"/>
        <v>0</v>
      </c>
      <c r="S66" s="342">
        <f t="shared" ref="S66:S129" si="35">100000000/F66</f>
        <v>25.953802232026991</v>
      </c>
      <c r="T66" s="414"/>
      <c r="U66" s="413">
        <v>360.1</v>
      </c>
      <c r="V66" s="418">
        <v>2.7405063603237823</v>
      </c>
      <c r="W66" s="353">
        <f t="shared" ref="W66:W76" si="36">(V66-V65)-(K65-K66)</f>
        <v>0.97243334445076623</v>
      </c>
      <c r="X66" s="353"/>
      <c r="Y66" s="418">
        <f t="shared" si="5"/>
        <v>15.223766687908133</v>
      </c>
      <c r="Z66" s="416">
        <v>160.40749166671316</v>
      </c>
      <c r="AA66" s="345">
        <f t="shared" si="32"/>
        <v>6.3625415631488283E-2</v>
      </c>
      <c r="AB66" s="345">
        <f t="shared" si="33"/>
        <v>2.0562218132747868E-2</v>
      </c>
      <c r="AC66" s="345"/>
      <c r="AD66" s="413">
        <v>1.8878148148148148</v>
      </c>
      <c r="AE66" s="413"/>
      <c r="AF66" s="413"/>
      <c r="AG66" s="413"/>
      <c r="AH66" s="417">
        <v>1.94</v>
      </c>
      <c r="AI66" s="413">
        <v>4.3</v>
      </c>
      <c r="AJ66" s="347">
        <f t="shared" si="34"/>
        <v>0.3231761699104973</v>
      </c>
    </row>
    <row r="67" spans="1:61" ht="13.25" customHeight="1" thickBot="1">
      <c r="A67" s="411" t="s">
        <v>687</v>
      </c>
      <c r="B67" s="411" t="s">
        <v>688</v>
      </c>
      <c r="C67" s="419">
        <v>5.875</v>
      </c>
      <c r="D67" s="420">
        <v>141</v>
      </c>
      <c r="E67" s="337">
        <f t="shared" ref="E67:E130" si="37">F67/1000000</f>
        <v>6.758</v>
      </c>
      <c r="F67" s="338">
        <v>6758000</v>
      </c>
      <c r="G67" s="421">
        <v>99</v>
      </c>
      <c r="H67" s="351">
        <f t="shared" si="31"/>
        <v>2.2814375019633713E-2</v>
      </c>
      <c r="I67" s="421">
        <v>49</v>
      </c>
      <c r="J67" s="422">
        <v>52</v>
      </c>
      <c r="K67" s="421">
        <v>5.9</v>
      </c>
      <c r="L67" s="421">
        <v>1.49</v>
      </c>
      <c r="M67" s="421">
        <f t="shared" ref="M67:M130" si="38">K67/180.15*1000</f>
        <v>32.750485706355818</v>
      </c>
      <c r="N67" s="421">
        <f t="shared" si="7"/>
        <v>16.540852575488454</v>
      </c>
      <c r="O67" s="420">
        <v>4.37</v>
      </c>
      <c r="P67" s="421"/>
      <c r="Q67" s="341">
        <f t="shared" ref="Q67:Q130" si="39">P67*1000</f>
        <v>0</v>
      </c>
      <c r="R67" s="341">
        <f t="shared" ref="R67:R130" si="40">Q67*S67</f>
        <v>0</v>
      </c>
      <c r="S67" s="342">
        <f t="shared" si="35"/>
        <v>14.797277300976621</v>
      </c>
      <c r="T67" s="421"/>
      <c r="U67" s="420">
        <v>361</v>
      </c>
      <c r="V67" s="423">
        <v>3.8931675866441378</v>
      </c>
      <c r="W67" s="353">
        <f t="shared" si="36"/>
        <v>1.0406612263203563</v>
      </c>
      <c r="X67" s="353"/>
      <c r="Y67" s="423">
        <f t="shared" ref="Y67:Y130" si="41">V67/180.015*1000</f>
        <v>21.626906572475285</v>
      </c>
      <c r="Z67" s="424">
        <v>287.73949166671315</v>
      </c>
      <c r="AA67" s="345">
        <f t="shared" si="32"/>
        <v>5.0263232011788214E-2</v>
      </c>
      <c r="AB67" s="345">
        <f t="shared" si="33"/>
        <v>5.2222887885316684E-2</v>
      </c>
      <c r="AC67" s="345"/>
      <c r="AD67" s="413">
        <v>1.899388888888889</v>
      </c>
      <c r="AE67" s="413"/>
      <c r="AF67" s="413"/>
      <c r="AG67" s="413"/>
      <c r="AH67" s="425">
        <v>1.83</v>
      </c>
      <c r="AI67" s="420">
        <v>5.85</v>
      </c>
      <c r="AJ67" s="347">
        <f t="shared" si="34"/>
        <v>1.0389878604119382</v>
      </c>
    </row>
    <row r="68" spans="1:61" ht="13.25" customHeight="1" thickBot="1">
      <c r="A68" s="411" t="s">
        <v>687</v>
      </c>
      <c r="B68" s="411" t="s">
        <v>688</v>
      </c>
      <c r="C68" s="412">
        <v>6.9583333333357587</v>
      </c>
      <c r="D68" s="413">
        <v>167.00000000005821</v>
      </c>
      <c r="E68" s="337">
        <f t="shared" si="37"/>
        <v>10.448</v>
      </c>
      <c r="F68" s="338">
        <v>10448000</v>
      </c>
      <c r="G68" s="414">
        <v>99</v>
      </c>
      <c r="H68" s="351">
        <f t="shared" si="31"/>
        <v>1.6496928620569475E-2</v>
      </c>
      <c r="I68" s="414">
        <v>31</v>
      </c>
      <c r="J68" s="415">
        <v>48</v>
      </c>
      <c r="K68" s="414">
        <v>4.734</v>
      </c>
      <c r="L68" s="414">
        <v>1.764</v>
      </c>
      <c r="M68" s="414">
        <f t="shared" si="38"/>
        <v>26.278101582014987</v>
      </c>
      <c r="N68" s="414">
        <f t="shared" ref="N68:N131" si="42">L68/90.08*1000</f>
        <v>19.582593250444049</v>
      </c>
      <c r="O68" s="413">
        <v>6.22</v>
      </c>
      <c r="P68" s="414">
        <v>0.36293700000000007</v>
      </c>
      <c r="Q68" s="341">
        <f t="shared" si="39"/>
        <v>362.93700000000007</v>
      </c>
      <c r="R68" s="341">
        <f t="shared" si="40"/>
        <v>3473.7461715160803</v>
      </c>
      <c r="S68" s="342">
        <f t="shared" si="35"/>
        <v>9.5712098009188367</v>
      </c>
      <c r="T68" s="414"/>
      <c r="U68" s="413">
        <v>383.4</v>
      </c>
      <c r="V68" s="418">
        <v>6.2134276763302374</v>
      </c>
      <c r="W68" s="353">
        <f t="shared" si="36"/>
        <v>1.1542600896860993</v>
      </c>
      <c r="X68" s="353"/>
      <c r="Y68" s="418">
        <f t="shared" si="41"/>
        <v>34.516166299087509</v>
      </c>
      <c r="Z68" s="416">
        <v>511.41749166721388</v>
      </c>
      <c r="AA68" s="345">
        <f t="shared" si="32"/>
        <v>5.759697650764288E-2</v>
      </c>
      <c r="AB68" s="345">
        <f t="shared" si="33"/>
        <v>1.3598747641470264E-2</v>
      </c>
      <c r="AC68" s="345">
        <f t="shared" ref="AC68:AC75" si="43">P68/Z68*1000*24</f>
        <v>17.032049435000616</v>
      </c>
      <c r="AD68" s="413">
        <v>1.9120185185185186</v>
      </c>
      <c r="AE68" s="413"/>
      <c r="AF68" s="413"/>
      <c r="AG68" s="413"/>
      <c r="AH68" s="417">
        <v>3.55</v>
      </c>
      <c r="AI68" s="413">
        <v>7.61</v>
      </c>
      <c r="AJ68" s="347">
        <f t="shared" si="34"/>
        <v>0.23610176203720981</v>
      </c>
    </row>
    <row r="69" spans="1:61" ht="13.25" customHeight="1" thickBot="1">
      <c r="A69" s="411" t="s">
        <v>687</v>
      </c>
      <c r="B69" s="411" t="s">
        <v>688</v>
      </c>
      <c r="C69" s="412">
        <v>7.9513888888905058</v>
      </c>
      <c r="D69" s="413">
        <v>190.83333333337214</v>
      </c>
      <c r="E69" s="337">
        <f t="shared" si="37"/>
        <v>15.54</v>
      </c>
      <c r="F69" s="338">
        <v>15540000</v>
      </c>
      <c r="G69" s="414">
        <v>98.8</v>
      </c>
      <c r="H69" s="351">
        <f t="shared" si="31"/>
        <v>1.6442231002810802E-2</v>
      </c>
      <c r="I69" s="414">
        <v>28</v>
      </c>
      <c r="J69" s="415">
        <v>44</v>
      </c>
      <c r="K69" s="414">
        <v>3.4919999999999995</v>
      </c>
      <c r="L69" s="414">
        <v>1.9349999999999998</v>
      </c>
      <c r="M69" s="414">
        <f t="shared" si="38"/>
        <v>19.383846794338051</v>
      </c>
      <c r="N69" s="414">
        <f t="shared" si="42"/>
        <v>21.480905861456481</v>
      </c>
      <c r="O69" s="413">
        <v>7.61</v>
      </c>
      <c r="P69" s="414">
        <v>0.62862600000000002</v>
      </c>
      <c r="Q69" s="341">
        <f t="shared" si="39"/>
        <v>628.62599999999998</v>
      </c>
      <c r="R69" s="341">
        <f t="shared" si="40"/>
        <v>4045.2123552123549</v>
      </c>
      <c r="S69" s="342">
        <f t="shared" si="35"/>
        <v>6.4350064350064349</v>
      </c>
      <c r="T69" s="414"/>
      <c r="U69" s="413">
        <v>396.5</v>
      </c>
      <c r="V69" s="418">
        <v>8.9475246933946906</v>
      </c>
      <c r="W69" s="353">
        <f t="shared" si="36"/>
        <v>1.4920970170644527</v>
      </c>
      <c r="X69" s="353"/>
      <c r="Y69" s="418">
        <f t="shared" si="41"/>
        <v>49.704328491485107</v>
      </c>
      <c r="Z69" s="416">
        <v>821.10782500029518</v>
      </c>
      <c r="AA69" s="345">
        <f t="shared" si="32"/>
        <v>4.9019915551268847E-2</v>
      </c>
      <c r="AB69" s="345">
        <f t="shared" si="33"/>
        <v>6.1297121888875331E-3</v>
      </c>
      <c r="AC69" s="345">
        <f t="shared" si="43"/>
        <v>18.373986388443658</v>
      </c>
      <c r="AD69" s="413">
        <v>1.9381851851851852</v>
      </c>
      <c r="AE69" s="413"/>
      <c r="AF69" s="413"/>
      <c r="AG69" s="413"/>
      <c r="AH69" s="417">
        <v>4.29</v>
      </c>
      <c r="AI69" s="413">
        <v>8.23</v>
      </c>
      <c r="AJ69" s="347">
        <f t="shared" si="34"/>
        <v>0.12504534371293649</v>
      </c>
    </row>
    <row r="70" spans="1:61" ht="13.25" customHeight="1" thickBot="1">
      <c r="A70" s="411" t="s">
        <v>687</v>
      </c>
      <c r="B70" s="411" t="s">
        <v>688</v>
      </c>
      <c r="C70" s="412">
        <v>8.9270833333357587</v>
      </c>
      <c r="D70" s="413">
        <v>214.25000000005821</v>
      </c>
      <c r="E70" s="337">
        <f t="shared" si="37"/>
        <v>18.085999999999999</v>
      </c>
      <c r="F70" s="338">
        <v>18086000</v>
      </c>
      <c r="G70" s="414">
        <v>98.4</v>
      </c>
      <c r="H70" s="351">
        <f t="shared" si="31"/>
        <v>6.46678038705744E-3</v>
      </c>
      <c r="I70" s="414">
        <v>33</v>
      </c>
      <c r="J70" s="415">
        <v>35</v>
      </c>
      <c r="K70" s="414">
        <v>1.6919999999999999</v>
      </c>
      <c r="L70" s="414">
        <v>1.7370000000000001</v>
      </c>
      <c r="M70" s="414">
        <f t="shared" si="38"/>
        <v>9.39217318900916</v>
      </c>
      <c r="N70" s="414">
        <f t="shared" si="42"/>
        <v>19.282859680284194</v>
      </c>
      <c r="O70" s="413">
        <v>5.92</v>
      </c>
      <c r="P70" s="414">
        <v>1.031903</v>
      </c>
      <c r="Q70" s="341">
        <f t="shared" si="39"/>
        <v>1031.903</v>
      </c>
      <c r="R70" s="341">
        <f t="shared" si="40"/>
        <v>5705.5346676987729</v>
      </c>
      <c r="S70" s="342">
        <f t="shared" si="35"/>
        <v>5.5291385602123189</v>
      </c>
      <c r="T70" s="414"/>
      <c r="U70" s="413">
        <v>383.9</v>
      </c>
      <c r="V70" s="418">
        <v>12.022008741443974</v>
      </c>
      <c r="W70" s="353">
        <f t="shared" si="36"/>
        <v>1.2744840480492841</v>
      </c>
      <c r="X70" s="353"/>
      <c r="Y70" s="418">
        <f t="shared" si="41"/>
        <v>66.783372171452228</v>
      </c>
      <c r="Z70" s="416">
        <v>1214.8122416672882</v>
      </c>
      <c r="AA70" s="345">
        <f t="shared" si="32"/>
        <v>4.3359897251474731E-2</v>
      </c>
      <c r="AB70" s="345">
        <f t="shared" si="33"/>
        <v>-5.5829858343485689E-3</v>
      </c>
      <c r="AC70" s="345">
        <f t="shared" si="43"/>
        <v>20.386419522748607</v>
      </c>
      <c r="AD70" s="413">
        <v>1.8908055555555556</v>
      </c>
      <c r="AE70" s="413"/>
      <c r="AF70" s="413"/>
      <c r="AG70" s="413"/>
      <c r="AH70" s="417">
        <v>4.0199999999999996</v>
      </c>
      <c r="AI70" s="413">
        <v>7.55</v>
      </c>
      <c r="AJ70" s="347">
        <f t="shared" si="34"/>
        <v>-0.12875920350938294</v>
      </c>
    </row>
    <row r="71" spans="1:61" ht="13.25" customHeight="1" thickBot="1">
      <c r="A71" s="411" t="s">
        <v>687</v>
      </c>
      <c r="B71" s="411" t="s">
        <v>688</v>
      </c>
      <c r="C71" s="412">
        <v>9.9583333333357587</v>
      </c>
      <c r="D71" s="413">
        <v>239.00000000005821</v>
      </c>
      <c r="E71" s="337">
        <f t="shared" si="37"/>
        <v>20.465</v>
      </c>
      <c r="F71" s="338">
        <v>20465000</v>
      </c>
      <c r="G71" s="414">
        <v>98</v>
      </c>
      <c r="H71" s="351">
        <f t="shared" si="31"/>
        <v>4.9867039568992824E-3</v>
      </c>
      <c r="I71" s="414">
        <v>56</v>
      </c>
      <c r="J71" s="415">
        <v>32</v>
      </c>
      <c r="K71" s="414">
        <v>1.512</v>
      </c>
      <c r="L71" s="414">
        <v>1.5029999999999999</v>
      </c>
      <c r="M71" s="414">
        <f t="shared" si="38"/>
        <v>8.3930058284762694</v>
      </c>
      <c r="N71" s="414">
        <f t="shared" si="42"/>
        <v>16.685168738898756</v>
      </c>
      <c r="O71" s="413">
        <v>4.74</v>
      </c>
      <c r="P71" s="414">
        <v>1.5313219999999998</v>
      </c>
      <c r="Q71" s="341">
        <f t="shared" si="39"/>
        <v>1531.3219999999999</v>
      </c>
      <c r="R71" s="341">
        <f t="shared" si="40"/>
        <v>7482.6386513559728</v>
      </c>
      <c r="S71" s="342">
        <f t="shared" si="35"/>
        <v>4.8863913999511359</v>
      </c>
      <c r="T71" s="414"/>
      <c r="U71" s="413">
        <v>391.7</v>
      </c>
      <c r="V71" s="418">
        <v>15.484981144590339</v>
      </c>
      <c r="W71" s="353">
        <f t="shared" si="36"/>
        <v>3.2829724031463652</v>
      </c>
      <c r="X71" s="353"/>
      <c r="Y71" s="418">
        <f t="shared" si="41"/>
        <v>86.020504650114376</v>
      </c>
      <c r="Z71" s="416">
        <v>1691.880866667288</v>
      </c>
      <c r="AA71" s="345">
        <f t="shared" si="32"/>
        <v>4.0304585784047858E-2</v>
      </c>
      <c r="AB71" s="345">
        <f t="shared" si="33"/>
        <v>-5.4451095822648961E-3</v>
      </c>
      <c r="AC71" s="345">
        <f t="shared" si="43"/>
        <v>21.722408902462814</v>
      </c>
      <c r="AD71" s="413">
        <v>1.8893055555555556</v>
      </c>
      <c r="AE71" s="413"/>
      <c r="AF71" s="413"/>
      <c r="AG71" s="413"/>
      <c r="AH71" s="417">
        <v>2.99</v>
      </c>
      <c r="AI71" s="413">
        <v>6.4</v>
      </c>
      <c r="AJ71" s="347">
        <f t="shared" si="34"/>
        <v>-0.13509900862000707</v>
      </c>
    </row>
    <row r="72" spans="1:61" ht="13.25" customHeight="1" thickBot="1">
      <c r="A72" s="411" t="s">
        <v>687</v>
      </c>
      <c r="B72" s="411" t="s">
        <v>688</v>
      </c>
      <c r="C72" s="412">
        <v>10.923611111109494</v>
      </c>
      <c r="D72" s="413">
        <v>262.16666666662786</v>
      </c>
      <c r="E72" s="337">
        <f t="shared" si="37"/>
        <v>24.353999999999999</v>
      </c>
      <c r="F72" s="338">
        <v>24354000</v>
      </c>
      <c r="G72" s="414">
        <v>96.7</v>
      </c>
      <c r="H72" s="351">
        <f t="shared" si="31"/>
        <v>7.4910419062373225E-3</v>
      </c>
      <c r="I72" s="414">
        <v>85</v>
      </c>
      <c r="J72" s="415">
        <v>32</v>
      </c>
      <c r="K72" s="414">
        <v>1.53</v>
      </c>
      <c r="L72" s="414">
        <v>1.1970000000000001</v>
      </c>
      <c r="M72" s="414">
        <f t="shared" si="38"/>
        <v>8.4929225645295592</v>
      </c>
      <c r="N72" s="414">
        <f t="shared" si="42"/>
        <v>13.288188277087036</v>
      </c>
      <c r="O72" s="413">
        <v>3.77</v>
      </c>
      <c r="P72" s="414">
        <v>2.082999</v>
      </c>
      <c r="Q72" s="341">
        <f t="shared" si="39"/>
        <v>2082.9990000000003</v>
      </c>
      <c r="R72" s="341">
        <f t="shared" si="40"/>
        <v>8553.0056664203021</v>
      </c>
      <c r="S72" s="342">
        <f t="shared" si="35"/>
        <v>4.1061016670772768</v>
      </c>
      <c r="T72" s="414"/>
      <c r="U72" s="413">
        <v>402.2</v>
      </c>
      <c r="V72" s="418">
        <v>18.685131189500741</v>
      </c>
      <c r="W72" s="353">
        <f t="shared" si="36"/>
        <v>3.2181500449104012</v>
      </c>
      <c r="X72" s="353"/>
      <c r="Y72" s="418">
        <f t="shared" si="41"/>
        <v>103.79763458323329</v>
      </c>
      <c r="Z72" s="416">
        <v>2211.0342833317809</v>
      </c>
      <c r="AA72" s="345">
        <f t="shared" si="32"/>
        <v>3.4226375610976759E-2</v>
      </c>
      <c r="AB72" s="345">
        <f t="shared" si="33"/>
        <v>-6.543307532553614E-3</v>
      </c>
      <c r="AC72" s="345">
        <f t="shared" si="43"/>
        <v>22.610222001925585</v>
      </c>
      <c r="AD72" s="413">
        <v>1.8864722222222223</v>
      </c>
      <c r="AE72" s="413"/>
      <c r="AF72" s="413"/>
      <c r="AG72" s="413"/>
      <c r="AH72" s="417">
        <v>2.78</v>
      </c>
      <c r="AI72" s="413">
        <v>4.6399999999999997</v>
      </c>
      <c r="AJ72" s="347">
        <f t="shared" si="34"/>
        <v>-0.19117734249533294</v>
      </c>
    </row>
    <row r="73" spans="1:61" ht="13.25" customHeight="1" thickBot="1">
      <c r="A73" s="411" t="s">
        <v>687</v>
      </c>
      <c r="B73" s="411" t="s">
        <v>688</v>
      </c>
      <c r="C73" s="419">
        <v>11.9375</v>
      </c>
      <c r="D73" s="420">
        <v>286.5</v>
      </c>
      <c r="E73" s="337">
        <f t="shared" si="37"/>
        <v>22.524000000000001</v>
      </c>
      <c r="F73" s="338">
        <v>22524000</v>
      </c>
      <c r="G73" s="421">
        <v>95</v>
      </c>
      <c r="H73" s="351">
        <f t="shared" si="31"/>
        <v>-3.208561775328933E-3</v>
      </c>
      <c r="I73" s="421">
        <v>112</v>
      </c>
      <c r="J73" s="422">
        <v>15</v>
      </c>
      <c r="K73" s="421">
        <v>1.62</v>
      </c>
      <c r="L73" s="421">
        <v>0.87</v>
      </c>
      <c r="M73" s="421">
        <f t="shared" si="38"/>
        <v>8.9925062447960045</v>
      </c>
      <c r="N73" s="421">
        <f t="shared" si="42"/>
        <v>9.6580817051509769</v>
      </c>
      <c r="O73" s="420">
        <v>3.81</v>
      </c>
      <c r="P73" s="421">
        <v>2.6054729999999999</v>
      </c>
      <c r="Q73" s="341">
        <f t="shared" si="39"/>
        <v>2605.473</v>
      </c>
      <c r="R73" s="341">
        <f t="shared" si="40"/>
        <v>11567.541289291421</v>
      </c>
      <c r="S73" s="342">
        <f t="shared" si="35"/>
        <v>4.4397087551056647</v>
      </c>
      <c r="T73" s="421"/>
      <c r="U73" s="420">
        <v>394</v>
      </c>
      <c r="V73" s="423">
        <v>22.497872962224591</v>
      </c>
      <c r="W73" s="353">
        <f t="shared" si="36"/>
        <v>3.90274177272385</v>
      </c>
      <c r="X73" s="353"/>
      <c r="Y73" s="423">
        <f t="shared" si="41"/>
        <v>124.97776830944417</v>
      </c>
      <c r="Z73" s="424">
        <v>2781.3832833326906</v>
      </c>
      <c r="AA73" s="345">
        <f t="shared" si="32"/>
        <v>3.7117865639798228E-2</v>
      </c>
      <c r="AB73" s="345">
        <f t="shared" si="33"/>
        <v>-6.3647110311936513E-3</v>
      </c>
      <c r="AC73" s="345">
        <f t="shared" si="43"/>
        <v>22.482105351936283</v>
      </c>
      <c r="AD73" s="413">
        <v>1.8443055555555556</v>
      </c>
      <c r="AE73" s="413"/>
      <c r="AF73" s="413"/>
      <c r="AG73" s="413"/>
      <c r="AH73" s="425">
        <v>1.98</v>
      </c>
      <c r="AI73" s="420">
        <v>2.84</v>
      </c>
      <c r="AJ73" s="347">
        <f t="shared" si="34"/>
        <v>-0.17147297996491831</v>
      </c>
    </row>
    <row r="74" spans="1:61" ht="13.25" customHeight="1" thickBot="1">
      <c r="A74" s="411" t="s">
        <v>687</v>
      </c>
      <c r="B74" s="411" t="s">
        <v>688</v>
      </c>
      <c r="C74" s="412">
        <v>12.923611111109494</v>
      </c>
      <c r="D74" s="413">
        <v>310.16666666662786</v>
      </c>
      <c r="E74" s="337">
        <f t="shared" si="37"/>
        <v>23.233000000000001</v>
      </c>
      <c r="F74" s="338">
        <v>23233000</v>
      </c>
      <c r="G74" s="414">
        <v>86.9</v>
      </c>
      <c r="H74" s="351">
        <f t="shared" si="31"/>
        <v>1.3094279117478139E-3</v>
      </c>
      <c r="I74" s="414"/>
      <c r="J74" s="415">
        <v>39</v>
      </c>
      <c r="K74" s="414">
        <v>3.27</v>
      </c>
      <c r="L74" s="414">
        <v>0.56000000000000005</v>
      </c>
      <c r="M74" s="414">
        <f t="shared" si="38"/>
        <v>18.151540383014154</v>
      </c>
      <c r="N74" s="414">
        <f t="shared" si="42"/>
        <v>6.216696269982239</v>
      </c>
      <c r="O74" s="413">
        <v>7.86</v>
      </c>
      <c r="P74" s="414">
        <v>2.8030570000000004</v>
      </c>
      <c r="Q74" s="341">
        <f t="shared" si="39"/>
        <v>2803.0570000000002</v>
      </c>
      <c r="R74" s="341">
        <f t="shared" si="40"/>
        <v>12064.980846210132</v>
      </c>
      <c r="S74" s="342">
        <f t="shared" si="35"/>
        <v>4.3042224422158135</v>
      </c>
      <c r="T74" s="414"/>
      <c r="U74" s="413">
        <v>426</v>
      </c>
      <c r="V74" s="418">
        <v>24.730972558780259</v>
      </c>
      <c r="W74" s="353">
        <f t="shared" si="36"/>
        <v>3.8830995965556681</v>
      </c>
      <c r="X74" s="353"/>
      <c r="Y74" s="418">
        <f t="shared" si="41"/>
        <v>137.38284342293844</v>
      </c>
      <c r="Z74" s="416">
        <v>3322.8411166651358</v>
      </c>
      <c r="AA74" s="345">
        <f t="shared" si="32"/>
        <v>2.2899697170611029E-2</v>
      </c>
      <c r="AB74" s="345">
        <f t="shared" si="33"/>
        <v>-6.3557773538679054E-3</v>
      </c>
      <c r="AC74" s="345">
        <f t="shared" si="43"/>
        <v>20.245737198387864</v>
      </c>
      <c r="AD74" s="413">
        <v>1.8452222222222223</v>
      </c>
      <c r="AE74" s="413"/>
      <c r="AF74" s="413"/>
      <c r="AG74" s="413"/>
      <c r="AH74" s="417">
        <v>2.14</v>
      </c>
      <c r="AI74" s="413">
        <v>2.5499999999999998</v>
      </c>
      <c r="AJ74" s="347">
        <f t="shared" si="34"/>
        <v>-0.27754853291356057</v>
      </c>
    </row>
    <row r="75" spans="1:61" ht="13.25" customHeight="1" thickBot="1">
      <c r="A75" s="411" t="s">
        <v>687</v>
      </c>
      <c r="B75" s="411" t="s">
        <v>688</v>
      </c>
      <c r="C75" s="419">
        <v>13.895833333335759</v>
      </c>
      <c r="D75" s="420">
        <v>333.50000000005821</v>
      </c>
      <c r="E75" s="337">
        <f t="shared" si="37"/>
        <v>18.015000000000001</v>
      </c>
      <c r="F75" s="338">
        <v>18015000</v>
      </c>
      <c r="G75" s="421">
        <v>82</v>
      </c>
      <c r="H75" s="351">
        <f t="shared" si="31"/>
        <v>-1.084312312973437E-2</v>
      </c>
      <c r="I75" s="421">
        <v>140</v>
      </c>
      <c r="J75" s="422">
        <v>49</v>
      </c>
      <c r="K75" s="421">
        <v>3.14</v>
      </c>
      <c r="L75" s="421">
        <v>0.83</v>
      </c>
      <c r="M75" s="421">
        <f t="shared" si="38"/>
        <v>17.429919511518179</v>
      </c>
      <c r="N75" s="421">
        <f t="shared" si="42"/>
        <v>9.2140319715808161</v>
      </c>
      <c r="O75" s="420">
        <v>10.64</v>
      </c>
      <c r="P75" s="421">
        <v>2.9152916666666666</v>
      </c>
      <c r="Q75" s="341">
        <f t="shared" si="39"/>
        <v>2915.2916666666665</v>
      </c>
      <c r="R75" s="341">
        <f t="shared" si="40"/>
        <v>16182.579332038116</v>
      </c>
      <c r="S75" s="342">
        <f t="shared" si="35"/>
        <v>5.550929780738274</v>
      </c>
      <c r="T75" s="345">
        <f>P75/AVERAGE(P75,P90,P105,P120,P134,P149,P164,P179,P195,P210,P225,P240,P255,P270,P285)</f>
        <v>1.036439551218409</v>
      </c>
      <c r="U75" s="420">
        <v>438</v>
      </c>
      <c r="V75" s="423">
        <v>26.662372058263259</v>
      </c>
      <c r="W75" s="353">
        <f t="shared" si="36"/>
        <v>1.8013994994829998</v>
      </c>
      <c r="X75" s="353"/>
      <c r="Y75" s="423">
        <f t="shared" si="41"/>
        <v>148.11194655036115</v>
      </c>
      <c r="Z75" s="424">
        <v>3804.0677833338032</v>
      </c>
      <c r="AA75" s="345">
        <f t="shared" si="32"/>
        <v>2.2284798749642201E-2</v>
      </c>
      <c r="AB75" s="345">
        <f t="shared" si="33"/>
        <v>6.2285320187010626E-3</v>
      </c>
      <c r="AC75" s="345">
        <f t="shared" si="43"/>
        <v>18.392679622202319</v>
      </c>
      <c r="AD75" s="413">
        <v>1.8536388888888891</v>
      </c>
      <c r="AE75" s="413"/>
      <c r="AF75" s="413"/>
      <c r="AG75" s="413"/>
      <c r="AH75" s="425">
        <v>1.25</v>
      </c>
      <c r="AI75" s="420">
        <v>2.85</v>
      </c>
      <c r="AJ75" s="347">
        <f t="shared" si="34"/>
        <v>0.27949689331616989</v>
      </c>
      <c r="AM75" s="426">
        <v>63.1</v>
      </c>
      <c r="AN75" s="426">
        <v>34.799999999999997</v>
      </c>
      <c r="AO75" s="427">
        <v>16.5</v>
      </c>
      <c r="AP75" s="427">
        <v>49.6</v>
      </c>
      <c r="AQ75" s="427">
        <v>33.900000000000006</v>
      </c>
      <c r="AR75" s="426">
        <v>99.1</v>
      </c>
      <c r="AS75" s="426">
        <v>0.8</v>
      </c>
      <c r="AT75" s="426">
        <v>0.1</v>
      </c>
      <c r="AU75">
        <v>101</v>
      </c>
      <c r="AV75" s="426">
        <v>1.8314410858012298</v>
      </c>
      <c r="AW75" s="426">
        <v>62.858288560950697</v>
      </c>
      <c r="AY75" s="426">
        <v>2.3139955768670397</v>
      </c>
      <c r="BA75" s="426">
        <v>0.63655977468065594</v>
      </c>
      <c r="BB75" s="426">
        <v>0.47082248236865498</v>
      </c>
      <c r="BC75" s="426">
        <v>0.23651910068731702</v>
      </c>
      <c r="BD75" s="426">
        <v>19.147716670080001</v>
      </c>
      <c r="BE75" s="426">
        <v>7.3273468641398791</v>
      </c>
      <c r="BH75" s="365">
        <f>(2*AY75+BB75+BC75+BD75+BE75)/(2*(SUM(AV75:BG75)))</f>
        <v>0.16773620444767778</v>
      </c>
      <c r="BI75" s="365">
        <f>SUM(BD75:BE75,AY75,AW75)/SUM(AV75:BG75)</f>
        <v>0.96651284160291617</v>
      </c>
    </row>
    <row r="76" spans="1:61" ht="16" thickBot="1">
      <c r="A76" s="411" t="s">
        <v>687</v>
      </c>
      <c r="B76" s="411" t="s">
        <v>688</v>
      </c>
      <c r="C76" s="428"/>
      <c r="D76" s="429" t="e">
        <v>#VALUE!</v>
      </c>
      <c r="E76" s="337">
        <f t="shared" si="37"/>
        <v>0</v>
      </c>
      <c r="F76" s="338">
        <v>0</v>
      </c>
      <c r="G76" s="430"/>
      <c r="H76" s="351" t="e">
        <f t="shared" si="31"/>
        <v>#VALUE!</v>
      </c>
      <c r="I76" s="430"/>
      <c r="J76" s="431"/>
      <c r="K76" s="430"/>
      <c r="L76" s="430"/>
      <c r="M76" s="430"/>
      <c r="N76" s="430"/>
      <c r="O76" s="429"/>
      <c r="P76" s="430"/>
      <c r="Q76" s="341">
        <f t="shared" si="39"/>
        <v>0</v>
      </c>
      <c r="R76" s="341" t="e">
        <f t="shared" si="40"/>
        <v>#DIV/0!</v>
      </c>
      <c r="S76" s="342" t="e">
        <f t="shared" si="35"/>
        <v>#DIV/0!</v>
      </c>
      <c r="T76" s="430"/>
      <c r="U76" s="429"/>
      <c r="V76" s="431"/>
      <c r="W76" s="353">
        <f t="shared" si="36"/>
        <v>-29.802372058263259</v>
      </c>
      <c r="X76" s="353"/>
      <c r="Y76" s="431"/>
      <c r="Z76" s="432"/>
      <c r="AA76" s="345">
        <f t="shared" si="32"/>
        <v>3.891677332390666E-2</v>
      </c>
      <c r="AB76" s="345">
        <f t="shared" si="33"/>
        <v>2.4221524158819898E-3</v>
      </c>
      <c r="AC76" s="345"/>
      <c r="AD76" s="413">
        <v>1.92</v>
      </c>
      <c r="AE76" s="413"/>
      <c r="AF76" s="413"/>
      <c r="AG76" s="413"/>
      <c r="AH76" s="433"/>
      <c r="AI76" s="429"/>
      <c r="AJ76" s="347">
        <f t="shared" si="34"/>
        <v>6.223929193004437E-2</v>
      </c>
    </row>
    <row r="77" spans="1:61" ht="13.25" customHeight="1" thickBot="1">
      <c r="A77" s="434" t="s">
        <v>689</v>
      </c>
      <c r="B77" s="411" t="s">
        <v>688</v>
      </c>
      <c r="C77" s="412">
        <v>4.5833333329937886E-2</v>
      </c>
      <c r="D77" s="413">
        <v>1.0999999999185093</v>
      </c>
      <c r="E77" s="337">
        <f t="shared" si="37"/>
        <v>0.26700000000000002</v>
      </c>
      <c r="F77" s="338">
        <v>267000</v>
      </c>
      <c r="G77" s="414">
        <v>99.1</v>
      </c>
      <c r="H77" s="339"/>
      <c r="I77" s="414">
        <v>76</v>
      </c>
      <c r="J77" s="415">
        <v>75</v>
      </c>
      <c r="K77" s="414">
        <v>7.14</v>
      </c>
      <c r="L77" s="414">
        <v>0.09</v>
      </c>
      <c r="M77" s="414">
        <f t="shared" si="38"/>
        <v>39.633638634471275</v>
      </c>
      <c r="N77" s="414">
        <f t="shared" si="42"/>
        <v>0.9991119005328597</v>
      </c>
      <c r="O77" s="413">
        <v>0.36</v>
      </c>
      <c r="P77" s="414"/>
      <c r="Q77" s="341">
        <f t="shared" si="39"/>
        <v>0</v>
      </c>
      <c r="R77" s="341">
        <f t="shared" si="40"/>
        <v>0</v>
      </c>
      <c r="S77" s="342">
        <f t="shared" si="35"/>
        <v>374.53183520599254</v>
      </c>
      <c r="T77" s="414"/>
      <c r="U77" s="413"/>
      <c r="V77" s="415">
        <v>0</v>
      </c>
      <c r="W77" s="344"/>
      <c r="X77" s="359"/>
      <c r="Y77" s="415">
        <f t="shared" si="41"/>
        <v>0</v>
      </c>
      <c r="Z77" s="416"/>
      <c r="AA77" s="345"/>
      <c r="AB77" s="345"/>
      <c r="AC77" s="345"/>
      <c r="AD77" s="413">
        <v>1.9350000000000001</v>
      </c>
      <c r="AE77" s="413"/>
      <c r="AF77" s="413"/>
      <c r="AG77" s="413"/>
      <c r="AH77" s="417">
        <v>0.2</v>
      </c>
      <c r="AI77" s="413">
        <v>2.1</v>
      </c>
      <c r="AJ77" s="347"/>
      <c r="AK77" s="29"/>
      <c r="AL77" s="29"/>
      <c r="AM77" s="29"/>
      <c r="AN77" s="29"/>
      <c r="AO77" s="29"/>
      <c r="AP77" s="29"/>
      <c r="AQ77" s="29"/>
      <c r="AR77" s="29"/>
      <c r="AS77" s="29"/>
      <c r="AT77" s="29"/>
      <c r="AU77" s="29"/>
      <c r="AV77" s="29"/>
      <c r="AW77" s="29"/>
      <c r="AX77" s="29"/>
      <c r="AY77" s="29"/>
      <c r="AZ77" s="29"/>
      <c r="BA77" s="29"/>
      <c r="BB77" s="29"/>
      <c r="BC77" s="29"/>
      <c r="BD77" s="29"/>
      <c r="BE77" s="29"/>
    </row>
    <row r="78" spans="1:61" ht="13.25" customHeight="1" thickBot="1">
      <c r="A78" s="434" t="s">
        <v>689</v>
      </c>
      <c r="B78" s="411" t="s">
        <v>688</v>
      </c>
      <c r="C78" s="412">
        <v>1.9270833333357587</v>
      </c>
      <c r="D78" s="413">
        <v>46.250000000058208</v>
      </c>
      <c r="E78" s="337">
        <f t="shared" si="37"/>
        <v>0.93400000000000005</v>
      </c>
      <c r="F78" s="338">
        <v>934000</v>
      </c>
      <c r="G78" s="414">
        <v>99.2</v>
      </c>
      <c r="H78" s="351">
        <f t="shared" ref="H78:H91" si="44">(F78-F77)/((F78+F77)*0.5*(D78-D77))</f>
        <v>2.4601130656086198E-2</v>
      </c>
      <c r="I78" s="414">
        <v>74</v>
      </c>
      <c r="J78" s="415">
        <v>57</v>
      </c>
      <c r="K78" s="414">
        <v>7.88</v>
      </c>
      <c r="L78" s="414">
        <v>0.39</v>
      </c>
      <c r="M78" s="414">
        <f t="shared" si="38"/>
        <v>43.741326672217589</v>
      </c>
      <c r="N78" s="414">
        <f t="shared" si="42"/>
        <v>4.3294849023090585</v>
      </c>
      <c r="O78" s="413">
        <v>0.86</v>
      </c>
      <c r="P78" s="414"/>
      <c r="Q78" s="341">
        <f t="shared" si="39"/>
        <v>0</v>
      </c>
      <c r="R78" s="341">
        <f t="shared" si="40"/>
        <v>0</v>
      </c>
      <c r="S78" s="342">
        <f t="shared" si="35"/>
        <v>107.06638115631692</v>
      </c>
      <c r="T78" s="414"/>
      <c r="U78" s="413">
        <v>330</v>
      </c>
      <c r="V78" s="415"/>
      <c r="W78" s="353">
        <f>(V78-V77)-(K77-K78)</f>
        <v>0.74000000000000021</v>
      </c>
      <c r="X78" s="353"/>
      <c r="Y78" s="415"/>
      <c r="Z78" s="416">
        <v>27.11257500008389</v>
      </c>
      <c r="AA78" s="345">
        <f>V78/180.1/Z78*1000</f>
        <v>0</v>
      </c>
      <c r="AB78" s="345">
        <f>L78/90.08/Z78*1000</f>
        <v>0.1596854928864434</v>
      </c>
      <c r="AC78" s="345"/>
      <c r="AD78" s="413">
        <v>1.92</v>
      </c>
      <c r="AE78" s="413"/>
      <c r="AF78" s="413"/>
      <c r="AG78" s="413"/>
      <c r="AH78" s="417"/>
      <c r="AI78" s="413">
        <v>2.14</v>
      </c>
      <c r="AJ78" s="347"/>
    </row>
    <row r="79" spans="1:61" ht="13.25" customHeight="1" thickBot="1">
      <c r="A79" s="434" t="s">
        <v>689</v>
      </c>
      <c r="B79" s="411" t="s">
        <v>688</v>
      </c>
      <c r="C79" s="412">
        <v>2.9513888888905058</v>
      </c>
      <c r="D79" s="413">
        <v>70.833333333372138</v>
      </c>
      <c r="E79" s="337">
        <f t="shared" si="37"/>
        <v>1.1870000000000001</v>
      </c>
      <c r="F79" s="338">
        <v>1187000</v>
      </c>
      <c r="G79" s="414">
        <v>97.5</v>
      </c>
      <c r="H79" s="351">
        <f t="shared" si="44"/>
        <v>9.7044086975360076E-3</v>
      </c>
      <c r="I79" s="414">
        <v>81</v>
      </c>
      <c r="J79" s="415">
        <v>61</v>
      </c>
      <c r="K79" s="414">
        <v>6.64</v>
      </c>
      <c r="L79" s="414">
        <v>0.61</v>
      </c>
      <c r="M79" s="414">
        <f t="shared" si="38"/>
        <v>36.858173744102132</v>
      </c>
      <c r="N79" s="414">
        <f t="shared" si="42"/>
        <v>6.7717584369449382</v>
      </c>
      <c r="O79" s="413">
        <v>1.28</v>
      </c>
      <c r="P79" s="414"/>
      <c r="Q79" s="341">
        <f t="shared" si="39"/>
        <v>0</v>
      </c>
      <c r="R79" s="341">
        <f t="shared" si="40"/>
        <v>0</v>
      </c>
      <c r="S79" s="342">
        <f t="shared" si="35"/>
        <v>84.24599831508003</v>
      </c>
      <c r="T79" s="414"/>
      <c r="U79" s="413">
        <v>327</v>
      </c>
      <c r="V79" s="415">
        <v>1.3020472440944888</v>
      </c>
      <c r="W79" s="353">
        <f>(V79-V78)-(K78-K79)</f>
        <v>6.2047244094488585E-2</v>
      </c>
      <c r="X79" s="353"/>
      <c r="Y79" s="415">
        <f t="shared" si="41"/>
        <v>7.2329930511040121</v>
      </c>
      <c r="Z79" s="416">
        <v>53.183200000063316</v>
      </c>
      <c r="AA79" s="345">
        <f t="shared" ref="AA79:AA91" si="45">(V79-V78)/180.1/((Z79-Z78))*1000</f>
        <v>0.27730748179411407</v>
      </c>
      <c r="AB79" s="345">
        <f t="shared" ref="AB79:AB91" si="46">(L79-L78)/90.08/((Z79-Z78))*1000</f>
        <v>9.3679132534713161E-2</v>
      </c>
      <c r="AC79" s="345"/>
      <c r="AD79" s="413">
        <v>1.905</v>
      </c>
      <c r="AE79" s="413"/>
      <c r="AF79" s="413"/>
      <c r="AG79" s="413"/>
      <c r="AH79" s="417">
        <v>0</v>
      </c>
      <c r="AI79" s="413">
        <v>2.06</v>
      </c>
      <c r="AJ79" s="347">
        <f t="shared" ref="AJ79:AJ91" si="47">AB79/AA79</f>
        <v>0.33781682314747241</v>
      </c>
      <c r="AK79">
        <f>K78-K79</f>
        <v>1.2400000000000002</v>
      </c>
    </row>
    <row r="80" spans="1:61" ht="13.25" customHeight="1" thickBot="1">
      <c r="A80" s="434" t="s">
        <v>689</v>
      </c>
      <c r="B80" s="411" t="s">
        <v>688</v>
      </c>
      <c r="C80" s="419">
        <v>3.8854166666642413</v>
      </c>
      <c r="D80" s="420">
        <v>93.249999999941792</v>
      </c>
      <c r="E80" s="337">
        <f t="shared" si="37"/>
        <v>2.125</v>
      </c>
      <c r="F80" s="338">
        <v>2125000</v>
      </c>
      <c r="G80" s="421">
        <v>98.8</v>
      </c>
      <c r="H80" s="351">
        <f t="shared" si="44"/>
        <v>2.5268035127527053E-2</v>
      </c>
      <c r="I80" s="421">
        <v>72</v>
      </c>
      <c r="J80" s="422">
        <v>59</v>
      </c>
      <c r="K80" s="421">
        <v>5.81</v>
      </c>
      <c r="L80" s="421">
        <v>0.67</v>
      </c>
      <c r="M80" s="421">
        <f t="shared" si="38"/>
        <v>32.250902026089364</v>
      </c>
      <c r="N80" s="421">
        <f t="shared" si="42"/>
        <v>7.4378330373001784</v>
      </c>
      <c r="O80" s="420">
        <v>1.9</v>
      </c>
      <c r="P80" s="421"/>
      <c r="Q80" s="341">
        <f t="shared" si="39"/>
        <v>0</v>
      </c>
      <c r="R80" s="341">
        <f t="shared" si="40"/>
        <v>0</v>
      </c>
      <c r="S80" s="342">
        <f t="shared" si="35"/>
        <v>47.058823529411768</v>
      </c>
      <c r="T80" s="421"/>
      <c r="U80" s="420">
        <v>325</v>
      </c>
      <c r="V80" s="422">
        <v>2.1847456567929009</v>
      </c>
      <c r="W80" s="353">
        <f>(V80-V79)-(K79-K80)</f>
        <v>5.2698412698412023E-2</v>
      </c>
      <c r="X80" s="353"/>
      <c r="Y80" s="422">
        <f t="shared" si="41"/>
        <v>12.136464499030087</v>
      </c>
      <c r="Z80" s="424">
        <v>90.305199999902669</v>
      </c>
      <c r="AA80" s="345">
        <f t="shared" si="45"/>
        <v>0.13202837146311661</v>
      </c>
      <c r="AB80" s="345">
        <f t="shared" si="46"/>
        <v>1.7942853304189505E-2</v>
      </c>
      <c r="AC80" s="345"/>
      <c r="AD80" s="413">
        <v>1.89</v>
      </c>
      <c r="AE80" s="413"/>
      <c r="AF80" s="413"/>
      <c r="AG80" s="413"/>
      <c r="AH80" s="417">
        <v>0</v>
      </c>
      <c r="AI80" s="413">
        <v>2</v>
      </c>
      <c r="AJ80" s="347">
        <f t="shared" si="47"/>
        <v>0.13590149681731106</v>
      </c>
      <c r="AK80" s="29">
        <f>AK79+K79-K80</f>
        <v>2.0700000000000003</v>
      </c>
      <c r="AL80" s="29"/>
      <c r="AM80" s="29"/>
      <c r="AN80" s="29"/>
      <c r="AO80" s="29"/>
      <c r="AP80" s="29"/>
      <c r="AQ80" s="29"/>
      <c r="AR80" s="29"/>
      <c r="AS80" s="29"/>
      <c r="AT80" s="29"/>
      <c r="AU80" s="29"/>
      <c r="AV80" s="29"/>
      <c r="AW80" s="29"/>
      <c r="AX80" s="29"/>
      <c r="AY80" s="29"/>
      <c r="AZ80" s="29"/>
      <c r="BA80" s="29"/>
      <c r="BB80" s="29"/>
      <c r="BC80" s="29"/>
      <c r="BD80" s="29"/>
      <c r="BE80" s="29"/>
    </row>
    <row r="81" spans="1:61" ht="13.25" customHeight="1" thickBot="1">
      <c r="A81" s="434" t="s">
        <v>689</v>
      </c>
      <c r="B81" s="411" t="s">
        <v>688</v>
      </c>
      <c r="C81" s="412">
        <v>4.875</v>
      </c>
      <c r="D81" s="413">
        <v>117</v>
      </c>
      <c r="E81" s="337">
        <f t="shared" si="37"/>
        <v>3.4670000000000001</v>
      </c>
      <c r="F81" s="338">
        <v>3467000</v>
      </c>
      <c r="G81" s="414">
        <v>98.7</v>
      </c>
      <c r="H81" s="351">
        <f t="shared" si="44"/>
        <v>2.0209321587180348E-2</v>
      </c>
      <c r="I81" s="414">
        <v>88</v>
      </c>
      <c r="J81" s="415">
        <v>54</v>
      </c>
      <c r="K81" s="414">
        <v>5.8860000000000001</v>
      </c>
      <c r="L81" s="414">
        <v>0.66600000000000004</v>
      </c>
      <c r="M81" s="414">
        <f t="shared" si="38"/>
        <v>32.672772689425479</v>
      </c>
      <c r="N81" s="414">
        <f t="shared" si="42"/>
        <v>7.393428063943162</v>
      </c>
      <c r="O81" s="413">
        <v>2.89</v>
      </c>
      <c r="P81" s="414"/>
      <c r="Q81" s="341">
        <f t="shared" si="39"/>
        <v>0</v>
      </c>
      <c r="R81" s="341">
        <f t="shared" si="40"/>
        <v>0</v>
      </c>
      <c r="S81" s="342">
        <f t="shared" si="35"/>
        <v>28.84338044418806</v>
      </c>
      <c r="T81" s="414"/>
      <c r="U81" s="413">
        <v>354.7</v>
      </c>
      <c r="V81" s="415">
        <v>3.0837347222543379</v>
      </c>
      <c r="W81" s="353">
        <f t="shared" ref="W81:W91" si="48">(V81-V80)-(K80-K81)</f>
        <v>0.97498906546143749</v>
      </c>
      <c r="X81" s="353"/>
      <c r="Y81" s="415">
        <f t="shared" si="41"/>
        <v>17.130432032076985</v>
      </c>
      <c r="Z81" s="416">
        <v>156.71020000006541</v>
      </c>
      <c r="AA81" s="345">
        <f t="shared" si="45"/>
        <v>7.5169197801473533E-2</v>
      </c>
      <c r="AB81" s="345">
        <f t="shared" si="46"/>
        <v>-6.6869924488980042E-4</v>
      </c>
      <c r="AC81" s="345"/>
      <c r="AD81" s="413">
        <v>1.9052777777777778</v>
      </c>
      <c r="AE81" s="413"/>
      <c r="AF81" s="413"/>
      <c r="AG81" s="413"/>
      <c r="AH81" s="417">
        <v>1.33</v>
      </c>
      <c r="AI81" s="413">
        <v>3.82</v>
      </c>
      <c r="AJ81" s="347">
        <f t="shared" si="47"/>
        <v>-8.8959209948718115E-3</v>
      </c>
      <c r="AK81">
        <f>AK80+K80-K81</f>
        <v>1.9939999999999998</v>
      </c>
    </row>
    <row r="82" spans="1:61" ht="13.25" customHeight="1" thickBot="1">
      <c r="A82" s="434" t="s">
        <v>689</v>
      </c>
      <c r="B82" s="411" t="s">
        <v>688</v>
      </c>
      <c r="C82" s="412">
        <v>5.875</v>
      </c>
      <c r="D82" s="413">
        <v>141</v>
      </c>
      <c r="E82" s="337">
        <f t="shared" si="37"/>
        <v>5.13</v>
      </c>
      <c r="F82" s="338">
        <v>5130000</v>
      </c>
      <c r="G82" s="414">
        <v>99</v>
      </c>
      <c r="H82" s="351">
        <f t="shared" si="44"/>
        <v>1.6119964328641774E-2</v>
      </c>
      <c r="I82" s="414">
        <v>68</v>
      </c>
      <c r="J82" s="415">
        <v>55</v>
      </c>
      <c r="K82" s="414">
        <v>5.93</v>
      </c>
      <c r="L82" s="414">
        <v>1.1200000000000001</v>
      </c>
      <c r="M82" s="414">
        <f t="shared" si="38"/>
        <v>32.91701359977796</v>
      </c>
      <c r="N82" s="414">
        <f t="shared" si="42"/>
        <v>12.433392539964478</v>
      </c>
      <c r="O82" s="413">
        <v>3.99</v>
      </c>
      <c r="P82" s="414"/>
      <c r="Q82" s="341">
        <f t="shared" si="39"/>
        <v>0</v>
      </c>
      <c r="R82" s="341">
        <f t="shared" si="40"/>
        <v>0</v>
      </c>
      <c r="S82" s="342">
        <f t="shared" si="35"/>
        <v>19.49317738791423</v>
      </c>
      <c r="T82" s="414"/>
      <c r="U82" s="413">
        <v>354</v>
      </c>
      <c r="V82" s="415">
        <v>4.1262382276097425</v>
      </c>
      <c r="W82" s="353">
        <f t="shared" si="48"/>
        <v>1.0865035053554042</v>
      </c>
      <c r="X82" s="353"/>
      <c r="Y82" s="415">
        <f t="shared" si="41"/>
        <v>22.921635572645297</v>
      </c>
      <c r="Z82" s="416">
        <v>259.8742000000654</v>
      </c>
      <c r="AA82" s="345">
        <f t="shared" si="45"/>
        <v>5.6109401768220345E-2</v>
      </c>
      <c r="AB82" s="345">
        <f t="shared" si="46"/>
        <v>4.8853907138355593E-2</v>
      </c>
      <c r="AC82" s="345"/>
      <c r="AD82" s="413">
        <v>1.9018518518518519</v>
      </c>
      <c r="AE82" s="413"/>
      <c r="AF82" s="413"/>
      <c r="AG82" s="413"/>
      <c r="AH82" s="417">
        <v>1.59</v>
      </c>
      <c r="AI82" s="413">
        <v>5.17</v>
      </c>
      <c r="AJ82" s="347">
        <f t="shared" si="47"/>
        <v>0.87069021587797124</v>
      </c>
    </row>
    <row r="83" spans="1:61" ht="13.25" customHeight="1" thickBot="1">
      <c r="A83" s="434" t="s">
        <v>689</v>
      </c>
      <c r="B83" s="411" t="s">
        <v>688</v>
      </c>
      <c r="C83" s="412">
        <v>6.9583333333357587</v>
      </c>
      <c r="D83" s="413">
        <v>167.00000000005821</v>
      </c>
      <c r="E83" s="337">
        <f t="shared" si="37"/>
        <v>8.7349999999999994</v>
      </c>
      <c r="F83" s="338">
        <v>8735000</v>
      </c>
      <c r="G83" s="414">
        <v>99</v>
      </c>
      <c r="H83" s="351">
        <f t="shared" si="44"/>
        <v>2.0000554800365777E-2</v>
      </c>
      <c r="I83" s="414">
        <v>57</v>
      </c>
      <c r="J83" s="415">
        <v>43</v>
      </c>
      <c r="K83" s="414">
        <v>5.22</v>
      </c>
      <c r="L83" s="414">
        <v>1.224</v>
      </c>
      <c r="M83" s="414">
        <f t="shared" si="38"/>
        <v>28.975853455453784</v>
      </c>
      <c r="N83" s="414">
        <f t="shared" si="42"/>
        <v>13.587921847246891</v>
      </c>
      <c r="O83" s="413">
        <v>5.75</v>
      </c>
      <c r="P83" s="414">
        <v>0.33315100000000003</v>
      </c>
      <c r="Q83" s="341">
        <f t="shared" si="39"/>
        <v>333.15100000000001</v>
      </c>
      <c r="R83" s="341">
        <f t="shared" si="40"/>
        <v>3813.9782484258735</v>
      </c>
      <c r="S83" s="342">
        <f t="shared" si="35"/>
        <v>11.448196908986835</v>
      </c>
      <c r="T83" s="414"/>
      <c r="U83" s="413">
        <v>375.7</v>
      </c>
      <c r="V83" s="415">
        <v>6.0124780141051923</v>
      </c>
      <c r="W83" s="353">
        <f t="shared" si="48"/>
        <v>1.1762397864954499</v>
      </c>
      <c r="X83" s="353"/>
      <c r="Y83" s="415">
        <f t="shared" si="41"/>
        <v>33.399872311225131</v>
      </c>
      <c r="Z83" s="416">
        <v>440.11920000046894</v>
      </c>
      <c r="AA83" s="345">
        <f t="shared" si="45"/>
        <v>5.8105863850384382E-2</v>
      </c>
      <c r="AB83" s="345">
        <f t="shared" si="46"/>
        <v>6.4053333367351632E-3</v>
      </c>
      <c r="AC83" s="345">
        <f t="shared" ref="AC83:AC90" si="49">P83/Z83*1000*24</f>
        <v>18.166951135036783</v>
      </c>
      <c r="AD83" s="413">
        <v>1.9151296296296298</v>
      </c>
      <c r="AE83" s="413"/>
      <c r="AF83" s="413"/>
      <c r="AG83" s="413"/>
      <c r="AH83" s="417">
        <v>3.62</v>
      </c>
      <c r="AI83" s="413">
        <v>6.99</v>
      </c>
      <c r="AJ83" s="347">
        <f t="shared" si="47"/>
        <v>0.11023557541848318</v>
      </c>
    </row>
    <row r="84" spans="1:61" ht="13.25" customHeight="1" thickBot="1">
      <c r="A84" s="434" t="s">
        <v>689</v>
      </c>
      <c r="B84" s="411" t="s">
        <v>688</v>
      </c>
      <c r="C84" s="412">
        <v>7.9513888888905058</v>
      </c>
      <c r="D84" s="413">
        <v>190.83333333337214</v>
      </c>
      <c r="E84" s="337">
        <f t="shared" si="37"/>
        <v>12.581</v>
      </c>
      <c r="F84" s="338">
        <v>12581000</v>
      </c>
      <c r="G84" s="414">
        <v>98.8</v>
      </c>
      <c r="H84" s="351">
        <f t="shared" si="44"/>
        <v>1.5140798402210614E-2</v>
      </c>
      <c r="I84" s="414">
        <v>51</v>
      </c>
      <c r="J84" s="415">
        <v>44</v>
      </c>
      <c r="K84" s="414">
        <v>4.59</v>
      </c>
      <c r="L84" s="414">
        <v>1.4219999999999999</v>
      </c>
      <c r="M84" s="414">
        <f t="shared" si="38"/>
        <v>25.478767693588676</v>
      </c>
      <c r="N84" s="414">
        <f t="shared" si="42"/>
        <v>15.78596802841918</v>
      </c>
      <c r="O84" s="413">
        <v>7.32</v>
      </c>
      <c r="P84" s="414">
        <v>0.55840100000000015</v>
      </c>
      <c r="Q84" s="341">
        <f t="shared" si="39"/>
        <v>558.40100000000018</v>
      </c>
      <c r="R84" s="341">
        <f t="shared" si="40"/>
        <v>4438.4468643192131</v>
      </c>
      <c r="S84" s="342">
        <f t="shared" si="35"/>
        <v>7.948493760432398</v>
      </c>
      <c r="T84" s="414"/>
      <c r="U84" s="413">
        <v>391.3</v>
      </c>
      <c r="V84" s="415">
        <v>8.1327542941709652</v>
      </c>
      <c r="W84" s="353">
        <f t="shared" si="48"/>
        <v>1.490276280065773</v>
      </c>
      <c r="X84" s="353"/>
      <c r="Y84" s="415">
        <f t="shared" si="41"/>
        <v>45.178203450662259</v>
      </c>
      <c r="Z84" s="416">
        <v>694.13486666692881</v>
      </c>
      <c r="AA84" s="345">
        <f t="shared" si="45"/>
        <v>4.6346638349159058E-2</v>
      </c>
      <c r="AB84" s="345">
        <f t="shared" si="46"/>
        <v>8.6531913957042551E-3</v>
      </c>
      <c r="AC84" s="345">
        <f t="shared" si="49"/>
        <v>19.306945441815113</v>
      </c>
      <c r="AD84" s="413">
        <v>1.9371111111111112</v>
      </c>
      <c r="AE84" s="413"/>
      <c r="AF84" s="413"/>
      <c r="AG84" s="413"/>
      <c r="AH84" s="417">
        <v>4.5599999999999996</v>
      </c>
      <c r="AI84" s="413">
        <v>8.49</v>
      </c>
      <c r="AJ84" s="347">
        <f t="shared" si="47"/>
        <v>0.18670591231480899</v>
      </c>
    </row>
    <row r="85" spans="1:61" ht="13.25" customHeight="1" thickBot="1">
      <c r="A85" s="434" t="s">
        <v>689</v>
      </c>
      <c r="B85" s="411" t="s">
        <v>688</v>
      </c>
      <c r="C85" s="412">
        <v>8.9270833333357587</v>
      </c>
      <c r="D85" s="413">
        <v>214.25000000005821</v>
      </c>
      <c r="E85" s="337">
        <f t="shared" si="37"/>
        <v>15.067</v>
      </c>
      <c r="F85" s="338">
        <v>15067000</v>
      </c>
      <c r="G85" s="414">
        <v>97.9</v>
      </c>
      <c r="H85" s="351">
        <f t="shared" si="44"/>
        <v>7.6796658758338902E-3</v>
      </c>
      <c r="I85" s="414">
        <v>46</v>
      </c>
      <c r="J85" s="415">
        <v>39</v>
      </c>
      <c r="K85" s="414">
        <v>2.1240000000000001</v>
      </c>
      <c r="L85" s="414">
        <v>1.4670000000000001</v>
      </c>
      <c r="M85" s="414">
        <f t="shared" si="38"/>
        <v>11.790174854288093</v>
      </c>
      <c r="N85" s="414">
        <f t="shared" si="42"/>
        <v>16.285523978685614</v>
      </c>
      <c r="O85" s="413">
        <v>6.78</v>
      </c>
      <c r="P85" s="414">
        <v>0.90173500000000006</v>
      </c>
      <c r="Q85" s="341">
        <f t="shared" si="39"/>
        <v>901.73500000000001</v>
      </c>
      <c r="R85" s="341">
        <f t="shared" si="40"/>
        <v>5984.8344063184441</v>
      </c>
      <c r="S85" s="342">
        <f t="shared" si="35"/>
        <v>6.6370213048383881</v>
      </c>
      <c r="T85" s="414"/>
      <c r="U85" s="413">
        <v>377.9</v>
      </c>
      <c r="V85" s="415">
        <v>10.951622848285902</v>
      </c>
      <c r="W85" s="353">
        <f t="shared" si="48"/>
        <v>0.35286855411493745</v>
      </c>
      <c r="X85" s="353"/>
      <c r="Y85" s="415">
        <f t="shared" si="41"/>
        <v>60.837279383861919</v>
      </c>
      <c r="Z85" s="416">
        <v>1017.846866667197</v>
      </c>
      <c r="AA85" s="345">
        <f t="shared" si="45"/>
        <v>4.835064957542963E-2</v>
      </c>
      <c r="AB85" s="345">
        <f t="shared" si="46"/>
        <v>1.5432110958692226E-3</v>
      </c>
      <c r="AC85" s="345">
        <f t="shared" si="49"/>
        <v>21.262176766199271</v>
      </c>
      <c r="AD85" s="413">
        <v>1.8824814814814816</v>
      </c>
      <c r="AE85" s="413"/>
      <c r="AF85" s="413"/>
      <c r="AG85" s="413"/>
      <c r="AH85" s="417">
        <v>4.47</v>
      </c>
      <c r="AI85" s="413">
        <v>7.66</v>
      </c>
      <c r="AJ85" s="347">
        <f t="shared" si="47"/>
        <v>3.1917070596160856E-2</v>
      </c>
    </row>
    <row r="86" spans="1:61" ht="13.25" customHeight="1" thickBot="1">
      <c r="A86" s="434" t="s">
        <v>689</v>
      </c>
      <c r="B86" s="411" t="s">
        <v>688</v>
      </c>
      <c r="C86" s="412">
        <v>9.9583333333357587</v>
      </c>
      <c r="D86" s="413">
        <v>239.00000000005821</v>
      </c>
      <c r="E86" s="337">
        <f t="shared" si="37"/>
        <v>17.541</v>
      </c>
      <c r="F86" s="338">
        <v>17541000</v>
      </c>
      <c r="G86" s="414">
        <v>97.8</v>
      </c>
      <c r="H86" s="351">
        <f t="shared" si="44"/>
        <v>6.130986013223501E-3</v>
      </c>
      <c r="I86" s="414">
        <v>62</v>
      </c>
      <c r="J86" s="415">
        <v>51</v>
      </c>
      <c r="K86" s="414">
        <v>1.5659999999999998</v>
      </c>
      <c r="L86" s="414">
        <v>1.08</v>
      </c>
      <c r="M86" s="414">
        <f t="shared" si="38"/>
        <v>8.6927560366361369</v>
      </c>
      <c r="N86" s="414">
        <f t="shared" si="42"/>
        <v>11.989342806394317</v>
      </c>
      <c r="O86" s="413">
        <v>5.0199999999999996</v>
      </c>
      <c r="P86" s="414">
        <v>1.3822859999999997</v>
      </c>
      <c r="Q86" s="341">
        <f t="shared" si="39"/>
        <v>1382.2859999999996</v>
      </c>
      <c r="R86" s="341">
        <f t="shared" si="40"/>
        <v>7880.3146912946786</v>
      </c>
      <c r="S86" s="342">
        <f t="shared" si="35"/>
        <v>5.700929251467989</v>
      </c>
      <c r="T86" s="414"/>
      <c r="U86" s="413">
        <v>378.7</v>
      </c>
      <c r="V86" s="415">
        <v>13.981696387340584</v>
      </c>
      <c r="W86" s="353">
        <f t="shared" si="48"/>
        <v>2.4720735390546813</v>
      </c>
      <c r="X86" s="353"/>
      <c r="Y86" s="415">
        <f t="shared" si="41"/>
        <v>77.669618572566648</v>
      </c>
      <c r="Z86" s="416">
        <v>1421.3708666671969</v>
      </c>
      <c r="AA86" s="345">
        <f t="shared" si="45"/>
        <v>4.1693666293770359E-2</v>
      </c>
      <c r="AB86" s="345">
        <f t="shared" si="46"/>
        <v>-1.0646655892316934E-2</v>
      </c>
      <c r="AC86" s="345">
        <f t="shared" si="49"/>
        <v>23.340047821430151</v>
      </c>
      <c r="AD86" s="413">
        <v>1.8780648148148149</v>
      </c>
      <c r="AE86" s="413"/>
      <c r="AF86" s="413"/>
      <c r="AG86" s="413"/>
      <c r="AH86" s="417">
        <v>3.31</v>
      </c>
      <c r="AI86" s="413">
        <v>6.52</v>
      </c>
      <c r="AJ86" s="347">
        <f t="shared" si="47"/>
        <v>-0.25535427413126532</v>
      </c>
    </row>
    <row r="87" spans="1:61" ht="13.25" customHeight="1" thickBot="1">
      <c r="A87" s="434" t="s">
        <v>689</v>
      </c>
      <c r="B87" s="411" t="s">
        <v>688</v>
      </c>
      <c r="C87" s="412">
        <v>10.923611111109494</v>
      </c>
      <c r="D87" s="413">
        <v>262.16666666662786</v>
      </c>
      <c r="E87" s="337">
        <f t="shared" si="37"/>
        <v>19.303000000000001</v>
      </c>
      <c r="F87" s="338">
        <v>19303000</v>
      </c>
      <c r="G87" s="414">
        <v>97.2</v>
      </c>
      <c r="H87" s="351">
        <f t="shared" si="44"/>
        <v>4.128626314035014E-3</v>
      </c>
      <c r="I87" s="414">
        <v>92</v>
      </c>
      <c r="J87" s="415">
        <v>50</v>
      </c>
      <c r="K87" s="414">
        <v>2.052</v>
      </c>
      <c r="L87" s="414">
        <v>0.46799999999999997</v>
      </c>
      <c r="M87" s="414">
        <f t="shared" si="38"/>
        <v>11.390507910074936</v>
      </c>
      <c r="N87" s="414">
        <f t="shared" si="42"/>
        <v>5.19538188277087</v>
      </c>
      <c r="O87" s="413">
        <v>5.17</v>
      </c>
      <c r="P87" s="414">
        <v>1.8675539999999999</v>
      </c>
      <c r="Q87" s="341">
        <f t="shared" si="39"/>
        <v>1867.5539999999999</v>
      </c>
      <c r="R87" s="341">
        <f t="shared" si="40"/>
        <v>9674.9417189037977</v>
      </c>
      <c r="S87" s="342">
        <f t="shared" si="35"/>
        <v>5.180541884681138</v>
      </c>
      <c r="T87" s="414"/>
      <c r="U87" s="413">
        <v>389</v>
      </c>
      <c r="V87" s="415">
        <v>16.572619419450856</v>
      </c>
      <c r="W87" s="353">
        <f t="shared" si="48"/>
        <v>3.0769230321102721</v>
      </c>
      <c r="X87" s="353"/>
      <c r="Y87" s="415">
        <f t="shared" si="41"/>
        <v>92.062436016170082</v>
      </c>
      <c r="Z87" s="416">
        <v>1848.147199998743</v>
      </c>
      <c r="AA87" s="345">
        <f t="shared" si="45"/>
        <v>3.3708581019152105E-2</v>
      </c>
      <c r="AB87" s="345">
        <f t="shared" si="46"/>
        <v>-1.5919254169011007E-2</v>
      </c>
      <c r="AC87" s="345">
        <f t="shared" si="49"/>
        <v>24.252016289628056</v>
      </c>
      <c r="AD87" s="413">
        <v>1.8754814814814817</v>
      </c>
      <c r="AE87" s="413"/>
      <c r="AF87" s="413"/>
      <c r="AG87" s="413"/>
      <c r="AH87" s="417">
        <v>3.46</v>
      </c>
      <c r="AI87" s="413">
        <v>4.99</v>
      </c>
      <c r="AJ87" s="347">
        <f t="shared" si="47"/>
        <v>-0.4722611776498753</v>
      </c>
    </row>
    <row r="88" spans="1:61" ht="13.25" customHeight="1" thickBot="1">
      <c r="A88" s="434" t="s">
        <v>689</v>
      </c>
      <c r="B88" s="411" t="s">
        <v>688</v>
      </c>
      <c r="C88" s="412">
        <v>11.9375</v>
      </c>
      <c r="D88" s="413">
        <v>286.5</v>
      </c>
      <c r="E88" s="337">
        <f t="shared" si="37"/>
        <v>18.718</v>
      </c>
      <c r="F88" s="338">
        <v>18718000</v>
      </c>
      <c r="G88" s="414">
        <v>95.9</v>
      </c>
      <c r="H88" s="351">
        <f t="shared" si="44"/>
        <v>-1.2646219663013925E-3</v>
      </c>
      <c r="I88" s="414">
        <v>150</v>
      </c>
      <c r="J88" s="415">
        <v>109</v>
      </c>
      <c r="K88" s="414">
        <v>1.28</v>
      </c>
      <c r="L88" s="414">
        <v>0.5</v>
      </c>
      <c r="M88" s="414">
        <f t="shared" si="38"/>
        <v>7.1051901193449902</v>
      </c>
      <c r="N88" s="414">
        <f t="shared" si="42"/>
        <v>5.5506216696269988</v>
      </c>
      <c r="O88" s="413">
        <v>5.24</v>
      </c>
      <c r="P88" s="414">
        <v>2.3899219999999999</v>
      </c>
      <c r="Q88" s="341">
        <f t="shared" si="39"/>
        <v>2389.922</v>
      </c>
      <c r="R88" s="341">
        <f t="shared" si="40"/>
        <v>12768.041457420664</v>
      </c>
      <c r="S88" s="342">
        <f t="shared" si="35"/>
        <v>5.342451116572283</v>
      </c>
      <c r="T88" s="414"/>
      <c r="U88" s="413">
        <v>370</v>
      </c>
      <c r="V88" s="415">
        <v>20.007057088875602</v>
      </c>
      <c r="W88" s="353">
        <f t="shared" si="48"/>
        <v>2.6624376694247456</v>
      </c>
      <c r="X88" s="353"/>
      <c r="Y88" s="415">
        <f t="shared" si="41"/>
        <v>111.14105540580286</v>
      </c>
      <c r="Z88" s="416">
        <v>2310.7360333328138</v>
      </c>
      <c r="AA88" s="345">
        <f t="shared" si="45"/>
        <v>4.1223682177019376E-2</v>
      </c>
      <c r="AB88" s="345">
        <f t="shared" si="46"/>
        <v>7.6793852608971716E-4</v>
      </c>
      <c r="AC88" s="345">
        <f t="shared" si="49"/>
        <v>24.822449285681238</v>
      </c>
      <c r="AD88" s="413">
        <v>1.8273981481481485</v>
      </c>
      <c r="AE88" s="413"/>
      <c r="AF88" s="413"/>
      <c r="AG88" s="413"/>
      <c r="AH88" s="417">
        <v>1.94</v>
      </c>
      <c r="AI88" s="413">
        <v>3.8</v>
      </c>
      <c r="AJ88" s="347">
        <f t="shared" si="47"/>
        <v>1.8628576719374512E-2</v>
      </c>
    </row>
    <row r="89" spans="1:61" ht="13.25" customHeight="1" thickBot="1">
      <c r="A89" s="434" t="s">
        <v>689</v>
      </c>
      <c r="B89" s="411" t="s">
        <v>688</v>
      </c>
      <c r="C89" s="412">
        <v>12.923611111109494</v>
      </c>
      <c r="D89" s="413">
        <v>310.16666666662786</v>
      </c>
      <c r="E89" s="337">
        <f t="shared" si="37"/>
        <v>18.542999999999999</v>
      </c>
      <c r="F89" s="338">
        <v>18543000</v>
      </c>
      <c r="G89" s="414">
        <v>91.1</v>
      </c>
      <c r="H89" s="351">
        <f t="shared" si="44"/>
        <v>-3.968957460720444E-4</v>
      </c>
      <c r="I89" s="414">
        <v>130</v>
      </c>
      <c r="J89" s="415">
        <v>50</v>
      </c>
      <c r="K89" s="414">
        <v>2.31</v>
      </c>
      <c r="L89" s="414">
        <v>0.55000000000000004</v>
      </c>
      <c r="M89" s="414">
        <f t="shared" si="38"/>
        <v>12.822647793505412</v>
      </c>
      <c r="N89" s="414">
        <f t="shared" si="42"/>
        <v>6.1056838365896979</v>
      </c>
      <c r="O89" s="413">
        <v>7.21</v>
      </c>
      <c r="P89" s="414">
        <v>2.7158720000000001</v>
      </c>
      <c r="Q89" s="341">
        <f t="shared" si="39"/>
        <v>2715.8719999999998</v>
      </c>
      <c r="R89" s="341">
        <f t="shared" si="40"/>
        <v>14646.346330151538</v>
      </c>
      <c r="S89" s="342">
        <f t="shared" si="35"/>
        <v>5.3928706250337051</v>
      </c>
      <c r="T89" s="414"/>
      <c r="U89" s="413">
        <v>394</v>
      </c>
      <c r="V89" s="415">
        <v>22.499954381788516</v>
      </c>
      <c r="W89" s="353">
        <f t="shared" si="48"/>
        <v>3.5228972929129148</v>
      </c>
      <c r="X89" s="353"/>
      <c r="Y89" s="415">
        <f t="shared" si="41"/>
        <v>124.98933078792611</v>
      </c>
      <c r="Z89" s="416">
        <v>2751.6578666654241</v>
      </c>
      <c r="AA89" s="345">
        <f t="shared" si="45"/>
        <v>3.1392728831653886E-2</v>
      </c>
      <c r="AB89" s="345">
        <f t="shared" si="46"/>
        <v>1.2588675021315808E-3</v>
      </c>
      <c r="AC89" s="345">
        <f t="shared" si="49"/>
        <v>23.687875149605365</v>
      </c>
      <c r="AD89" s="413">
        <v>1.8264814814814818</v>
      </c>
      <c r="AE89" s="413"/>
      <c r="AF89" s="413"/>
      <c r="AG89" s="413"/>
      <c r="AH89" s="417">
        <v>1.81</v>
      </c>
      <c r="AI89" s="413">
        <v>3.01</v>
      </c>
      <c r="AJ89" s="347">
        <f t="shared" si="47"/>
        <v>4.0100607656071006E-2</v>
      </c>
    </row>
    <row r="90" spans="1:61" ht="13.25" customHeight="1" thickBot="1">
      <c r="A90" s="434" t="s">
        <v>689</v>
      </c>
      <c r="B90" s="411" t="s">
        <v>688</v>
      </c>
      <c r="C90" s="419">
        <v>13.895833333335759</v>
      </c>
      <c r="D90" s="420">
        <v>333.50000000005821</v>
      </c>
      <c r="E90" s="337">
        <f t="shared" si="37"/>
        <v>17.940999999999999</v>
      </c>
      <c r="F90" s="338">
        <v>17941000</v>
      </c>
      <c r="G90" s="421">
        <v>83.5</v>
      </c>
      <c r="H90" s="351">
        <f t="shared" si="44"/>
        <v>-1.4143186054101926E-3</v>
      </c>
      <c r="I90" s="421">
        <v>126</v>
      </c>
      <c r="J90" s="422">
        <v>51</v>
      </c>
      <c r="K90" s="421">
        <v>2.68</v>
      </c>
      <c r="L90" s="421">
        <v>0.5</v>
      </c>
      <c r="M90" s="421">
        <f t="shared" si="38"/>
        <v>14.876491812378575</v>
      </c>
      <c r="N90" s="421">
        <f t="shared" si="42"/>
        <v>5.5506216696269988</v>
      </c>
      <c r="O90" s="420">
        <v>8.93</v>
      </c>
      <c r="P90" s="421">
        <v>2.8478339999999998</v>
      </c>
      <c r="Q90" s="341">
        <f t="shared" si="39"/>
        <v>2847.8339999999998</v>
      </c>
      <c r="R90" s="341">
        <f t="shared" si="40"/>
        <v>15873.329245861432</v>
      </c>
      <c r="S90" s="342">
        <f t="shared" si="35"/>
        <v>5.5738253163145863</v>
      </c>
      <c r="T90" s="345">
        <f>P90/AVERAGE(P90,P105,P120,P135,P149,P164,P179,P194,P210,P225,P240,P255,P270,P285,P300)</f>
        <v>1.0207680298933943</v>
      </c>
      <c r="U90" s="420">
        <v>412</v>
      </c>
      <c r="V90" s="422">
        <v>24.600327493182874</v>
      </c>
      <c r="W90" s="353">
        <f t="shared" si="48"/>
        <v>2.4703731113943581</v>
      </c>
      <c r="X90" s="353"/>
      <c r="Y90" s="422">
        <f t="shared" si="41"/>
        <v>136.65709798173972</v>
      </c>
      <c r="Z90" s="424">
        <v>3177.3045333338605</v>
      </c>
      <c r="AA90" s="345">
        <f t="shared" si="45"/>
        <v>2.7398923537757126E-2</v>
      </c>
      <c r="AB90" s="345">
        <f t="shared" si="46"/>
        <v>-1.3040444350409398E-3</v>
      </c>
      <c r="AC90" s="345">
        <f t="shared" si="49"/>
        <v>21.511320455104205</v>
      </c>
      <c r="AD90" s="413">
        <v>1.8378981481481484</v>
      </c>
      <c r="AE90" s="413"/>
      <c r="AF90" s="413"/>
      <c r="AG90" s="413"/>
      <c r="AH90" s="425">
        <v>1.25</v>
      </c>
      <c r="AI90" s="420">
        <v>3.11</v>
      </c>
      <c r="AJ90" s="347">
        <f t="shared" si="47"/>
        <v>-4.7594732444283784E-2</v>
      </c>
      <c r="AK90" s="29"/>
      <c r="AL90" s="29"/>
      <c r="AM90" s="426">
        <v>65</v>
      </c>
      <c r="AN90" s="426">
        <v>33.299999999999997</v>
      </c>
      <c r="AO90" s="427">
        <v>15.1</v>
      </c>
      <c r="AP90" s="427">
        <v>51.3</v>
      </c>
      <c r="AQ90" s="427">
        <v>33.6</v>
      </c>
      <c r="AR90" s="426">
        <v>99</v>
      </c>
      <c r="AS90" s="426">
        <v>0.8</v>
      </c>
      <c r="AT90" s="426">
        <v>0.2</v>
      </c>
      <c r="AU90" s="29">
        <v>119</v>
      </c>
      <c r="AV90" s="426">
        <v>2.06</v>
      </c>
      <c r="AW90" s="426">
        <v>63.11</v>
      </c>
      <c r="AX90" s="29"/>
      <c r="AY90" s="426">
        <v>2.1800000000000002</v>
      </c>
      <c r="AZ90" s="29"/>
      <c r="BA90" s="426">
        <v>0.70495408271883908</v>
      </c>
      <c r="BB90" s="426">
        <v>0.52692261033294996</v>
      </c>
      <c r="BC90" s="426">
        <v>0.294190296324851</v>
      </c>
      <c r="BD90" s="426">
        <v>18.48</v>
      </c>
      <c r="BE90" s="426">
        <v>7.16</v>
      </c>
      <c r="BF90" s="29"/>
      <c r="BG90" s="29"/>
      <c r="BH90" s="365">
        <f>(2*AY90+BB90+BC90+BD90+BE90)/(2*(SUM(AV90:BG90)))</f>
        <v>0.16304695004988945</v>
      </c>
      <c r="BI90" s="365">
        <f>SUM(BD90:BE90,AY90,AW90)/SUM(AV90:BG90)</f>
        <v>0.96205865199850404</v>
      </c>
    </row>
    <row r="91" spans="1:61" ht="16" thickBot="1">
      <c r="A91" s="434" t="s">
        <v>689</v>
      </c>
      <c r="B91" s="411" t="s">
        <v>688</v>
      </c>
      <c r="C91" s="428"/>
      <c r="D91" s="429" t="e">
        <v>#VALUE!</v>
      </c>
      <c r="E91" s="337">
        <f t="shared" si="37"/>
        <v>0</v>
      </c>
      <c r="F91" s="338">
        <v>0</v>
      </c>
      <c r="G91" s="430"/>
      <c r="H91" s="351" t="e">
        <f t="shared" si="44"/>
        <v>#VALUE!</v>
      </c>
      <c r="I91" s="430"/>
      <c r="J91" s="431"/>
      <c r="K91" s="430"/>
      <c r="L91" s="430"/>
      <c r="M91" s="430"/>
      <c r="N91" s="430"/>
      <c r="O91" s="429"/>
      <c r="P91" s="430"/>
      <c r="Q91" s="341">
        <f t="shared" si="39"/>
        <v>0</v>
      </c>
      <c r="R91" s="341" t="e">
        <f t="shared" si="40"/>
        <v>#DIV/0!</v>
      </c>
      <c r="S91" s="342" t="e">
        <f t="shared" si="35"/>
        <v>#DIV/0!</v>
      </c>
      <c r="T91" s="430"/>
      <c r="U91" s="429"/>
      <c r="V91" s="431"/>
      <c r="W91" s="353">
        <f t="shared" si="48"/>
        <v>-27.280327493182874</v>
      </c>
      <c r="X91" s="353"/>
      <c r="Y91" s="431"/>
      <c r="Z91" s="432"/>
      <c r="AA91" s="345">
        <f t="shared" si="45"/>
        <v>4.2990087938287166E-2</v>
      </c>
      <c r="AB91" s="345">
        <f t="shared" si="46"/>
        <v>1.7469592893580395E-3</v>
      </c>
      <c r="AC91" s="345"/>
      <c r="AD91" s="413">
        <v>1.9350000000000001</v>
      </c>
      <c r="AE91" s="413"/>
      <c r="AF91" s="413"/>
      <c r="AG91" s="413"/>
      <c r="AH91" s="433"/>
      <c r="AI91" s="429"/>
      <c r="AJ91" s="347">
        <f t="shared" si="47"/>
        <v>4.0636327421935549E-2</v>
      </c>
    </row>
    <row r="92" spans="1:61" ht="13.25" customHeight="1" thickBot="1">
      <c r="A92" s="411" t="s">
        <v>690</v>
      </c>
      <c r="B92" s="411" t="s">
        <v>688</v>
      </c>
      <c r="C92" s="412">
        <v>4.1666666664241347E-2</v>
      </c>
      <c r="D92" s="413">
        <v>0.99999999994179234</v>
      </c>
      <c r="E92" s="337">
        <f t="shared" si="37"/>
        <v>0.24199999999999999</v>
      </c>
      <c r="F92" s="338">
        <v>242000</v>
      </c>
      <c r="G92" s="414">
        <v>98.8</v>
      </c>
      <c r="H92" s="339"/>
      <c r="I92" s="414">
        <v>86</v>
      </c>
      <c r="J92" s="415">
        <v>84</v>
      </c>
      <c r="K92" s="414">
        <v>7.18</v>
      </c>
      <c r="L92" s="414">
        <v>0.05</v>
      </c>
      <c r="M92" s="414">
        <f t="shared" si="38"/>
        <v>39.8556758257008</v>
      </c>
      <c r="N92" s="414">
        <f t="shared" si="42"/>
        <v>0.55506216696269994</v>
      </c>
      <c r="O92" s="413">
        <v>0.34</v>
      </c>
      <c r="P92" s="414"/>
      <c r="Q92" s="341">
        <f t="shared" si="39"/>
        <v>0</v>
      </c>
      <c r="R92" s="341">
        <f t="shared" si="40"/>
        <v>0</v>
      </c>
      <c r="S92" s="342">
        <f t="shared" si="35"/>
        <v>413.22314049586777</v>
      </c>
      <c r="T92" s="414"/>
      <c r="U92" s="413"/>
      <c r="V92" s="415">
        <v>0</v>
      </c>
      <c r="W92" s="344"/>
      <c r="X92" s="359"/>
      <c r="Y92" s="415">
        <f t="shared" si="41"/>
        <v>0</v>
      </c>
      <c r="Z92" s="416"/>
      <c r="AA92" s="345"/>
      <c r="AB92" s="345"/>
      <c r="AC92" s="345"/>
      <c r="AD92" s="413">
        <v>1.9350000000000001</v>
      </c>
      <c r="AE92" s="413"/>
      <c r="AF92" s="413"/>
      <c r="AG92" s="413"/>
      <c r="AH92" s="417">
        <v>0.2</v>
      </c>
      <c r="AI92" s="413">
        <v>2.12</v>
      </c>
      <c r="AJ92" s="347"/>
    </row>
    <row r="93" spans="1:61" ht="13.25" customHeight="1" thickBot="1">
      <c r="A93" s="411" t="s">
        <v>690</v>
      </c>
      <c r="B93" s="411" t="s">
        <v>688</v>
      </c>
      <c r="C93" s="419">
        <v>1.9027777777810115</v>
      </c>
      <c r="D93" s="420">
        <v>45.666666666744277</v>
      </c>
      <c r="E93" s="337">
        <f t="shared" si="37"/>
        <v>0.46</v>
      </c>
      <c r="F93" s="338">
        <v>460000</v>
      </c>
      <c r="G93" s="421">
        <v>97.9</v>
      </c>
      <c r="H93" s="351">
        <f t="shared" ref="H93:H106" si="50">(F93-F92)/((F93+F92)*0.5*(D93-D92))</f>
        <v>1.3904834800314908E-2</v>
      </c>
      <c r="I93" s="421">
        <v>76</v>
      </c>
      <c r="J93" s="422">
        <v>64</v>
      </c>
      <c r="K93" s="421">
        <v>7.95</v>
      </c>
      <c r="L93" s="421">
        <v>0.32</v>
      </c>
      <c r="M93" s="421">
        <f t="shared" si="38"/>
        <v>44.12989175686927</v>
      </c>
      <c r="N93" s="421">
        <f t="shared" si="42"/>
        <v>3.5523978685612789</v>
      </c>
      <c r="O93" s="420">
        <v>0.81</v>
      </c>
      <c r="P93" s="421"/>
      <c r="Q93" s="341">
        <f t="shared" si="39"/>
        <v>0</v>
      </c>
      <c r="R93" s="341">
        <f t="shared" si="40"/>
        <v>0</v>
      </c>
      <c r="S93" s="342">
        <f t="shared" si="35"/>
        <v>217.39130434782609</v>
      </c>
      <c r="T93" s="421"/>
      <c r="U93" s="420">
        <v>330</v>
      </c>
      <c r="V93" s="422"/>
      <c r="W93" s="353">
        <f>(V93-V92)-(K92-K93)</f>
        <v>0.77000000000000046</v>
      </c>
      <c r="X93" s="353"/>
      <c r="Y93" s="422"/>
      <c r="Z93" s="424">
        <v>15.678000000047673</v>
      </c>
      <c r="AA93" s="345">
        <f>V93/180.1/Z93*1000</f>
        <v>0</v>
      </c>
      <c r="AB93" s="345">
        <f>L93/90.08/Z93*1000</f>
        <v>0.2265848876483274</v>
      </c>
      <c r="AC93" s="345"/>
      <c r="AD93" s="420">
        <v>1.92</v>
      </c>
      <c r="AE93" s="420"/>
      <c r="AF93" s="420"/>
      <c r="AG93" s="420"/>
      <c r="AH93" s="425"/>
      <c r="AI93" s="420">
        <v>2.16</v>
      </c>
      <c r="AJ93" s="347"/>
      <c r="AK93" s="29"/>
      <c r="AL93" s="29"/>
      <c r="AM93" s="29"/>
      <c r="AN93" s="29"/>
      <c r="AO93" s="29"/>
      <c r="AP93" s="29"/>
      <c r="AQ93" s="29"/>
      <c r="AR93" s="29"/>
      <c r="AS93" s="29"/>
      <c r="AT93" s="29"/>
      <c r="AU93" s="29"/>
      <c r="AV93" s="29"/>
      <c r="AW93" s="29"/>
      <c r="AX93" s="29"/>
      <c r="AY93" s="29"/>
      <c r="AZ93" s="29"/>
      <c r="BA93" s="29"/>
      <c r="BB93" s="29"/>
      <c r="BC93" s="29"/>
      <c r="BD93" s="29"/>
      <c r="BE93" s="29"/>
    </row>
    <row r="94" spans="1:61" ht="13.25" customHeight="1" thickBot="1">
      <c r="A94" s="411" t="s">
        <v>690</v>
      </c>
      <c r="B94" s="411" t="s">
        <v>688</v>
      </c>
      <c r="C94" s="412">
        <v>2.9513888888905058</v>
      </c>
      <c r="D94" s="413">
        <v>70.833333333372138</v>
      </c>
      <c r="E94" s="337">
        <f t="shared" si="37"/>
        <v>1.0740000000000001</v>
      </c>
      <c r="F94" s="338">
        <v>1074000</v>
      </c>
      <c r="G94" s="414">
        <v>98.1</v>
      </c>
      <c r="H94" s="351">
        <f t="shared" si="50"/>
        <v>3.1808801816708088E-2</v>
      </c>
      <c r="I94" s="414">
        <v>71</v>
      </c>
      <c r="J94" s="415">
        <v>57</v>
      </c>
      <c r="K94" s="414">
        <v>6.31</v>
      </c>
      <c r="L94" s="414">
        <v>0.44</v>
      </c>
      <c r="M94" s="414">
        <f t="shared" si="38"/>
        <v>35.0263669164585</v>
      </c>
      <c r="N94" s="414">
        <f t="shared" si="42"/>
        <v>4.8845470692717585</v>
      </c>
      <c r="O94" s="413">
        <v>1.28</v>
      </c>
      <c r="P94" s="414"/>
      <c r="Q94" s="341">
        <f t="shared" si="39"/>
        <v>0</v>
      </c>
      <c r="R94" s="341">
        <f t="shared" si="40"/>
        <v>0</v>
      </c>
      <c r="S94" s="342">
        <f t="shared" si="35"/>
        <v>93.109869646182489</v>
      </c>
      <c r="T94" s="414"/>
      <c r="U94" s="413">
        <v>328</v>
      </c>
      <c r="V94" s="415">
        <v>1.70259842519685</v>
      </c>
      <c r="W94" s="353">
        <f>(V94-V93)-(K93-K94)</f>
        <v>6.2598425196849439E-2</v>
      </c>
      <c r="X94" s="353"/>
      <c r="Y94" s="415">
        <f t="shared" si="41"/>
        <v>9.458091965652029</v>
      </c>
      <c r="Z94" s="416">
        <v>34.980833333351242</v>
      </c>
      <c r="AA94" s="345">
        <f t="shared" ref="AA94:AA106" si="51">(V94-V93)/180.1/((Z94-Z93))*1000</f>
        <v>0.48975339325172135</v>
      </c>
      <c r="AB94" s="345">
        <f t="shared" ref="AB94:AB106" si="52">(L94-L93)/90.08/((Z94-Z93))*1000</f>
        <v>6.9013143185155917E-2</v>
      </c>
      <c r="AC94" s="345"/>
      <c r="AD94" s="413">
        <v>1.905</v>
      </c>
      <c r="AE94" s="413"/>
      <c r="AF94" s="413"/>
      <c r="AG94" s="413"/>
      <c r="AH94" s="417">
        <v>0</v>
      </c>
      <c r="AI94" s="413">
        <v>2.1</v>
      </c>
      <c r="AJ94" s="347">
        <f t="shared" ref="AJ94:AJ106" si="53">AB94/AA94</f>
        <v>0.14091406845992965</v>
      </c>
    </row>
    <row r="95" spans="1:61" ht="13.25" customHeight="1" thickBot="1">
      <c r="A95" s="411" t="s">
        <v>690</v>
      </c>
      <c r="B95" s="411" t="s">
        <v>688</v>
      </c>
      <c r="C95" s="412">
        <v>3.9027777777810115</v>
      </c>
      <c r="D95" s="413">
        <v>93.666666666744277</v>
      </c>
      <c r="E95" s="337">
        <f t="shared" si="37"/>
        <v>2.149</v>
      </c>
      <c r="F95" s="338">
        <v>2149000</v>
      </c>
      <c r="G95" s="414">
        <v>98.5</v>
      </c>
      <c r="H95" s="351">
        <f t="shared" si="50"/>
        <v>2.9215198244320759E-2</v>
      </c>
      <c r="I95" s="414">
        <v>76</v>
      </c>
      <c r="J95" s="415">
        <v>55</v>
      </c>
      <c r="K95" s="414">
        <v>5.89</v>
      </c>
      <c r="L95" s="414">
        <v>0.63</v>
      </c>
      <c r="M95" s="414">
        <f t="shared" si="38"/>
        <v>32.694976408548435</v>
      </c>
      <c r="N95" s="414">
        <f t="shared" si="42"/>
        <v>6.9937833037300177</v>
      </c>
      <c r="O95" s="413">
        <v>1.85</v>
      </c>
      <c r="P95" s="414"/>
      <c r="Q95" s="341">
        <f t="shared" si="39"/>
        <v>0</v>
      </c>
      <c r="R95" s="341">
        <f t="shared" si="40"/>
        <v>0</v>
      </c>
      <c r="S95" s="342">
        <f t="shared" si="35"/>
        <v>46.533271288971612</v>
      </c>
      <c r="T95" s="414"/>
      <c r="U95" s="413">
        <v>327</v>
      </c>
      <c r="V95" s="415">
        <v>2.2235584251968503</v>
      </c>
      <c r="W95" s="353">
        <f>(V95-V94)-(K94-K95)</f>
        <v>0.10096000000000038</v>
      </c>
      <c r="X95" s="353"/>
      <c r="Y95" s="415">
        <f t="shared" si="41"/>
        <v>12.352073022786159</v>
      </c>
      <c r="Z95" s="416">
        <v>71.776750000080455</v>
      </c>
      <c r="AA95" s="345">
        <f t="shared" si="51"/>
        <v>7.8612397130076825E-2</v>
      </c>
      <c r="AB95" s="345">
        <f t="shared" si="52"/>
        <v>5.7322562543072234E-2</v>
      </c>
      <c r="AC95" s="345"/>
      <c r="AD95" s="413">
        <v>1.875</v>
      </c>
      <c r="AE95" s="413"/>
      <c r="AF95" s="413"/>
      <c r="AG95" s="413"/>
      <c r="AH95" s="417">
        <v>0</v>
      </c>
      <c r="AI95" s="413">
        <v>2.06</v>
      </c>
      <c r="AJ95" s="347">
        <f t="shared" si="53"/>
        <v>0.72917967948773854</v>
      </c>
    </row>
    <row r="96" spans="1:61" ht="13.25" customHeight="1" thickBot="1">
      <c r="A96" s="411" t="s">
        <v>690</v>
      </c>
      <c r="B96" s="411" t="s">
        <v>688</v>
      </c>
      <c r="C96" s="419">
        <v>4.8611111111094942</v>
      </c>
      <c r="D96" s="420">
        <v>116.66666666662786</v>
      </c>
      <c r="E96" s="337">
        <f t="shared" si="37"/>
        <v>3.51</v>
      </c>
      <c r="F96" s="338">
        <v>3510000</v>
      </c>
      <c r="G96" s="421">
        <v>98.7</v>
      </c>
      <c r="H96" s="351">
        <f t="shared" si="50"/>
        <v>2.0913204821974826E-2</v>
      </c>
      <c r="I96" s="421">
        <v>79</v>
      </c>
      <c r="J96" s="422">
        <v>54</v>
      </c>
      <c r="K96" s="421">
        <v>6.2</v>
      </c>
      <c r="L96" s="421">
        <v>1.1299999999999999</v>
      </c>
      <c r="M96" s="421">
        <f t="shared" si="38"/>
        <v>34.415764640577294</v>
      </c>
      <c r="N96" s="421">
        <f t="shared" si="42"/>
        <v>12.544404973357015</v>
      </c>
      <c r="O96" s="420">
        <v>2.76</v>
      </c>
      <c r="P96" s="421"/>
      <c r="Q96" s="341">
        <f t="shared" si="39"/>
        <v>0</v>
      </c>
      <c r="R96" s="341">
        <f t="shared" si="40"/>
        <v>0</v>
      </c>
      <c r="S96" s="342">
        <f t="shared" si="35"/>
        <v>28.490028490028489</v>
      </c>
      <c r="T96" s="421"/>
      <c r="U96" s="420">
        <v>348</v>
      </c>
      <c r="V96" s="422">
        <v>2.892401000997499</v>
      </c>
      <c r="W96" s="353">
        <f t="shared" ref="W96:W106" si="54">(V96-V95)-(K95-K96)</f>
        <v>0.97884257580064915</v>
      </c>
      <c r="X96" s="353"/>
      <c r="Y96" s="422">
        <f t="shared" si="41"/>
        <v>16.067555487028855</v>
      </c>
      <c r="Z96" s="424">
        <v>136.85524999975104</v>
      </c>
      <c r="AA96" s="345">
        <f t="shared" si="51"/>
        <v>5.7065373434777203E-2</v>
      </c>
      <c r="AB96" s="345">
        <f t="shared" si="52"/>
        <v>8.5291174038355122E-2</v>
      </c>
      <c r="AC96" s="345"/>
      <c r="AD96" s="413">
        <v>1.8890925925925925</v>
      </c>
      <c r="AE96" s="413"/>
      <c r="AF96" s="413"/>
      <c r="AG96" s="413"/>
      <c r="AH96" s="425"/>
      <c r="AI96" s="420">
        <v>4.51</v>
      </c>
      <c r="AJ96" s="347">
        <f t="shared" si="53"/>
        <v>1.4946222009015426</v>
      </c>
    </row>
    <row r="97" spans="1:61" ht="13.25" customHeight="1" thickBot="1">
      <c r="A97" s="411" t="s">
        <v>690</v>
      </c>
      <c r="B97" s="411" t="s">
        <v>688</v>
      </c>
      <c r="C97" s="412">
        <v>5.875</v>
      </c>
      <c r="D97" s="413">
        <v>141</v>
      </c>
      <c r="E97" s="337">
        <f t="shared" si="37"/>
        <v>5.6390000000000002</v>
      </c>
      <c r="F97" s="338">
        <v>5639000</v>
      </c>
      <c r="G97" s="414">
        <v>99</v>
      </c>
      <c r="H97" s="351">
        <f t="shared" si="50"/>
        <v>1.9126276245445838E-2</v>
      </c>
      <c r="I97" s="414">
        <v>59</v>
      </c>
      <c r="J97" s="415">
        <v>56</v>
      </c>
      <c r="K97" s="414">
        <v>7.48</v>
      </c>
      <c r="L97" s="414">
        <v>1.26</v>
      </c>
      <c r="M97" s="414">
        <f t="shared" si="38"/>
        <v>41.52095475992229</v>
      </c>
      <c r="N97" s="414">
        <f t="shared" si="42"/>
        <v>13.987566607460035</v>
      </c>
      <c r="O97" s="413">
        <v>4.21</v>
      </c>
      <c r="P97" s="414"/>
      <c r="Q97" s="341">
        <f t="shared" si="39"/>
        <v>0</v>
      </c>
      <c r="R97" s="341">
        <f t="shared" si="40"/>
        <v>0</v>
      </c>
      <c r="S97" s="342">
        <f t="shared" si="35"/>
        <v>17.733640716439083</v>
      </c>
      <c r="T97" s="414"/>
      <c r="U97" s="413">
        <v>359</v>
      </c>
      <c r="V97" s="415">
        <v>2.4392956946838051</v>
      </c>
      <c r="W97" s="353">
        <f t="shared" si="54"/>
        <v>0.82689469368630641</v>
      </c>
      <c r="X97" s="353"/>
      <c r="Y97" s="415">
        <f t="shared" si="41"/>
        <v>13.550513538781797</v>
      </c>
      <c r="Z97" s="416">
        <v>248.1680833332619</v>
      </c>
      <c r="AA97" s="345">
        <f t="shared" si="51"/>
        <v>-2.2601652745064548E-2</v>
      </c>
      <c r="AB97" s="345">
        <f t="shared" si="52"/>
        <v>1.2964916900274025E-2</v>
      </c>
      <c r="AC97" s="345"/>
      <c r="AD97" s="413">
        <v>1.8971111111111112</v>
      </c>
      <c r="AE97" s="413"/>
      <c r="AF97" s="413"/>
      <c r="AG97" s="413"/>
      <c r="AH97" s="417">
        <v>1.7</v>
      </c>
      <c r="AI97" s="413">
        <v>5.53</v>
      </c>
      <c r="AJ97" s="347">
        <f t="shared" si="53"/>
        <v>-0.5736269398752325</v>
      </c>
    </row>
    <row r="98" spans="1:61" ht="13.25" customHeight="1" thickBot="1">
      <c r="A98" s="411" t="s">
        <v>690</v>
      </c>
      <c r="B98" s="411" t="s">
        <v>688</v>
      </c>
      <c r="C98" s="412">
        <v>6.9583333333357587</v>
      </c>
      <c r="D98" s="413">
        <v>167.00000000005821</v>
      </c>
      <c r="E98" s="337">
        <f t="shared" si="37"/>
        <v>9.1189999999999998</v>
      </c>
      <c r="F98" s="338">
        <v>9119000</v>
      </c>
      <c r="G98" s="414">
        <v>99.1</v>
      </c>
      <c r="H98" s="351">
        <f t="shared" si="50"/>
        <v>1.8138793040500638E-2</v>
      </c>
      <c r="I98" s="414">
        <v>42</v>
      </c>
      <c r="J98" s="415">
        <v>50</v>
      </c>
      <c r="K98" s="414">
        <v>5.58</v>
      </c>
      <c r="L98" s="414">
        <v>1.5569999999999999</v>
      </c>
      <c r="M98" s="414">
        <f t="shared" si="38"/>
        <v>30.974188176519565</v>
      </c>
      <c r="N98" s="414">
        <f t="shared" si="42"/>
        <v>17.28463587921847</v>
      </c>
      <c r="O98" s="413">
        <v>6.12</v>
      </c>
      <c r="P98" s="414">
        <v>0.32117300000000004</v>
      </c>
      <c r="Q98" s="341">
        <f t="shared" si="39"/>
        <v>321.17300000000006</v>
      </c>
      <c r="R98" s="341">
        <f t="shared" si="40"/>
        <v>3522.0199583287645</v>
      </c>
      <c r="S98" s="342">
        <f t="shared" si="35"/>
        <v>10.96611470555982</v>
      </c>
      <c r="T98" s="414"/>
      <c r="U98" s="413">
        <v>392.2</v>
      </c>
      <c r="V98" s="415">
        <v>5.4347206784297182</v>
      </c>
      <c r="W98" s="353">
        <f t="shared" si="54"/>
        <v>1.0954249837459127</v>
      </c>
      <c r="X98" s="353"/>
      <c r="Y98" s="415">
        <f t="shared" si="41"/>
        <v>30.190376793210113</v>
      </c>
      <c r="Z98" s="416">
        <v>440.0220833336914</v>
      </c>
      <c r="AA98" s="345">
        <f t="shared" si="51"/>
        <v>8.6690972844767136E-2</v>
      </c>
      <c r="AB98" s="345">
        <f t="shared" si="52"/>
        <v>1.7185303781787481E-2</v>
      </c>
      <c r="AC98" s="345">
        <f t="shared" ref="AC98:AC105" si="55">P98/Z98*1000*24</f>
        <v>17.517648072573014</v>
      </c>
      <c r="AD98" s="413">
        <v>1.9083518518518516</v>
      </c>
      <c r="AE98" s="413"/>
      <c r="AF98" s="413"/>
      <c r="AG98" s="413"/>
      <c r="AH98" s="417">
        <v>3.57</v>
      </c>
      <c r="AI98" s="413">
        <v>7.6</v>
      </c>
      <c r="AJ98" s="347">
        <f t="shared" si="53"/>
        <v>0.19823637015309864</v>
      </c>
    </row>
    <row r="99" spans="1:61" ht="13.25" customHeight="1" thickBot="1">
      <c r="A99" s="411" t="s">
        <v>690</v>
      </c>
      <c r="B99" s="411" t="s">
        <v>688</v>
      </c>
      <c r="C99" s="412">
        <v>7.9513888888905058</v>
      </c>
      <c r="D99" s="413">
        <v>190.83333333337214</v>
      </c>
      <c r="E99" s="337">
        <f t="shared" si="37"/>
        <v>13.56</v>
      </c>
      <c r="F99" s="338">
        <v>13560000</v>
      </c>
      <c r="G99" s="414">
        <v>99.1</v>
      </c>
      <c r="H99" s="351">
        <f t="shared" si="50"/>
        <v>1.6432440966163944E-2</v>
      </c>
      <c r="I99" s="414">
        <v>34</v>
      </c>
      <c r="J99" s="415">
        <v>45</v>
      </c>
      <c r="K99" s="414">
        <v>4.3559999999999999</v>
      </c>
      <c r="L99" s="414">
        <v>1.7549999999999999</v>
      </c>
      <c r="M99" s="414">
        <f t="shared" si="38"/>
        <v>24.179850124895918</v>
      </c>
      <c r="N99" s="414">
        <f t="shared" si="42"/>
        <v>19.482682060390761</v>
      </c>
      <c r="O99" s="413">
        <v>7.5</v>
      </c>
      <c r="P99" s="414">
        <v>0.56370100000000001</v>
      </c>
      <c r="Q99" s="341">
        <f t="shared" si="39"/>
        <v>563.70100000000002</v>
      </c>
      <c r="R99" s="341">
        <f t="shared" si="40"/>
        <v>4157.0870206489672</v>
      </c>
      <c r="S99" s="342">
        <f t="shared" si="35"/>
        <v>7.3746312684365778</v>
      </c>
      <c r="T99" s="414"/>
      <c r="U99" s="413">
        <v>397.6</v>
      </c>
      <c r="V99" s="415">
        <v>8.0527206592161313</v>
      </c>
      <c r="W99" s="353">
        <f t="shared" si="54"/>
        <v>1.393999980786413</v>
      </c>
      <c r="X99" s="353"/>
      <c r="Y99" s="415">
        <f t="shared" si="41"/>
        <v>44.733609194878937</v>
      </c>
      <c r="Z99" s="416">
        <v>710.28016666680469</v>
      </c>
      <c r="AA99" s="345">
        <f t="shared" si="51"/>
        <v>5.378698908133811E-2</v>
      </c>
      <c r="AB99" s="345">
        <f t="shared" si="52"/>
        <v>8.1331376070740286E-3</v>
      </c>
      <c r="AC99" s="345">
        <f t="shared" si="55"/>
        <v>19.047165660682776</v>
      </c>
      <c r="AD99" s="413">
        <v>1.927648148148148</v>
      </c>
      <c r="AE99" s="413"/>
      <c r="AF99" s="413"/>
      <c r="AG99" s="413"/>
      <c r="AH99" s="417">
        <v>4.6399999999999997</v>
      </c>
      <c r="AI99" s="413">
        <v>8.9600000000000009</v>
      </c>
      <c r="AJ99" s="347">
        <f t="shared" si="53"/>
        <v>0.15121012992147381</v>
      </c>
    </row>
    <row r="100" spans="1:61" ht="13.25" customHeight="1" thickBot="1">
      <c r="A100" s="411" t="s">
        <v>690</v>
      </c>
      <c r="B100" s="411" t="s">
        <v>688</v>
      </c>
      <c r="C100" s="412">
        <v>8.9270833333357587</v>
      </c>
      <c r="D100" s="413">
        <v>214.25000000005821</v>
      </c>
      <c r="E100" s="337">
        <f t="shared" si="37"/>
        <v>16.91</v>
      </c>
      <c r="F100" s="338">
        <v>16910000</v>
      </c>
      <c r="G100" s="414">
        <v>98.6</v>
      </c>
      <c r="H100" s="351">
        <f t="shared" si="50"/>
        <v>9.3902525907792606E-3</v>
      </c>
      <c r="I100" s="414">
        <v>35</v>
      </c>
      <c r="J100" s="415">
        <v>50</v>
      </c>
      <c r="K100" s="414">
        <v>2.0880000000000001</v>
      </c>
      <c r="L100" s="414">
        <v>1.6829999999999998</v>
      </c>
      <c r="M100" s="414">
        <f t="shared" si="38"/>
        <v>11.590341382181515</v>
      </c>
      <c r="N100" s="414">
        <f t="shared" si="42"/>
        <v>18.683392539964476</v>
      </c>
      <c r="O100" s="413">
        <v>7.12</v>
      </c>
      <c r="P100" s="414">
        <v>0.96522900000000011</v>
      </c>
      <c r="Q100" s="341">
        <f t="shared" si="39"/>
        <v>965.22900000000016</v>
      </c>
      <c r="R100" s="341">
        <f t="shared" si="40"/>
        <v>5708.0366646954481</v>
      </c>
      <c r="S100" s="342">
        <f t="shared" si="35"/>
        <v>5.9136605558840927</v>
      </c>
      <c r="T100" s="414"/>
      <c r="U100" s="413">
        <v>386.1</v>
      </c>
      <c r="V100" s="415">
        <v>11.110007173513154</v>
      </c>
      <c r="W100" s="353">
        <f t="shared" si="54"/>
        <v>0.78928651429702246</v>
      </c>
      <c r="X100" s="353"/>
      <c r="Y100" s="415">
        <f t="shared" si="41"/>
        <v>61.717118981824598</v>
      </c>
      <c r="Z100" s="416">
        <v>1067.0330833337671</v>
      </c>
      <c r="AA100" s="345">
        <f t="shared" si="51"/>
        <v>4.7583336971387537E-2</v>
      </c>
      <c r="AB100" s="345">
        <f t="shared" si="52"/>
        <v>-2.240456862676318E-3</v>
      </c>
      <c r="AC100" s="345">
        <f t="shared" si="55"/>
        <v>21.710194708886881</v>
      </c>
      <c r="AD100" s="413">
        <v>1.8716666666666666</v>
      </c>
      <c r="AE100" s="413"/>
      <c r="AF100" s="413"/>
      <c r="AG100" s="413"/>
      <c r="AH100" s="417">
        <v>5.22</v>
      </c>
      <c r="AI100" s="413">
        <v>7.39</v>
      </c>
      <c r="AJ100" s="347">
        <f t="shared" si="53"/>
        <v>-4.7084904197104399E-2</v>
      </c>
    </row>
    <row r="101" spans="1:61" ht="13.25" customHeight="1" thickBot="1">
      <c r="A101" s="411" t="s">
        <v>690</v>
      </c>
      <c r="B101" s="411" t="s">
        <v>688</v>
      </c>
      <c r="C101" s="412">
        <v>9.9583333333357587</v>
      </c>
      <c r="D101" s="413">
        <v>239.00000000005821</v>
      </c>
      <c r="E101" s="337">
        <f t="shared" si="37"/>
        <v>17.887</v>
      </c>
      <c r="F101" s="338">
        <v>17887000</v>
      </c>
      <c r="G101" s="414">
        <v>98</v>
      </c>
      <c r="H101" s="351">
        <f t="shared" si="50"/>
        <v>2.2688592392877244E-3</v>
      </c>
      <c r="I101" s="414">
        <v>57</v>
      </c>
      <c r="J101" s="415">
        <v>31</v>
      </c>
      <c r="K101" s="414">
        <v>1.8540000000000001</v>
      </c>
      <c r="L101" s="414">
        <v>1.395</v>
      </c>
      <c r="M101" s="414">
        <f t="shared" si="38"/>
        <v>10.291423813488761</v>
      </c>
      <c r="N101" s="414">
        <f t="shared" si="42"/>
        <v>15.486234458259325</v>
      </c>
      <c r="O101" s="413">
        <v>6.07</v>
      </c>
      <c r="P101" s="414">
        <v>1.430993</v>
      </c>
      <c r="Q101" s="341">
        <f t="shared" si="39"/>
        <v>1430.9929999999999</v>
      </c>
      <c r="R101" s="341">
        <f t="shared" si="40"/>
        <v>8000.1844915301617</v>
      </c>
      <c r="S101" s="342">
        <f t="shared" si="35"/>
        <v>5.5906524291384807</v>
      </c>
      <c r="T101" s="414"/>
      <c r="U101" s="413">
        <v>395.1</v>
      </c>
      <c r="V101" s="415">
        <v>14.349431717423109</v>
      </c>
      <c r="W101" s="353">
        <f t="shared" si="54"/>
        <v>3.0054245439099549</v>
      </c>
      <c r="X101" s="353"/>
      <c r="Y101" s="415">
        <f t="shared" si="41"/>
        <v>79.712422394928808</v>
      </c>
      <c r="Z101" s="416">
        <v>1497.6459583337671</v>
      </c>
      <c r="AA101" s="345">
        <f t="shared" si="51"/>
        <v>4.1770256751625663E-2</v>
      </c>
      <c r="AB101" s="345">
        <f t="shared" si="52"/>
        <v>-7.4246690410851015E-3</v>
      </c>
      <c r="AC101" s="345">
        <f t="shared" si="55"/>
        <v>22.931876395012509</v>
      </c>
      <c r="AD101" s="413">
        <v>1.8686916666666666</v>
      </c>
      <c r="AE101" s="413"/>
      <c r="AF101" s="413"/>
      <c r="AG101" s="413"/>
      <c r="AH101" s="417">
        <v>3.64</v>
      </c>
      <c r="AI101" s="413">
        <v>6.92</v>
      </c>
      <c r="AJ101" s="347">
        <f t="shared" si="53"/>
        <v>-0.17775014133223252</v>
      </c>
    </row>
    <row r="102" spans="1:61" ht="13.25" customHeight="1" thickBot="1">
      <c r="A102" s="411" t="s">
        <v>690</v>
      </c>
      <c r="B102" s="411" t="s">
        <v>688</v>
      </c>
      <c r="C102" s="412">
        <v>10.923611111109494</v>
      </c>
      <c r="D102" s="413">
        <v>262.16666666662786</v>
      </c>
      <c r="E102" s="337">
        <f t="shared" si="37"/>
        <v>18.100000000000001</v>
      </c>
      <c r="F102" s="338">
        <v>18100000</v>
      </c>
      <c r="G102" s="414">
        <v>97.4</v>
      </c>
      <c r="H102" s="351">
        <f t="shared" si="50"/>
        <v>5.109758859785505E-4</v>
      </c>
      <c r="I102" s="414">
        <v>85</v>
      </c>
      <c r="J102" s="415">
        <v>39</v>
      </c>
      <c r="K102" s="414">
        <v>2.0880000000000001</v>
      </c>
      <c r="L102" s="414">
        <v>1.026</v>
      </c>
      <c r="M102" s="414">
        <f t="shared" si="38"/>
        <v>11.590341382181515</v>
      </c>
      <c r="N102" s="414">
        <f t="shared" si="42"/>
        <v>11.3898756660746</v>
      </c>
      <c r="O102" s="413">
        <v>5.63</v>
      </c>
      <c r="P102" s="414">
        <v>1.944245</v>
      </c>
      <c r="Q102" s="341">
        <f t="shared" si="39"/>
        <v>1944.2449999999999</v>
      </c>
      <c r="R102" s="341">
        <f t="shared" si="40"/>
        <v>10741.685082872928</v>
      </c>
      <c r="S102" s="342">
        <f t="shared" si="35"/>
        <v>5.5248618784530388</v>
      </c>
      <c r="T102" s="414"/>
      <c r="U102" s="413">
        <v>405.6</v>
      </c>
      <c r="V102" s="415">
        <v>17.238196718539431</v>
      </c>
      <c r="W102" s="353">
        <f t="shared" si="54"/>
        <v>3.1227650011163224</v>
      </c>
      <c r="X102" s="353"/>
      <c r="Y102" s="415">
        <f t="shared" si="41"/>
        <v>95.759779565810803</v>
      </c>
      <c r="Z102" s="416">
        <v>1914.495374998688</v>
      </c>
      <c r="AA102" s="345">
        <f t="shared" si="51"/>
        <v>3.8478603588231942E-2</v>
      </c>
      <c r="AB102" s="345">
        <f t="shared" si="52"/>
        <v>-9.8269510005756597E-3</v>
      </c>
      <c r="AC102" s="345">
        <f t="shared" si="55"/>
        <v>24.372939527227622</v>
      </c>
      <c r="AD102" s="413">
        <v>1.86625</v>
      </c>
      <c r="AE102" s="413"/>
      <c r="AF102" s="413"/>
      <c r="AG102" s="413"/>
      <c r="AH102" s="417">
        <v>3.46</v>
      </c>
      <c r="AI102" s="413">
        <v>5.9</v>
      </c>
      <c r="AJ102" s="347">
        <f t="shared" si="53"/>
        <v>-0.25538741233273532</v>
      </c>
    </row>
    <row r="103" spans="1:61" ht="13.25" customHeight="1" thickBot="1">
      <c r="A103" s="411" t="s">
        <v>690</v>
      </c>
      <c r="B103" s="411" t="s">
        <v>688</v>
      </c>
      <c r="C103" s="412">
        <v>11.9375</v>
      </c>
      <c r="D103" s="413">
        <v>286.5</v>
      </c>
      <c r="E103" s="337">
        <f t="shared" si="37"/>
        <v>18.521000000000001</v>
      </c>
      <c r="F103" s="338">
        <v>18521000</v>
      </c>
      <c r="G103" s="414">
        <v>95.1</v>
      </c>
      <c r="H103" s="351">
        <f t="shared" si="50"/>
        <v>9.4488789836356772E-4</v>
      </c>
      <c r="I103" s="414">
        <v>129</v>
      </c>
      <c r="J103" s="415">
        <v>34</v>
      </c>
      <c r="K103" s="414">
        <v>1.95</v>
      </c>
      <c r="L103" s="414">
        <v>0.62</v>
      </c>
      <c r="M103" s="414">
        <f t="shared" si="38"/>
        <v>10.824313072439633</v>
      </c>
      <c r="N103" s="414">
        <f t="shared" si="42"/>
        <v>6.8827708703374784</v>
      </c>
      <c r="O103" s="413">
        <v>5.46</v>
      </c>
      <c r="P103" s="414">
        <v>2.4717009999999995</v>
      </c>
      <c r="Q103" s="341">
        <f t="shared" si="39"/>
        <v>2471.7009999999996</v>
      </c>
      <c r="R103" s="341">
        <f t="shared" si="40"/>
        <v>13345.397116786349</v>
      </c>
      <c r="S103" s="342">
        <f t="shared" si="35"/>
        <v>5.3992764969494091</v>
      </c>
      <c r="T103" s="414"/>
      <c r="U103" s="413">
        <v>397</v>
      </c>
      <c r="V103" s="415">
        <v>20.848564479951929</v>
      </c>
      <c r="W103" s="353">
        <f t="shared" si="54"/>
        <v>3.4723677614124977</v>
      </c>
      <c r="X103" s="353"/>
      <c r="Y103" s="415">
        <f t="shared" si="41"/>
        <v>115.81570691304574</v>
      </c>
      <c r="Z103" s="416">
        <v>2360.0508749993987</v>
      </c>
      <c r="AA103" s="345">
        <f t="shared" si="51"/>
        <v>4.4992064403394691E-2</v>
      </c>
      <c r="AB103" s="345">
        <f t="shared" si="52"/>
        <v>-1.0115697810328754E-2</v>
      </c>
      <c r="AC103" s="345">
        <f t="shared" si="55"/>
        <v>25.135400523946373</v>
      </c>
      <c r="AD103" s="413">
        <v>1.8218333333333332</v>
      </c>
      <c r="AE103" s="413"/>
      <c r="AF103" s="413"/>
      <c r="AG103" s="413"/>
      <c r="AH103" s="417">
        <v>2.09</v>
      </c>
      <c r="AI103" s="413">
        <v>4.0599999999999996</v>
      </c>
      <c r="AJ103" s="347">
        <f t="shared" si="53"/>
        <v>-0.22483293319533734</v>
      </c>
    </row>
    <row r="104" spans="1:61" ht="13.25" customHeight="1" thickBot="1">
      <c r="A104" s="411" t="s">
        <v>690</v>
      </c>
      <c r="B104" s="411" t="s">
        <v>688</v>
      </c>
      <c r="C104" s="412">
        <v>12.923611111109494</v>
      </c>
      <c r="D104" s="413">
        <v>310.16666666662786</v>
      </c>
      <c r="E104" s="337">
        <f t="shared" si="37"/>
        <v>18.428000000000001</v>
      </c>
      <c r="F104" s="338">
        <v>18428000</v>
      </c>
      <c r="G104" s="414">
        <v>91.4</v>
      </c>
      <c r="H104" s="351">
        <f t="shared" si="50"/>
        <v>-2.1270277760129775E-4</v>
      </c>
      <c r="I104" s="414">
        <v>147</v>
      </c>
      <c r="J104" s="415">
        <v>47</v>
      </c>
      <c r="K104" s="414">
        <v>2.44</v>
      </c>
      <c r="L104" s="414">
        <v>0.51</v>
      </c>
      <c r="M104" s="414">
        <f t="shared" si="38"/>
        <v>13.544268665001388</v>
      </c>
      <c r="N104" s="414">
        <f t="shared" si="42"/>
        <v>5.661634103019539</v>
      </c>
      <c r="O104" s="413">
        <v>8.64</v>
      </c>
      <c r="P104" s="414">
        <v>2.8474709999999996</v>
      </c>
      <c r="Q104" s="341">
        <f t="shared" si="39"/>
        <v>2847.4709999999995</v>
      </c>
      <c r="R104" s="341">
        <f t="shared" si="40"/>
        <v>15451.872151074449</v>
      </c>
      <c r="S104" s="342">
        <f t="shared" si="35"/>
        <v>5.4265248534838291</v>
      </c>
      <c r="T104" s="414"/>
      <c r="U104" s="413">
        <v>415</v>
      </c>
      <c r="V104" s="415">
        <v>23.603476318742864</v>
      </c>
      <c r="W104" s="353">
        <f t="shared" si="54"/>
        <v>3.2449118387909355</v>
      </c>
      <c r="X104" s="353"/>
      <c r="Y104" s="415">
        <f t="shared" si="41"/>
        <v>131.11949736823522</v>
      </c>
      <c r="Z104" s="416">
        <v>2797.2807083320154</v>
      </c>
      <c r="AA104" s="345">
        <f t="shared" si="51"/>
        <v>3.4985187450074354E-2</v>
      </c>
      <c r="AB104" s="345">
        <f t="shared" si="52"/>
        <v>-2.79289443268382E-3</v>
      </c>
      <c r="AC104" s="345">
        <f t="shared" si="55"/>
        <v>24.430620708334231</v>
      </c>
      <c r="AD104" s="413">
        <v>1.8195833333333333</v>
      </c>
      <c r="AE104" s="413"/>
      <c r="AF104" s="413"/>
      <c r="AG104" s="413"/>
      <c r="AH104" s="417">
        <v>1.97</v>
      </c>
      <c r="AI104" s="413">
        <v>2.96</v>
      </c>
      <c r="AJ104" s="347">
        <f t="shared" si="53"/>
        <v>-7.9830769426901677E-2</v>
      </c>
    </row>
    <row r="105" spans="1:61" ht="13.25" customHeight="1" thickBot="1">
      <c r="A105" s="411" t="s">
        <v>690</v>
      </c>
      <c r="B105" s="411" t="s">
        <v>688</v>
      </c>
      <c r="C105" s="419">
        <v>13.895833333335759</v>
      </c>
      <c r="D105" s="420">
        <v>333.50000000005821</v>
      </c>
      <c r="E105" s="337">
        <f t="shared" si="37"/>
        <v>17.686</v>
      </c>
      <c r="F105" s="338">
        <v>17686000</v>
      </c>
      <c r="G105" s="421">
        <v>82.4</v>
      </c>
      <c r="H105" s="351">
        <f t="shared" si="50"/>
        <v>-1.7610898820328838E-3</v>
      </c>
      <c r="I105" s="421">
        <v>137</v>
      </c>
      <c r="J105" s="422">
        <v>54</v>
      </c>
      <c r="K105" s="421">
        <v>2.64</v>
      </c>
      <c r="L105" s="421">
        <v>0.69</v>
      </c>
      <c r="M105" s="421">
        <f t="shared" si="38"/>
        <v>14.654454621149043</v>
      </c>
      <c r="N105" s="421">
        <f t="shared" si="42"/>
        <v>7.659857904085257</v>
      </c>
      <c r="O105" s="420">
        <v>11.56</v>
      </c>
      <c r="P105" s="421">
        <v>2.9914889999999996</v>
      </c>
      <c r="Q105" s="341">
        <f t="shared" si="39"/>
        <v>2991.4889999999996</v>
      </c>
      <c r="R105" s="341">
        <f t="shared" si="40"/>
        <v>16914.446454823021</v>
      </c>
      <c r="S105" s="342">
        <f t="shared" si="35"/>
        <v>5.654189754608165</v>
      </c>
      <c r="T105" s="345">
        <f>P105/AVERAGE(P105,P120,P135,P150,P164,P179,P194,P209,P225,P240,P255,P270,P285,P300,P315)</f>
        <v>1.0813559906967134</v>
      </c>
      <c r="U105" s="420">
        <v>439</v>
      </c>
      <c r="V105" s="422">
        <v>25.828395067889385</v>
      </c>
      <c r="W105" s="353">
        <f t="shared" si="54"/>
        <v>2.4249187491465216</v>
      </c>
      <c r="X105" s="353"/>
      <c r="Y105" s="422">
        <f t="shared" si="41"/>
        <v>143.4791271165702</v>
      </c>
      <c r="Z105" s="424">
        <v>3218.610708333767</v>
      </c>
      <c r="AA105" s="345">
        <f t="shared" si="51"/>
        <v>2.9320951503935374E-2</v>
      </c>
      <c r="AB105" s="345">
        <f t="shared" si="52"/>
        <v>4.742657302013651E-3</v>
      </c>
      <c r="AC105" s="345">
        <f t="shared" si="55"/>
        <v>22.306436691490319</v>
      </c>
      <c r="AD105" s="413">
        <v>1.8307500000000001</v>
      </c>
      <c r="AE105" s="413"/>
      <c r="AF105" s="413"/>
      <c r="AG105" s="413"/>
      <c r="AH105" s="425">
        <v>1.38</v>
      </c>
      <c r="AI105" s="420">
        <v>2.99</v>
      </c>
      <c r="AJ105" s="347">
        <f t="shared" si="53"/>
        <v>0.16174977477716251</v>
      </c>
      <c r="AM105" s="426">
        <v>63.7</v>
      </c>
      <c r="AN105" s="426">
        <v>34.700000000000003</v>
      </c>
      <c r="AO105" s="427">
        <v>16.600000000000001</v>
      </c>
      <c r="AP105" s="427">
        <v>49.9</v>
      </c>
      <c r="AQ105" s="427">
        <v>33.5</v>
      </c>
      <c r="AR105" s="426">
        <v>99</v>
      </c>
      <c r="AS105" s="426">
        <v>0.8</v>
      </c>
      <c r="AT105" s="426">
        <v>0.2</v>
      </c>
      <c r="AU105">
        <v>107</v>
      </c>
      <c r="AV105" s="426">
        <v>1.9192216315627499</v>
      </c>
      <c r="AW105" s="426">
        <v>64.144277325511396</v>
      </c>
      <c r="AY105" s="426">
        <v>2.1598456105267796</v>
      </c>
      <c r="BA105" s="426">
        <v>0.69905325373109994</v>
      </c>
      <c r="BB105" s="426">
        <v>0.44120050559713997</v>
      </c>
      <c r="BC105" s="426">
        <v>0.25630298782245703</v>
      </c>
      <c r="BD105" s="426">
        <v>17.974537875384598</v>
      </c>
      <c r="BE105" s="426">
        <v>6.8988157034698396</v>
      </c>
      <c r="BH105" s="365">
        <f>(2*AY105+BB105+BC105+BD105+BE105)/(2*(SUM(AV105:BG105)))</f>
        <v>0.15816233829061466</v>
      </c>
      <c r="BI105" s="365">
        <f>SUM(BD105:BE105,AY105,AW105)/SUM(AV105:BG105)</f>
        <v>0.96490989348978617</v>
      </c>
    </row>
    <row r="106" spans="1:61" ht="16" thickBot="1">
      <c r="A106" s="411" t="s">
        <v>690</v>
      </c>
      <c r="B106" s="411" t="s">
        <v>688</v>
      </c>
      <c r="C106" s="428"/>
      <c r="D106" s="429" t="e">
        <v>#VALUE!</v>
      </c>
      <c r="E106" s="337">
        <f t="shared" si="37"/>
        <v>0</v>
      </c>
      <c r="F106" s="338">
        <v>0</v>
      </c>
      <c r="G106" s="430"/>
      <c r="H106" s="351" t="e">
        <f t="shared" si="50"/>
        <v>#VALUE!</v>
      </c>
      <c r="I106" s="430"/>
      <c r="J106" s="431"/>
      <c r="K106" s="430"/>
      <c r="L106" s="430"/>
      <c r="M106" s="430"/>
      <c r="N106" s="430"/>
      <c r="O106" s="429"/>
      <c r="P106" s="430"/>
      <c r="Q106" s="341">
        <f t="shared" si="39"/>
        <v>0</v>
      </c>
      <c r="R106" s="341" t="e">
        <f t="shared" si="40"/>
        <v>#DIV/0!</v>
      </c>
      <c r="S106" s="342" t="e">
        <f t="shared" si="35"/>
        <v>#DIV/0!</v>
      </c>
      <c r="T106" s="430"/>
      <c r="U106" s="429"/>
      <c r="V106" s="431"/>
      <c r="W106" s="353">
        <f t="shared" si="54"/>
        <v>-28.468395067889386</v>
      </c>
      <c r="X106" s="353"/>
      <c r="Y106" s="431"/>
      <c r="Z106" s="432"/>
      <c r="AA106" s="345">
        <f t="shared" si="51"/>
        <v>4.4556929588664626E-2</v>
      </c>
      <c r="AB106" s="345">
        <f t="shared" si="52"/>
        <v>2.3798646677748322E-3</v>
      </c>
      <c r="AC106" s="345"/>
      <c r="AD106" s="413">
        <v>1.9350000000000001</v>
      </c>
      <c r="AE106" s="413"/>
      <c r="AF106" s="413"/>
      <c r="AG106" s="413"/>
      <c r="AH106" s="433"/>
      <c r="AI106" s="429"/>
      <c r="AJ106" s="347">
        <f t="shared" si="53"/>
        <v>5.3411774324330343E-2</v>
      </c>
    </row>
    <row r="107" spans="1:61" ht="13.25" customHeight="1" thickBot="1">
      <c r="A107" s="411" t="s">
        <v>691</v>
      </c>
      <c r="B107" s="411" t="s">
        <v>688</v>
      </c>
      <c r="C107" s="419">
        <v>3.4722222218988463E-2</v>
      </c>
      <c r="D107" s="420">
        <v>0.83333333325572312</v>
      </c>
      <c r="E107" s="337">
        <f t="shared" si="37"/>
        <v>0.221</v>
      </c>
      <c r="F107" s="338">
        <v>221000</v>
      </c>
      <c r="G107" s="421">
        <v>99.3</v>
      </c>
      <c r="H107" s="339"/>
      <c r="I107" s="421">
        <v>70</v>
      </c>
      <c r="J107" s="422">
        <v>75</v>
      </c>
      <c r="K107" s="421">
        <v>7.25</v>
      </c>
      <c r="L107" s="421">
        <v>0.06</v>
      </c>
      <c r="M107" s="421">
        <f t="shared" si="38"/>
        <v>40.244240910352481</v>
      </c>
      <c r="N107" s="421">
        <f t="shared" si="42"/>
        <v>0.6660746003552398</v>
      </c>
      <c r="O107" s="420">
        <v>0.36</v>
      </c>
      <c r="P107" s="421"/>
      <c r="Q107" s="341">
        <f t="shared" si="39"/>
        <v>0</v>
      </c>
      <c r="R107" s="341">
        <f t="shared" si="40"/>
        <v>0</v>
      </c>
      <c r="S107" s="342">
        <f t="shared" si="35"/>
        <v>452.48868778280541</v>
      </c>
      <c r="T107" s="421"/>
      <c r="U107" s="420"/>
      <c r="V107" s="422">
        <v>0</v>
      </c>
      <c r="W107" s="344"/>
      <c r="X107" s="359"/>
      <c r="Y107" s="422">
        <f t="shared" si="41"/>
        <v>0</v>
      </c>
      <c r="Z107" s="424"/>
      <c r="AA107" s="345"/>
      <c r="AB107" s="345"/>
      <c r="AC107" s="345"/>
      <c r="AD107" s="413">
        <v>1.925</v>
      </c>
      <c r="AE107" s="413"/>
      <c r="AF107" s="413"/>
      <c r="AG107" s="413"/>
      <c r="AH107" s="425">
        <v>0.21</v>
      </c>
      <c r="AI107" s="420">
        <v>2.11</v>
      </c>
      <c r="AJ107" s="347"/>
      <c r="AM107" s="29"/>
      <c r="AN107" s="29"/>
      <c r="AO107" s="29"/>
      <c r="AP107" s="29"/>
      <c r="AQ107" s="29"/>
      <c r="AR107" s="29"/>
      <c r="AS107" s="29"/>
      <c r="AT107" s="29"/>
      <c r="AV107" s="29"/>
      <c r="AW107" s="29"/>
      <c r="AY107" s="29"/>
      <c r="BA107" s="29"/>
      <c r="BB107" s="29"/>
      <c r="BC107" s="29"/>
      <c r="BD107" s="29"/>
      <c r="BE107" s="29"/>
    </row>
    <row r="108" spans="1:61" ht="13.25" customHeight="1" thickBot="1">
      <c r="A108" s="411" t="s">
        <v>691</v>
      </c>
      <c r="B108" s="411" t="s">
        <v>688</v>
      </c>
      <c r="C108" s="412">
        <v>1.9027777777810115</v>
      </c>
      <c r="D108" s="413">
        <v>45.666666666744277</v>
      </c>
      <c r="E108" s="337">
        <f t="shared" si="37"/>
        <v>0.65900000000000003</v>
      </c>
      <c r="F108" s="338">
        <v>659000</v>
      </c>
      <c r="G108" s="414">
        <v>98.6</v>
      </c>
      <c r="H108" s="351">
        <f t="shared" ref="H108:H121" si="56">(F108-F107)/((F108+F107)*0.5*(D108-D107))</f>
        <v>2.2203447110433434E-2</v>
      </c>
      <c r="I108" s="414">
        <v>79</v>
      </c>
      <c r="J108" s="415">
        <v>66</v>
      </c>
      <c r="K108" s="414">
        <v>8.02</v>
      </c>
      <c r="L108" s="414">
        <v>0.33</v>
      </c>
      <c r="M108" s="414">
        <f t="shared" si="38"/>
        <v>44.518456841520951</v>
      </c>
      <c r="N108" s="414">
        <f t="shared" si="42"/>
        <v>3.6634103019538191</v>
      </c>
      <c r="O108" s="413">
        <v>0.78</v>
      </c>
      <c r="P108" s="414"/>
      <c r="Q108" s="341">
        <f t="shared" si="39"/>
        <v>0</v>
      </c>
      <c r="R108" s="341">
        <f t="shared" si="40"/>
        <v>0</v>
      </c>
      <c r="S108" s="342">
        <f t="shared" si="35"/>
        <v>151.74506828528072</v>
      </c>
      <c r="T108" s="414"/>
      <c r="U108" s="413">
        <v>333</v>
      </c>
      <c r="V108" s="415"/>
      <c r="W108" s="353">
        <f>(V108-V107)-(K107-K108)</f>
        <v>0.76999999999999957</v>
      </c>
      <c r="X108" s="353"/>
      <c r="Y108" s="415"/>
      <c r="Z108" s="416">
        <v>19.726666666734964</v>
      </c>
      <c r="AA108" s="345">
        <f>V108/180.1/Z108*1000</f>
        <v>0</v>
      </c>
      <c r="AB108" s="345">
        <f>L108/90.08/Z108*1000</f>
        <v>0.18570853169691462</v>
      </c>
      <c r="AC108" s="345"/>
      <c r="AD108" s="413">
        <v>1.91</v>
      </c>
      <c r="AE108" s="413"/>
      <c r="AF108" s="413"/>
      <c r="AG108" s="413"/>
      <c r="AH108" s="417"/>
      <c r="AI108" s="413">
        <v>2.17</v>
      </c>
      <c r="AJ108" s="347"/>
    </row>
    <row r="109" spans="1:61" ht="13.25" customHeight="1" thickBot="1">
      <c r="A109" s="411" t="s">
        <v>691</v>
      </c>
      <c r="B109" s="411" t="s">
        <v>688</v>
      </c>
      <c r="C109" s="412">
        <v>2.9513888888905058</v>
      </c>
      <c r="D109" s="413">
        <v>70.833333333372138</v>
      </c>
      <c r="E109" s="337">
        <f t="shared" si="37"/>
        <v>1.1200000000000001</v>
      </c>
      <c r="F109" s="338">
        <v>1120000</v>
      </c>
      <c r="G109" s="414">
        <v>98.2</v>
      </c>
      <c r="H109" s="351">
        <f t="shared" si="56"/>
        <v>2.059345789177092E-2</v>
      </c>
      <c r="I109" s="414">
        <v>83</v>
      </c>
      <c r="J109" s="415">
        <v>70</v>
      </c>
      <c r="K109" s="414">
        <v>6.2</v>
      </c>
      <c r="L109" s="414">
        <v>0.46</v>
      </c>
      <c r="M109" s="414">
        <f t="shared" si="38"/>
        <v>34.415764640577294</v>
      </c>
      <c r="N109" s="414">
        <f t="shared" si="42"/>
        <v>5.1065719360568389</v>
      </c>
      <c r="O109" s="413">
        <v>1.24</v>
      </c>
      <c r="P109" s="414"/>
      <c r="Q109" s="341">
        <f t="shared" si="39"/>
        <v>0</v>
      </c>
      <c r="R109" s="341">
        <f t="shared" si="40"/>
        <v>0</v>
      </c>
      <c r="S109" s="342">
        <f t="shared" si="35"/>
        <v>89.285714285714292</v>
      </c>
      <c r="T109" s="414"/>
      <c r="U109" s="413">
        <v>328</v>
      </c>
      <c r="V109" s="415">
        <v>1.8834828496042209</v>
      </c>
      <c r="W109" s="353">
        <f>(V109-V108)-(K108-K109)</f>
        <v>6.3482849604221459E-2</v>
      </c>
      <c r="X109" s="353"/>
      <c r="Y109" s="415">
        <f t="shared" si="41"/>
        <v>10.462921698770774</v>
      </c>
      <c r="Z109" s="416">
        <v>42.11241666670044</v>
      </c>
      <c r="AA109" s="345">
        <f t="shared" ref="AA109:AA121" si="57">(V109-V108)/180.1/((Z109-Z108))*1000</f>
        <v>0.46717146479477212</v>
      </c>
      <c r="AB109" s="345">
        <f t="shared" ref="AB109:AB121" si="58">(L109-L108)/90.08/((Z109-Z108))*1000</f>
        <v>6.4467870592017029E-2</v>
      </c>
      <c r="AC109" s="345"/>
      <c r="AD109" s="413">
        <v>1.895</v>
      </c>
      <c r="AE109" s="413"/>
      <c r="AF109" s="413"/>
      <c r="AG109" s="413"/>
      <c r="AH109" s="417">
        <v>0</v>
      </c>
      <c r="AI109" s="413">
        <v>2.14</v>
      </c>
      <c r="AJ109" s="347">
        <f t="shared" ref="AJ109:AJ121" si="59">AB109/AA109</f>
        <v>0.13799616511324742</v>
      </c>
    </row>
    <row r="110" spans="1:61" ht="13.25" customHeight="1" thickBot="1">
      <c r="A110" s="411" t="s">
        <v>691</v>
      </c>
      <c r="B110" s="411" t="s">
        <v>688</v>
      </c>
      <c r="C110" s="412">
        <v>3.9027777777810115</v>
      </c>
      <c r="D110" s="413">
        <v>93.666666666744277</v>
      </c>
      <c r="E110" s="337">
        <f t="shared" si="37"/>
        <v>2.145</v>
      </c>
      <c r="F110" s="338">
        <v>2145000</v>
      </c>
      <c r="G110" s="414">
        <v>98.3</v>
      </c>
      <c r="H110" s="351">
        <f t="shared" si="56"/>
        <v>2.7498015895147821E-2</v>
      </c>
      <c r="I110" s="414">
        <v>79</v>
      </c>
      <c r="J110" s="415">
        <v>54</v>
      </c>
      <c r="K110" s="414">
        <v>5.88</v>
      </c>
      <c r="L110" s="414">
        <v>0.65</v>
      </c>
      <c r="M110" s="414">
        <f t="shared" si="38"/>
        <v>32.639467110741045</v>
      </c>
      <c r="N110" s="414">
        <f t="shared" si="42"/>
        <v>7.215808170515098</v>
      </c>
      <c r="O110" s="413">
        <v>1.79</v>
      </c>
      <c r="P110" s="414"/>
      <c r="Q110" s="341">
        <f t="shared" si="39"/>
        <v>0</v>
      </c>
      <c r="R110" s="341">
        <f t="shared" si="40"/>
        <v>0</v>
      </c>
      <c r="S110" s="342">
        <f t="shared" si="35"/>
        <v>46.620046620046622</v>
      </c>
      <c r="T110" s="414"/>
      <c r="U110" s="413">
        <v>329</v>
      </c>
      <c r="V110" s="415">
        <v>2.2529509347106043</v>
      </c>
      <c r="W110" s="353">
        <f>(V110-V109)-(K109-K110)</f>
        <v>4.946808510638312E-2</v>
      </c>
      <c r="X110" s="353"/>
      <c r="Y110" s="415">
        <f t="shared" si="41"/>
        <v>12.515351135797596</v>
      </c>
      <c r="Z110" s="416">
        <v>79.38783333343045</v>
      </c>
      <c r="AA110" s="345">
        <f t="shared" si="57"/>
        <v>5.5035220416869556E-2</v>
      </c>
      <c r="AB110" s="345">
        <f t="shared" si="58"/>
        <v>5.6585181952931662E-2</v>
      </c>
      <c r="AC110" s="345"/>
      <c r="AD110" s="413">
        <v>1.88</v>
      </c>
      <c r="AE110" s="413"/>
      <c r="AF110" s="413"/>
      <c r="AG110" s="413"/>
      <c r="AH110" s="417">
        <v>0</v>
      </c>
      <c r="AI110" s="413">
        <v>2.09</v>
      </c>
      <c r="AJ110" s="347">
        <f t="shared" si="59"/>
        <v>1.0281630840091449</v>
      </c>
    </row>
    <row r="111" spans="1:61" ht="13.25" customHeight="1" thickBot="1">
      <c r="A111" s="411" t="s">
        <v>691</v>
      </c>
      <c r="B111" s="411" t="s">
        <v>688</v>
      </c>
      <c r="C111" s="412">
        <v>4.8611111111094942</v>
      </c>
      <c r="D111" s="413">
        <v>116.66666666662786</v>
      </c>
      <c r="E111" s="337">
        <f t="shared" si="37"/>
        <v>3.4510000000000001</v>
      </c>
      <c r="F111" s="338">
        <v>3451000</v>
      </c>
      <c r="G111" s="414">
        <v>99</v>
      </c>
      <c r="H111" s="351">
        <f t="shared" si="56"/>
        <v>2.0293998819134948E-2</v>
      </c>
      <c r="I111" s="414">
        <v>70</v>
      </c>
      <c r="J111" s="415">
        <v>53</v>
      </c>
      <c r="K111" s="414">
        <v>6.4080000000000004</v>
      </c>
      <c r="L111" s="414">
        <v>0.79200000000000004</v>
      </c>
      <c r="M111" s="414">
        <f t="shared" si="38"/>
        <v>35.570358034970859</v>
      </c>
      <c r="N111" s="414">
        <f t="shared" si="42"/>
        <v>8.7921847246891662</v>
      </c>
      <c r="O111" s="413">
        <v>2.9</v>
      </c>
      <c r="P111" s="414"/>
      <c r="Q111" s="341">
        <f t="shared" si="39"/>
        <v>0</v>
      </c>
      <c r="R111" s="341">
        <f t="shared" si="40"/>
        <v>0</v>
      </c>
      <c r="S111" s="342">
        <f t="shared" si="35"/>
        <v>28.977108084613157</v>
      </c>
      <c r="T111" s="414"/>
      <c r="U111" s="413">
        <v>359.2</v>
      </c>
      <c r="V111" s="415">
        <v>2.7123583421180104</v>
      </c>
      <c r="W111" s="353">
        <f t="shared" ref="W111:W121" si="60">(V111-V110)-(K110-K111)</f>
        <v>0.98740740740740662</v>
      </c>
      <c r="X111" s="353"/>
      <c r="Y111" s="415">
        <f t="shared" si="41"/>
        <v>15.067401839391222</v>
      </c>
      <c r="Z111" s="416">
        <v>143.74183333310472</v>
      </c>
      <c r="AA111" s="345">
        <f t="shared" si="57"/>
        <v>3.9637726290514742E-2</v>
      </c>
      <c r="AB111" s="345">
        <f t="shared" si="58"/>
        <v>2.4495393513721705E-2</v>
      </c>
      <c r="AC111" s="345"/>
      <c r="AD111" s="413">
        <v>1.89</v>
      </c>
      <c r="AE111" s="413"/>
      <c r="AF111" s="413"/>
      <c r="AG111" s="413"/>
      <c r="AH111" s="417">
        <v>1.89</v>
      </c>
      <c r="AI111" s="413">
        <v>5.04</v>
      </c>
      <c r="AJ111" s="347">
        <f t="shared" si="59"/>
        <v>0.61798180183668661</v>
      </c>
    </row>
    <row r="112" spans="1:61" ht="13.25" customHeight="1" thickBot="1">
      <c r="A112" s="411" t="s">
        <v>691</v>
      </c>
      <c r="B112" s="411" t="s">
        <v>688</v>
      </c>
      <c r="C112" s="412">
        <v>5.875</v>
      </c>
      <c r="D112" s="413">
        <v>141</v>
      </c>
      <c r="E112" s="337">
        <f t="shared" si="37"/>
        <v>5.3780000000000001</v>
      </c>
      <c r="F112" s="338">
        <v>5378000</v>
      </c>
      <c r="G112" s="414">
        <v>99.1</v>
      </c>
      <c r="H112" s="351">
        <f t="shared" si="56"/>
        <v>1.7939014797098543E-2</v>
      </c>
      <c r="I112" s="414">
        <v>56</v>
      </c>
      <c r="J112" s="415">
        <v>47</v>
      </c>
      <c r="K112" s="414">
        <v>7.01</v>
      </c>
      <c r="L112" s="414">
        <v>1.29</v>
      </c>
      <c r="M112" s="414">
        <f t="shared" si="38"/>
        <v>38.912017762975296</v>
      </c>
      <c r="N112" s="414">
        <f t="shared" si="42"/>
        <v>14.320603907637656</v>
      </c>
      <c r="O112" s="413">
        <v>4.13</v>
      </c>
      <c r="P112" s="414"/>
      <c r="Q112" s="341">
        <f t="shared" si="39"/>
        <v>0</v>
      </c>
      <c r="R112" s="341">
        <f t="shared" si="40"/>
        <v>0</v>
      </c>
      <c r="S112" s="342">
        <f t="shared" si="35"/>
        <v>18.594272963927111</v>
      </c>
      <c r="T112" s="414"/>
      <c r="U112" s="413">
        <v>361</v>
      </c>
      <c r="V112" s="415">
        <v>2.9776595575229035</v>
      </c>
      <c r="W112" s="353">
        <f t="shared" si="60"/>
        <v>0.86730121540489247</v>
      </c>
      <c r="X112" s="353"/>
      <c r="Y112" s="415">
        <f t="shared" si="41"/>
        <v>16.541174666127286</v>
      </c>
      <c r="Z112" s="416">
        <v>251.16133333327602</v>
      </c>
      <c r="AA112" s="345">
        <f t="shared" si="57"/>
        <v>1.3713313363753126E-2</v>
      </c>
      <c r="AB112" s="345">
        <f t="shared" si="58"/>
        <v>5.1465694617268506E-2</v>
      </c>
      <c r="AC112" s="345"/>
      <c r="AD112" s="413">
        <v>1.8969444444444443</v>
      </c>
      <c r="AE112" s="413"/>
      <c r="AF112" s="413"/>
      <c r="AG112" s="413"/>
      <c r="AH112" s="417">
        <v>1.72</v>
      </c>
      <c r="AI112" s="413">
        <v>5.69</v>
      </c>
      <c r="AJ112" s="347">
        <f t="shared" si="59"/>
        <v>3.7529729870610296</v>
      </c>
    </row>
    <row r="113" spans="1:61" ht="13.25" customHeight="1" thickBot="1">
      <c r="A113" s="411" t="s">
        <v>691</v>
      </c>
      <c r="B113" s="411" t="s">
        <v>688</v>
      </c>
      <c r="C113" s="412">
        <v>6.9583333333357587</v>
      </c>
      <c r="D113" s="413">
        <v>167.00000000005821</v>
      </c>
      <c r="E113" s="337">
        <f t="shared" si="37"/>
        <v>8.5310000000000006</v>
      </c>
      <c r="F113" s="338">
        <v>8531000</v>
      </c>
      <c r="G113" s="414">
        <v>99</v>
      </c>
      <c r="H113" s="351">
        <f t="shared" si="56"/>
        <v>1.7437519702201348E-2</v>
      </c>
      <c r="I113" s="414">
        <v>42</v>
      </c>
      <c r="J113" s="415">
        <v>40</v>
      </c>
      <c r="K113" s="414">
        <v>5.31</v>
      </c>
      <c r="L113" s="414">
        <v>1.53</v>
      </c>
      <c r="M113" s="414">
        <f t="shared" si="38"/>
        <v>29.475437135720231</v>
      </c>
      <c r="N113" s="414">
        <f t="shared" si="42"/>
        <v>16.984902309058615</v>
      </c>
      <c r="O113" s="413">
        <v>5.84</v>
      </c>
      <c r="P113" s="414">
        <v>0.304531</v>
      </c>
      <c r="Q113" s="341">
        <f t="shared" si="39"/>
        <v>304.53100000000001</v>
      </c>
      <c r="R113" s="341">
        <f t="shared" si="40"/>
        <v>3569.6987457507912</v>
      </c>
      <c r="S113" s="342">
        <f t="shared" si="35"/>
        <v>11.721955222131051</v>
      </c>
      <c r="T113" s="414"/>
      <c r="U113" s="413">
        <v>380</v>
      </c>
      <c r="V113" s="415">
        <v>5.7792916283255478</v>
      </c>
      <c r="W113" s="353">
        <f t="shared" si="60"/>
        <v>1.1016320708026441</v>
      </c>
      <c r="X113" s="353"/>
      <c r="Y113" s="415">
        <f t="shared" si="41"/>
        <v>32.104500337891558</v>
      </c>
      <c r="Z113" s="416">
        <v>431.97833333368084</v>
      </c>
      <c r="AA113" s="345">
        <f t="shared" si="57"/>
        <v>8.6031625368188466E-2</v>
      </c>
      <c r="AB113" s="345">
        <f t="shared" si="58"/>
        <v>1.4734778264294809E-2</v>
      </c>
      <c r="AC113" s="345">
        <f t="shared" ref="AC113:AC120" si="61">P113/Z113*1000*24</f>
        <v>16.919237461741801</v>
      </c>
      <c r="AD113" s="413">
        <v>1.9082777777777775</v>
      </c>
      <c r="AE113" s="413"/>
      <c r="AF113" s="413"/>
      <c r="AG113" s="413"/>
      <c r="AH113" s="417">
        <v>3.74</v>
      </c>
      <c r="AI113" s="413">
        <v>7.31</v>
      </c>
      <c r="AJ113" s="347">
        <f t="shared" si="59"/>
        <v>0.17127164808562623</v>
      </c>
    </row>
    <row r="114" spans="1:61" ht="13.25" customHeight="1" thickBot="1">
      <c r="A114" s="411" t="s">
        <v>691</v>
      </c>
      <c r="B114" s="411" t="s">
        <v>688</v>
      </c>
      <c r="C114" s="412">
        <v>7.9513888888905058</v>
      </c>
      <c r="D114" s="413">
        <v>190.83333333337214</v>
      </c>
      <c r="E114" s="337">
        <f t="shared" si="37"/>
        <v>15.792</v>
      </c>
      <c r="F114" s="338">
        <v>15792000</v>
      </c>
      <c r="G114" s="414">
        <v>98.7</v>
      </c>
      <c r="H114" s="351">
        <f t="shared" si="56"/>
        <v>2.5050967615638749E-2</v>
      </c>
      <c r="I114" s="414">
        <v>33</v>
      </c>
      <c r="J114" s="415">
        <v>36</v>
      </c>
      <c r="K114" s="414">
        <v>4.3739999999999997</v>
      </c>
      <c r="L114" s="414">
        <v>1.764</v>
      </c>
      <c r="M114" s="414">
        <f t="shared" si="38"/>
        <v>24.279766860949206</v>
      </c>
      <c r="N114" s="414">
        <f t="shared" si="42"/>
        <v>19.582593250444049</v>
      </c>
      <c r="O114" s="413">
        <v>7.52</v>
      </c>
      <c r="P114" s="414">
        <v>0.54515099999999994</v>
      </c>
      <c r="Q114" s="341">
        <f t="shared" si="39"/>
        <v>545.15099999999995</v>
      </c>
      <c r="R114" s="341">
        <f t="shared" si="40"/>
        <v>3452.0706686930089</v>
      </c>
      <c r="S114" s="342">
        <f t="shared" si="35"/>
        <v>6.3323201621073961</v>
      </c>
      <c r="T114" s="414"/>
      <c r="U114" s="413">
        <v>394.5</v>
      </c>
      <c r="V114" s="415">
        <v>8.1289269703544775</v>
      </c>
      <c r="W114" s="353">
        <f t="shared" si="60"/>
        <v>1.4136353420289298</v>
      </c>
      <c r="X114" s="353"/>
      <c r="Y114" s="415">
        <f t="shared" si="41"/>
        <v>45.156942312332184</v>
      </c>
      <c r="Z114" s="416">
        <v>721.82741666677816</v>
      </c>
      <c r="AA114" s="345">
        <f t="shared" si="57"/>
        <v>4.5010602047147304E-2</v>
      </c>
      <c r="AB114" s="345">
        <f t="shared" si="58"/>
        <v>8.9622189296356819E-3</v>
      </c>
      <c r="AC114" s="345">
        <f t="shared" si="61"/>
        <v>18.125695558111332</v>
      </c>
      <c r="AD114" s="413">
        <v>1.928037037037037</v>
      </c>
      <c r="AE114" s="413"/>
      <c r="AF114" s="413"/>
      <c r="AG114" s="413"/>
      <c r="AH114" s="417">
        <v>4.62</v>
      </c>
      <c r="AI114" s="413">
        <v>9.0299999999999994</v>
      </c>
      <c r="AJ114" s="347">
        <f t="shared" si="59"/>
        <v>0.19911350930716315</v>
      </c>
    </row>
    <row r="115" spans="1:61" ht="13.25" customHeight="1" thickBot="1">
      <c r="A115" s="411" t="s">
        <v>691</v>
      </c>
      <c r="B115" s="411" t="s">
        <v>688</v>
      </c>
      <c r="C115" s="412">
        <v>8.9270833333357587</v>
      </c>
      <c r="D115" s="413">
        <v>214.25000000005821</v>
      </c>
      <c r="E115" s="337">
        <f t="shared" si="37"/>
        <v>16.414000000000001</v>
      </c>
      <c r="F115" s="338">
        <v>16414000</v>
      </c>
      <c r="G115" s="414">
        <v>98</v>
      </c>
      <c r="H115" s="351">
        <f t="shared" si="56"/>
        <v>1.6495235409581548E-3</v>
      </c>
      <c r="I115" s="414">
        <v>29</v>
      </c>
      <c r="J115" s="415">
        <v>23</v>
      </c>
      <c r="K115" s="414">
        <v>1.8179999999999998</v>
      </c>
      <c r="L115" s="414">
        <v>1.8540000000000001</v>
      </c>
      <c r="M115" s="414">
        <f t="shared" si="38"/>
        <v>10.091590341382181</v>
      </c>
      <c r="N115" s="414">
        <f t="shared" si="42"/>
        <v>20.581705150976909</v>
      </c>
      <c r="O115" s="413">
        <v>7.32</v>
      </c>
      <c r="P115" s="414">
        <v>0.91005600000000009</v>
      </c>
      <c r="Q115" s="341">
        <f t="shared" si="39"/>
        <v>910.05600000000004</v>
      </c>
      <c r="R115" s="341">
        <f t="shared" si="40"/>
        <v>5544.3889362739128</v>
      </c>
      <c r="S115" s="342">
        <f t="shared" si="35"/>
        <v>6.092360180333861</v>
      </c>
      <c r="T115" s="414"/>
      <c r="U115" s="413">
        <v>385.2</v>
      </c>
      <c r="V115" s="415">
        <v>11.396783761353669</v>
      </c>
      <c r="W115" s="353">
        <f t="shared" si="60"/>
        <v>0.71185679099919152</v>
      </c>
      <c r="X115" s="353"/>
      <c r="Y115" s="415">
        <f t="shared" si="41"/>
        <v>63.31018949172941</v>
      </c>
      <c r="Z115" s="416">
        <v>1098.9060000004238</v>
      </c>
      <c r="AA115" s="345">
        <f t="shared" si="57"/>
        <v>4.811909340499599E-2</v>
      </c>
      <c r="AB115" s="345">
        <f t="shared" si="58"/>
        <v>2.6496118970745926E-3</v>
      </c>
      <c r="AC115" s="345">
        <f t="shared" si="61"/>
        <v>19.875534395108936</v>
      </c>
      <c r="AD115" s="413">
        <v>1.8796666666666666</v>
      </c>
      <c r="AE115" s="413"/>
      <c r="AF115" s="413"/>
      <c r="AG115" s="413"/>
      <c r="AH115" s="417">
        <v>4.78</v>
      </c>
      <c r="AI115" s="413">
        <v>8.01</v>
      </c>
      <c r="AJ115" s="347">
        <f t="shared" si="59"/>
        <v>5.5063628792297557E-2</v>
      </c>
    </row>
    <row r="116" spans="1:61" ht="13.25" customHeight="1" thickBot="1">
      <c r="A116" s="411" t="s">
        <v>691</v>
      </c>
      <c r="B116" s="411" t="s">
        <v>688</v>
      </c>
      <c r="C116" s="412">
        <v>9.9583333333357587</v>
      </c>
      <c r="D116" s="413">
        <v>239.00000000005821</v>
      </c>
      <c r="E116" s="337">
        <f t="shared" si="37"/>
        <v>18.062999999999999</v>
      </c>
      <c r="F116" s="338">
        <v>18063000</v>
      </c>
      <c r="G116" s="414">
        <v>97.8</v>
      </c>
      <c r="H116" s="351">
        <f t="shared" si="56"/>
        <v>3.8649686820931418E-3</v>
      </c>
      <c r="I116" s="414">
        <v>42</v>
      </c>
      <c r="J116" s="415">
        <v>28</v>
      </c>
      <c r="K116" s="414">
        <v>1.3139999999999998</v>
      </c>
      <c r="L116" s="414">
        <v>1.6919999999999999</v>
      </c>
      <c r="M116" s="414">
        <f t="shared" si="38"/>
        <v>7.29392173189009</v>
      </c>
      <c r="N116" s="414">
        <f t="shared" si="42"/>
        <v>18.783303730017764</v>
      </c>
      <c r="O116" s="413">
        <v>5.32</v>
      </c>
      <c r="P116" s="414">
        <v>1.3977089999999999</v>
      </c>
      <c r="Q116" s="341">
        <f t="shared" si="39"/>
        <v>1397.7089999999998</v>
      </c>
      <c r="R116" s="341">
        <f t="shared" si="40"/>
        <v>7737.967115097159</v>
      </c>
      <c r="S116" s="342">
        <f t="shared" si="35"/>
        <v>5.536178929302995</v>
      </c>
      <c r="T116" s="414"/>
      <c r="U116" s="413">
        <v>392.1</v>
      </c>
      <c r="V116" s="415">
        <v>14.905252035408996</v>
      </c>
      <c r="W116" s="353">
        <f t="shared" si="60"/>
        <v>3.0044682740553266</v>
      </c>
      <c r="X116" s="353"/>
      <c r="Y116" s="415">
        <f t="shared" si="41"/>
        <v>82.800055747626573</v>
      </c>
      <c r="Z116" s="416">
        <v>1525.5588750004238</v>
      </c>
      <c r="AA116" s="345">
        <f t="shared" si="57"/>
        <v>4.565929109978728E-2</v>
      </c>
      <c r="AB116" s="345">
        <f t="shared" si="58"/>
        <v>-4.2151395814668986E-3</v>
      </c>
      <c r="AC116" s="345">
        <f t="shared" si="61"/>
        <v>21.988673495141693</v>
      </c>
      <c r="AD116" s="413">
        <v>1.8767499999999997</v>
      </c>
      <c r="AE116" s="413"/>
      <c r="AF116" s="413"/>
      <c r="AG116" s="413"/>
      <c r="AH116" s="417">
        <v>3.42</v>
      </c>
      <c r="AI116" s="413">
        <v>6.76</v>
      </c>
      <c r="AJ116" s="347">
        <f t="shared" si="59"/>
        <v>-9.2317236644231124E-2</v>
      </c>
    </row>
    <row r="117" spans="1:61" ht="13.25" customHeight="1" thickBot="1">
      <c r="A117" s="411" t="s">
        <v>691</v>
      </c>
      <c r="B117" s="411" t="s">
        <v>688</v>
      </c>
      <c r="C117" s="412">
        <v>10.923611111109494</v>
      </c>
      <c r="D117" s="413">
        <v>262.16666666662786</v>
      </c>
      <c r="E117" s="337">
        <f t="shared" si="37"/>
        <v>18.532</v>
      </c>
      <c r="F117" s="338">
        <v>18532000</v>
      </c>
      <c r="G117" s="414">
        <v>97.6</v>
      </c>
      <c r="H117" s="351">
        <f t="shared" si="56"/>
        <v>1.1064136803733591E-3</v>
      </c>
      <c r="I117" s="414">
        <v>65</v>
      </c>
      <c r="J117" s="415">
        <v>18</v>
      </c>
      <c r="K117" s="414">
        <v>1.0170000000000001</v>
      </c>
      <c r="L117" s="414">
        <v>1.323</v>
      </c>
      <c r="M117" s="414">
        <f t="shared" si="38"/>
        <v>5.6452955870108248</v>
      </c>
      <c r="N117" s="414">
        <f t="shared" si="42"/>
        <v>14.686944937833037</v>
      </c>
      <c r="O117" s="413">
        <v>3.83</v>
      </c>
      <c r="P117" s="414">
        <v>1.9109609999999999</v>
      </c>
      <c r="Q117" s="341">
        <f t="shared" si="39"/>
        <v>1910.961</v>
      </c>
      <c r="R117" s="341">
        <f t="shared" si="40"/>
        <v>10311.682495143536</v>
      </c>
      <c r="S117" s="342">
        <f t="shared" si="35"/>
        <v>5.3960716598316427</v>
      </c>
      <c r="T117" s="414"/>
      <c r="U117" s="413">
        <v>399.4</v>
      </c>
      <c r="V117" s="415">
        <v>18.421659182710979</v>
      </c>
      <c r="W117" s="353">
        <f t="shared" si="60"/>
        <v>3.2194071473019834</v>
      </c>
      <c r="X117" s="353"/>
      <c r="Y117" s="415">
        <f t="shared" si="41"/>
        <v>102.33402317979602</v>
      </c>
      <c r="Z117" s="416">
        <v>1949.4509583319821</v>
      </c>
      <c r="AA117" s="345">
        <f t="shared" si="57"/>
        <v>4.6060657766978201E-2</v>
      </c>
      <c r="AB117" s="345">
        <f t="shared" si="58"/>
        <v>-9.6636831714091015E-3</v>
      </c>
      <c r="AC117" s="345">
        <f t="shared" si="61"/>
        <v>23.526144017104194</v>
      </c>
      <c r="AD117" s="413">
        <v>1.8748333333333331</v>
      </c>
      <c r="AE117" s="413"/>
      <c r="AF117" s="413"/>
      <c r="AG117" s="413"/>
      <c r="AH117" s="417">
        <v>3.64</v>
      </c>
      <c r="AI117" s="413">
        <v>5.65</v>
      </c>
      <c r="AJ117" s="347">
        <f t="shared" si="59"/>
        <v>-0.20980341228077701</v>
      </c>
    </row>
    <row r="118" spans="1:61" ht="13.25" customHeight="1" thickBot="1">
      <c r="A118" s="411" t="s">
        <v>691</v>
      </c>
      <c r="B118" s="411" t="s">
        <v>688</v>
      </c>
      <c r="C118" s="412">
        <v>11.9375</v>
      </c>
      <c r="D118" s="413">
        <v>286.5</v>
      </c>
      <c r="E118" s="337">
        <f t="shared" si="37"/>
        <v>19.382999999999999</v>
      </c>
      <c r="F118" s="338">
        <v>19383000</v>
      </c>
      <c r="G118" s="414">
        <v>94.8</v>
      </c>
      <c r="H118" s="351">
        <f t="shared" si="56"/>
        <v>1.8447898056004354E-3</v>
      </c>
      <c r="I118" s="414">
        <v>87</v>
      </c>
      <c r="J118" s="415">
        <v>26</v>
      </c>
      <c r="K118" s="414">
        <v>1.0900000000000001</v>
      </c>
      <c r="L118" s="414">
        <v>1.03</v>
      </c>
      <c r="M118" s="414">
        <f t="shared" si="38"/>
        <v>6.0505134610047184</v>
      </c>
      <c r="N118" s="414">
        <f t="shared" si="42"/>
        <v>11.434280639431616</v>
      </c>
      <c r="O118" s="413">
        <v>2.74</v>
      </c>
      <c r="P118" s="414">
        <v>2.4866999999999999</v>
      </c>
      <c r="Q118" s="341">
        <f t="shared" si="39"/>
        <v>2486.6999999999998</v>
      </c>
      <c r="R118" s="341">
        <f t="shared" si="40"/>
        <v>12829.283392663672</v>
      </c>
      <c r="S118" s="342">
        <f t="shared" si="35"/>
        <v>5.1591600887375533</v>
      </c>
      <c r="T118" s="414"/>
      <c r="U118" s="413">
        <v>393</v>
      </c>
      <c r="V118" s="415">
        <v>21.526477915342749</v>
      </c>
      <c r="W118" s="353">
        <f t="shared" si="60"/>
        <v>3.1778187326317702</v>
      </c>
      <c r="X118" s="353"/>
      <c r="Y118" s="415">
        <f t="shared" si="41"/>
        <v>119.58157884255618</v>
      </c>
      <c r="Z118" s="416">
        <v>2410.7501249993843</v>
      </c>
      <c r="AA118" s="345">
        <f t="shared" si="57"/>
        <v>3.7371442984713121E-2</v>
      </c>
      <c r="AB118" s="345">
        <f t="shared" si="58"/>
        <v>-7.0510951101426947E-3</v>
      </c>
      <c r="AC118" s="345">
        <f t="shared" si="61"/>
        <v>24.756111959141858</v>
      </c>
      <c r="AD118" s="413">
        <v>1.8292499999999998</v>
      </c>
      <c r="AE118" s="413"/>
      <c r="AF118" s="413"/>
      <c r="AG118" s="413"/>
      <c r="AH118" s="417">
        <v>1.98</v>
      </c>
      <c r="AI118" s="413">
        <v>4.41</v>
      </c>
      <c r="AJ118" s="347">
        <f t="shared" si="59"/>
        <v>-0.18867601962886374</v>
      </c>
    </row>
    <row r="119" spans="1:61" ht="13.25" customHeight="1" thickBot="1">
      <c r="A119" s="411" t="s">
        <v>691</v>
      </c>
      <c r="B119" s="411" t="s">
        <v>688</v>
      </c>
      <c r="C119" s="412">
        <v>12.923611111109494</v>
      </c>
      <c r="D119" s="413">
        <v>310.16666666662786</v>
      </c>
      <c r="E119" s="337">
        <f t="shared" si="37"/>
        <v>19.824999999999999</v>
      </c>
      <c r="F119" s="338">
        <v>19825000</v>
      </c>
      <c r="G119" s="414">
        <v>90.1</v>
      </c>
      <c r="H119" s="351">
        <f t="shared" si="56"/>
        <v>9.5266559569775512E-4</v>
      </c>
      <c r="I119" s="414">
        <v>116</v>
      </c>
      <c r="J119" s="415">
        <v>42</v>
      </c>
      <c r="K119" s="414">
        <v>2.44</v>
      </c>
      <c r="L119" s="414">
        <v>0.45</v>
      </c>
      <c r="M119" s="414">
        <f t="shared" si="38"/>
        <v>13.544268665001388</v>
      </c>
      <c r="N119" s="414">
        <f t="shared" si="42"/>
        <v>4.9955595026642987</v>
      </c>
      <c r="O119" s="413">
        <v>4.42</v>
      </c>
      <c r="P119" s="414">
        <v>2.8692540000000002</v>
      </c>
      <c r="Q119" s="341">
        <f t="shared" si="39"/>
        <v>2869.2540000000004</v>
      </c>
      <c r="R119" s="341">
        <f t="shared" si="40"/>
        <v>14472.907944514503</v>
      </c>
      <c r="S119" s="342">
        <f t="shared" si="35"/>
        <v>5.0441361916771754</v>
      </c>
      <c r="T119" s="414"/>
      <c r="U119" s="413">
        <v>419</v>
      </c>
      <c r="V119" s="415">
        <v>24.037823149643039</v>
      </c>
      <c r="W119" s="353">
        <f t="shared" si="60"/>
        <v>3.8613452343002894</v>
      </c>
      <c r="X119" s="353"/>
      <c r="Y119" s="415">
        <f t="shared" si="41"/>
        <v>133.53233424794067</v>
      </c>
      <c r="Z119" s="416">
        <v>2874.7114583319567</v>
      </c>
      <c r="AA119" s="345">
        <f t="shared" si="57"/>
        <v>3.0054597667427158E-2</v>
      </c>
      <c r="AB119" s="345">
        <f t="shared" si="58"/>
        <v>-1.3877710649977754E-2</v>
      </c>
      <c r="AC119" s="345">
        <f t="shared" si="61"/>
        <v>23.954437514211271</v>
      </c>
      <c r="AD119" s="413">
        <v>1.8299166666666664</v>
      </c>
      <c r="AE119" s="413"/>
      <c r="AF119" s="413"/>
      <c r="AG119" s="413"/>
      <c r="AH119" s="417">
        <v>2.52</v>
      </c>
      <c r="AI119" s="413">
        <v>3.27</v>
      </c>
      <c r="AJ119" s="347">
        <f t="shared" si="59"/>
        <v>-0.46175000589072146</v>
      </c>
    </row>
    <row r="120" spans="1:61" ht="13.25" customHeight="1" thickBot="1">
      <c r="A120" s="411" t="s">
        <v>691</v>
      </c>
      <c r="B120" s="411" t="s">
        <v>688</v>
      </c>
      <c r="C120" s="419">
        <v>13.895833333335759</v>
      </c>
      <c r="D120" s="420">
        <v>333.50000000005821</v>
      </c>
      <c r="E120" s="337">
        <f t="shared" si="37"/>
        <v>17.77</v>
      </c>
      <c r="F120" s="338">
        <v>17770000</v>
      </c>
      <c r="G120" s="421">
        <v>82.7</v>
      </c>
      <c r="H120" s="351">
        <f t="shared" si="56"/>
        <v>-4.6852734975960843E-3</v>
      </c>
      <c r="I120" s="421">
        <v>143</v>
      </c>
      <c r="J120" s="422">
        <v>42</v>
      </c>
      <c r="K120" s="421">
        <v>2.75</v>
      </c>
      <c r="L120" s="421">
        <v>0.55000000000000004</v>
      </c>
      <c r="M120" s="421">
        <f t="shared" si="38"/>
        <v>15.26505689703025</v>
      </c>
      <c r="N120" s="421">
        <f t="shared" si="42"/>
        <v>6.1056838365896979</v>
      </c>
      <c r="O120" s="420">
        <v>7.99</v>
      </c>
      <c r="P120" s="421">
        <v>3.000909</v>
      </c>
      <c r="Q120" s="341">
        <f t="shared" si="39"/>
        <v>3000.9090000000001</v>
      </c>
      <c r="R120" s="341">
        <f t="shared" si="40"/>
        <v>16887.501406865504</v>
      </c>
      <c r="S120" s="342">
        <f t="shared" si="35"/>
        <v>5.6274620146314014</v>
      </c>
      <c r="T120" s="345">
        <f>P120/AVERAGE(P120,P135,P150,P165,P179,P194,P209,P224,P240,P255,P270,P285,P300,P315,P330)</f>
        <v>1.0970355198078308</v>
      </c>
      <c r="U120" s="420">
        <v>439</v>
      </c>
      <c r="V120" s="422">
        <v>25.960193751463446</v>
      </c>
      <c r="W120" s="353">
        <f t="shared" si="60"/>
        <v>2.2323706018204077</v>
      </c>
      <c r="X120" s="353"/>
      <c r="Y120" s="422">
        <f t="shared" si="41"/>
        <v>144.21128101249033</v>
      </c>
      <c r="Z120" s="424">
        <v>3313.3197916671138</v>
      </c>
      <c r="AA120" s="345">
        <f t="shared" si="57"/>
        <v>2.4335850273143705E-2</v>
      </c>
      <c r="AB120" s="345">
        <f t="shared" si="58"/>
        <v>2.5310151439305014E-3</v>
      </c>
      <c r="AC120" s="345">
        <f t="shared" si="61"/>
        <v>21.737055439421336</v>
      </c>
      <c r="AD120" s="413">
        <v>1.8402499999999997</v>
      </c>
      <c r="AE120" s="413"/>
      <c r="AF120" s="413"/>
      <c r="AG120" s="413"/>
      <c r="AH120" s="425">
        <v>2.0299999999999998</v>
      </c>
      <c r="AI120" s="420">
        <v>3.24</v>
      </c>
      <c r="AJ120" s="347">
        <f t="shared" si="59"/>
        <v>0.10400356328308166</v>
      </c>
      <c r="AM120" s="426">
        <v>64.099999999999994</v>
      </c>
      <c r="AN120" s="426">
        <v>34.4</v>
      </c>
      <c r="AO120" s="427">
        <v>16.100000000000001</v>
      </c>
      <c r="AP120" s="427">
        <v>50</v>
      </c>
      <c r="AQ120" s="427">
        <v>33.9</v>
      </c>
      <c r="AR120" s="426">
        <v>99</v>
      </c>
      <c r="AS120" s="426">
        <v>0.8</v>
      </c>
      <c r="AT120" s="426">
        <v>0.2</v>
      </c>
      <c r="AU120">
        <v>83</v>
      </c>
      <c r="AV120" s="426">
        <v>1.8614524071282099</v>
      </c>
      <c r="AW120" s="426">
        <v>62.476952979677797</v>
      </c>
      <c r="AY120" s="426">
        <v>2.2548714772329999</v>
      </c>
      <c r="BA120" s="426">
        <v>0.70545428242094899</v>
      </c>
      <c r="BB120" s="426">
        <v>0.48280379716963201</v>
      </c>
      <c r="BC120" s="426">
        <v>0.26598268788241303</v>
      </c>
      <c r="BD120" s="426">
        <v>19.220517280693002</v>
      </c>
      <c r="BE120" s="426">
        <v>7.27976046339103</v>
      </c>
      <c r="BH120" s="365">
        <f>(2*AY120+BB120+BC120+BD120+BE120)/(2*(SUM(AV120:BG120)))</f>
        <v>0.16795107203419482</v>
      </c>
      <c r="BI120" s="365">
        <f>SUM(BD120:BE120,AY120,AW120)/SUM(AV120:BG120)</f>
        <v>0.96493103661032575</v>
      </c>
    </row>
    <row r="121" spans="1:61" ht="16" thickBot="1">
      <c r="A121" s="435" t="s">
        <v>691</v>
      </c>
      <c r="B121" s="411" t="s">
        <v>688</v>
      </c>
      <c r="C121" s="436"/>
      <c r="D121" s="437" t="e">
        <v>#VALUE!</v>
      </c>
      <c r="E121" s="337">
        <f t="shared" si="37"/>
        <v>0</v>
      </c>
      <c r="F121" s="338">
        <v>0</v>
      </c>
      <c r="G121" s="438"/>
      <c r="H121" s="351" t="e">
        <f t="shared" si="56"/>
        <v>#VALUE!</v>
      </c>
      <c r="I121" s="438"/>
      <c r="J121" s="439"/>
      <c r="K121" s="438"/>
      <c r="L121" s="438"/>
      <c r="M121" s="438"/>
      <c r="N121" s="438"/>
      <c r="O121" s="437"/>
      <c r="P121" s="438"/>
      <c r="Q121" s="341">
        <f t="shared" si="39"/>
        <v>0</v>
      </c>
      <c r="R121" s="341" t="e">
        <f t="shared" si="40"/>
        <v>#DIV/0!</v>
      </c>
      <c r="S121" s="342" t="e">
        <f t="shared" si="35"/>
        <v>#DIV/0!</v>
      </c>
      <c r="T121" s="345"/>
      <c r="U121" s="437"/>
      <c r="V121" s="439"/>
      <c r="W121" s="353">
        <f t="shared" si="60"/>
        <v>-28.710193751463446</v>
      </c>
      <c r="X121" s="353"/>
      <c r="Y121" s="439"/>
      <c r="Z121" s="440"/>
      <c r="AA121" s="345">
        <f t="shared" si="57"/>
        <v>4.3504167456342738E-2</v>
      </c>
      <c r="AB121" s="345">
        <f t="shared" si="58"/>
        <v>1.8427692527432109E-3</v>
      </c>
      <c r="AC121" s="345"/>
      <c r="AD121" s="413">
        <v>1.925</v>
      </c>
      <c r="AE121" s="413"/>
      <c r="AF121" s="413"/>
      <c r="AG121" s="413"/>
      <c r="AH121" s="441"/>
      <c r="AI121" s="437"/>
      <c r="AJ121" s="347">
        <f t="shared" si="59"/>
        <v>4.2358453465233301E-2</v>
      </c>
    </row>
    <row r="122" spans="1:61" ht="13.25" customHeight="1" thickBot="1">
      <c r="A122" s="434" t="s">
        <v>692</v>
      </c>
      <c r="B122" s="411" t="s">
        <v>688</v>
      </c>
      <c r="C122" s="442">
        <v>0</v>
      </c>
      <c r="D122" s="29">
        <v>0</v>
      </c>
      <c r="E122" s="337">
        <f t="shared" si="37"/>
        <v>0.26400000000000001</v>
      </c>
      <c r="F122" s="338">
        <v>264000</v>
      </c>
      <c r="G122" s="443">
        <v>98.1</v>
      </c>
      <c r="H122" s="339"/>
      <c r="I122" s="443">
        <v>90</v>
      </c>
      <c r="J122" s="444">
        <v>77.599999999999994</v>
      </c>
      <c r="K122" s="443">
        <v>5.7</v>
      </c>
      <c r="L122" s="443">
        <v>0.27</v>
      </c>
      <c r="M122" s="443">
        <f t="shared" si="38"/>
        <v>31.640299750208165</v>
      </c>
      <c r="N122" s="443">
        <f t="shared" si="42"/>
        <v>2.9973357015985793</v>
      </c>
      <c r="O122" s="29"/>
      <c r="P122" s="443"/>
      <c r="Q122" s="341">
        <f t="shared" si="39"/>
        <v>0</v>
      </c>
      <c r="R122" s="341">
        <f t="shared" si="40"/>
        <v>0</v>
      </c>
      <c r="S122" s="342">
        <f t="shared" si="35"/>
        <v>378.78787878787881</v>
      </c>
      <c r="T122" s="443"/>
      <c r="U122" s="29">
        <v>332</v>
      </c>
      <c r="V122" s="445">
        <v>0</v>
      </c>
      <c r="W122" s="344"/>
      <c r="X122" s="359"/>
      <c r="Y122" s="445">
        <f t="shared" si="41"/>
        <v>0</v>
      </c>
      <c r="Z122" s="446">
        <v>0</v>
      </c>
      <c r="AA122" s="345"/>
      <c r="AB122" s="345"/>
      <c r="AC122" s="345"/>
      <c r="AD122" s="413">
        <v>1.95</v>
      </c>
      <c r="AE122" s="413"/>
      <c r="AF122" s="413"/>
      <c r="AG122" s="413"/>
      <c r="AH122" s="29">
        <v>0.71</v>
      </c>
      <c r="AI122" s="29">
        <v>1.58</v>
      </c>
      <c r="AJ122" s="347"/>
    </row>
    <row r="123" spans="1:61" ht="13.25" customHeight="1" thickBot="1">
      <c r="A123" s="447" t="s">
        <v>692</v>
      </c>
      <c r="B123" s="411" t="s">
        <v>688</v>
      </c>
      <c r="C123" s="448">
        <v>1.0555555555547471</v>
      </c>
      <c r="D123">
        <v>25.333333333313931</v>
      </c>
      <c r="E123" s="337">
        <f t="shared" si="37"/>
        <v>0.45249999890327441</v>
      </c>
      <c r="F123" s="338">
        <v>452499.99890327442</v>
      </c>
      <c r="G123" s="449">
        <v>98.779098510742188</v>
      </c>
      <c r="H123" s="351">
        <f t="shared" ref="H123:H136" si="62">(F123-F122)/((F123+F122)*0.5*(D123-D122))</f>
        <v>2.0769823982658784E-2</v>
      </c>
      <c r="I123" s="449">
        <v>72</v>
      </c>
      <c r="J123" s="450">
        <v>52</v>
      </c>
      <c r="K123" s="449">
        <v>5.48</v>
      </c>
      <c r="L123" s="449"/>
      <c r="M123" s="449">
        <f t="shared" si="38"/>
        <v>30.419095198445742</v>
      </c>
      <c r="N123" s="449">
        <f t="shared" si="42"/>
        <v>0</v>
      </c>
      <c r="P123" s="449"/>
      <c r="Q123" s="341">
        <f t="shared" si="39"/>
        <v>0</v>
      </c>
      <c r="R123" s="341">
        <f t="shared" si="40"/>
        <v>0</v>
      </c>
      <c r="S123" s="342">
        <f t="shared" si="35"/>
        <v>220.99447567374651</v>
      </c>
      <c r="T123" s="449"/>
      <c r="U123">
        <v>331</v>
      </c>
      <c r="V123" s="451">
        <v>0.26418604651162725</v>
      </c>
      <c r="W123" s="353">
        <f>(V123-V122)-(K122-K123)</f>
        <v>4.4186046511627497E-2</v>
      </c>
      <c r="X123" s="353"/>
      <c r="Y123" s="451">
        <f t="shared" si="41"/>
        <v>1.4675779602345764</v>
      </c>
      <c r="Z123" s="452">
        <v>9.0756666527678593</v>
      </c>
      <c r="AA123" s="345">
        <f>V123/180.1/Z123*1000</f>
        <v>0.16162838260046766</v>
      </c>
      <c r="AB123" s="345">
        <f>L123/90.08/Z123*1000</f>
        <v>0</v>
      </c>
      <c r="AC123" s="345"/>
      <c r="AD123" s="413">
        <v>1.9350000000000001</v>
      </c>
      <c r="AE123" s="413"/>
      <c r="AF123" s="413"/>
      <c r="AG123" s="413"/>
      <c r="AJ123" s="347"/>
    </row>
    <row r="124" spans="1:61" ht="13.25" customHeight="1" thickBot="1">
      <c r="A124" s="447" t="s">
        <v>692</v>
      </c>
      <c r="B124" s="411" t="s">
        <v>688</v>
      </c>
      <c r="C124" s="448">
        <v>1.8993055555547471</v>
      </c>
      <c r="D124">
        <v>45.583333333313931</v>
      </c>
      <c r="E124" s="337">
        <f t="shared" si="37"/>
        <v>0.80010001192092883</v>
      </c>
      <c r="F124" s="338">
        <v>800100.01192092884</v>
      </c>
      <c r="G124" s="449">
        <v>98.621597290039062</v>
      </c>
      <c r="H124" s="351">
        <f t="shared" si="62"/>
        <v>2.7407684166181369E-2</v>
      </c>
      <c r="I124" s="449">
        <v>69</v>
      </c>
      <c r="J124" s="450">
        <v>59</v>
      </c>
      <c r="K124" s="449">
        <v>5.32</v>
      </c>
      <c r="L124" s="449">
        <v>0.27</v>
      </c>
      <c r="M124" s="449">
        <f t="shared" si="38"/>
        <v>29.530946433527614</v>
      </c>
      <c r="N124" s="449">
        <f t="shared" si="42"/>
        <v>2.9973357015985793</v>
      </c>
      <c r="P124" s="449"/>
      <c r="Q124" s="341">
        <f t="shared" si="39"/>
        <v>0</v>
      </c>
      <c r="R124" s="341">
        <f t="shared" si="40"/>
        <v>0</v>
      </c>
      <c r="S124" s="342">
        <f t="shared" si="35"/>
        <v>124.98437509070136</v>
      </c>
      <c r="T124" s="449"/>
      <c r="V124" s="451">
        <v>0.46699854651162737</v>
      </c>
      <c r="W124" s="353">
        <f>(V124-V123)-(K123-K124)</f>
        <v>4.2812499999999976E-2</v>
      </c>
      <c r="X124" s="353"/>
      <c r="Y124" s="451">
        <f t="shared" si="41"/>
        <v>2.594220184493667</v>
      </c>
      <c r="Z124" s="452">
        <v>21.758241762362921</v>
      </c>
      <c r="AA124" s="345">
        <f t="shared" ref="AA124:AA136" si="63">(V124-V123)/180.1/((Z124-Z123))*1000</f>
        <v>8.8791943626491288E-2</v>
      </c>
      <c r="AB124" s="345">
        <f t="shared" ref="AB124:AB136" si="64">(L124-L123)/90.08/((Z124-Z123))*1000</f>
        <v>0.23633494583690115</v>
      </c>
      <c r="AC124" s="345"/>
      <c r="AD124" s="413">
        <v>1.92</v>
      </c>
      <c r="AE124" s="413"/>
      <c r="AF124" s="413"/>
      <c r="AG124" s="413"/>
      <c r="AJ124" s="347">
        <f t="shared" ref="AJ124:AJ136" si="65">AB124/AA124</f>
        <v>2.6616710501468295</v>
      </c>
    </row>
    <row r="125" spans="1:61" ht="13.25" customHeight="1" thickBot="1">
      <c r="A125" s="447" t="s">
        <v>692</v>
      </c>
      <c r="B125" s="411" t="s">
        <v>688</v>
      </c>
      <c r="C125" s="448">
        <v>2.8333333333357587</v>
      </c>
      <c r="D125">
        <v>68.000000000058208</v>
      </c>
      <c r="E125" s="337">
        <f t="shared" si="37"/>
        <v>1.4350000000000001</v>
      </c>
      <c r="F125" s="338">
        <v>1435000</v>
      </c>
      <c r="G125" s="449">
        <v>98.9</v>
      </c>
      <c r="H125" s="351">
        <f t="shared" si="62"/>
        <v>2.5343542478618104E-2</v>
      </c>
      <c r="I125" s="449">
        <v>61</v>
      </c>
      <c r="J125" s="450">
        <v>56</v>
      </c>
      <c r="K125" s="449">
        <v>5.17</v>
      </c>
      <c r="L125" s="449">
        <v>0.16</v>
      </c>
      <c r="M125" s="449">
        <f t="shared" si="38"/>
        <v>28.698306966416872</v>
      </c>
      <c r="N125" s="449">
        <f t="shared" si="42"/>
        <v>1.7761989342806395</v>
      </c>
      <c r="P125" s="449"/>
      <c r="Q125" s="341">
        <f t="shared" si="39"/>
        <v>0</v>
      </c>
      <c r="R125" s="341">
        <f t="shared" si="40"/>
        <v>0</v>
      </c>
      <c r="S125" s="342">
        <f t="shared" si="35"/>
        <v>69.686411149825787</v>
      </c>
      <c r="T125" s="449"/>
      <c r="U125">
        <v>331</v>
      </c>
      <c r="V125" s="451">
        <v>0.65888831029115535</v>
      </c>
      <c r="W125" s="353">
        <f>(V125-V124)-(K124-K125)</f>
        <v>4.1889763779527633E-2</v>
      </c>
      <c r="X125" s="353"/>
      <c r="Y125" s="451">
        <f t="shared" si="41"/>
        <v>3.6601855972622026</v>
      </c>
      <c r="Z125" s="452">
        <v>46.809987729396731</v>
      </c>
      <c r="AA125" s="345">
        <f t="shared" si="63"/>
        <v>4.2530461593803401E-2</v>
      </c>
      <c r="AB125" s="345">
        <f t="shared" si="64"/>
        <v>-4.8744577281154888E-2</v>
      </c>
      <c r="AC125" s="345"/>
      <c r="AD125" s="413">
        <v>1.905</v>
      </c>
      <c r="AE125" s="413"/>
      <c r="AF125" s="413"/>
      <c r="AG125" s="413"/>
      <c r="AJ125" s="347">
        <f t="shared" si="65"/>
        <v>-1.1461097635549027</v>
      </c>
    </row>
    <row r="126" spans="1:61" ht="13.25" customHeight="1" thickBot="1">
      <c r="A126" s="447" t="s">
        <v>692</v>
      </c>
      <c r="B126" s="411" t="s">
        <v>688</v>
      </c>
      <c r="C126" s="448">
        <v>3.8263888888905058</v>
      </c>
      <c r="D126">
        <v>91.833333333372138</v>
      </c>
      <c r="E126" s="337">
        <f t="shared" si="37"/>
        <v>2.4359999999999999</v>
      </c>
      <c r="F126" s="338">
        <v>2436000</v>
      </c>
      <c r="G126" s="449">
        <v>99</v>
      </c>
      <c r="H126" s="351">
        <f t="shared" si="62"/>
        <v>2.1699819168191265E-2</v>
      </c>
      <c r="I126" s="449">
        <v>52</v>
      </c>
      <c r="J126" s="450">
        <v>44</v>
      </c>
      <c r="K126" s="449">
        <v>4.99</v>
      </c>
      <c r="L126" s="449">
        <v>0.48</v>
      </c>
      <c r="M126" s="449">
        <f t="shared" si="38"/>
        <v>27.699139605883985</v>
      </c>
      <c r="N126" s="449">
        <f t="shared" si="42"/>
        <v>5.3285968028419184</v>
      </c>
      <c r="P126" s="449"/>
      <c r="Q126" s="341">
        <f t="shared" si="39"/>
        <v>0</v>
      </c>
      <c r="R126" s="341">
        <f t="shared" si="40"/>
        <v>0</v>
      </c>
      <c r="S126" s="342">
        <f t="shared" si="35"/>
        <v>41.050903119868636</v>
      </c>
      <c r="T126" s="449"/>
      <c r="U126">
        <v>329</v>
      </c>
      <c r="V126" s="451">
        <v>1.2090024232337093</v>
      </c>
      <c r="W126" s="353">
        <f t="shared" ref="W126:W136" si="66">(V126-V125)-(K125-K126)</f>
        <v>0.37011411294255425</v>
      </c>
      <c r="X126" s="353"/>
      <c r="Y126" s="451">
        <f t="shared" si="41"/>
        <v>6.7161204523717988</v>
      </c>
      <c r="Z126" s="452">
        <v>92.93940439602585</v>
      </c>
      <c r="AA126" s="345">
        <f t="shared" si="63"/>
        <v>6.6215720829550045E-2</v>
      </c>
      <c r="AB126" s="345">
        <f t="shared" si="64"/>
        <v>7.7009381979268543E-2</v>
      </c>
      <c r="AC126" s="345"/>
      <c r="AD126" s="413">
        <v>1.8987037037037038</v>
      </c>
      <c r="AE126" s="413"/>
      <c r="AF126" s="413"/>
      <c r="AG126" s="413"/>
      <c r="AH126">
        <v>0.96</v>
      </c>
      <c r="AI126">
        <v>2.73</v>
      </c>
      <c r="AJ126" s="347">
        <f t="shared" si="65"/>
        <v>1.1630075307569803</v>
      </c>
    </row>
    <row r="127" spans="1:61" ht="13.25" customHeight="1" thickBot="1">
      <c r="A127" s="434" t="s">
        <v>692</v>
      </c>
      <c r="B127" s="411" t="s">
        <v>688</v>
      </c>
      <c r="C127" s="448">
        <v>4.7951388888905058</v>
      </c>
      <c r="D127">
        <v>115.08333333337214</v>
      </c>
      <c r="E127" s="337">
        <f t="shared" si="37"/>
        <v>5.2889999999999997</v>
      </c>
      <c r="F127" s="338">
        <v>5289000</v>
      </c>
      <c r="G127" s="449">
        <v>99.2</v>
      </c>
      <c r="H127" s="351">
        <f t="shared" si="62"/>
        <v>3.1769495772001249E-2</v>
      </c>
      <c r="I127" s="449">
        <v>33</v>
      </c>
      <c r="J127" s="450">
        <v>46</v>
      </c>
      <c r="K127" s="449">
        <v>5.04</v>
      </c>
      <c r="L127" s="449">
        <v>0.97</v>
      </c>
      <c r="M127" s="449">
        <f t="shared" si="38"/>
        <v>27.976686094920897</v>
      </c>
      <c r="N127" s="449">
        <f t="shared" si="42"/>
        <v>10.768206039076377</v>
      </c>
      <c r="P127" s="449"/>
      <c r="Q127" s="341">
        <f t="shared" si="39"/>
        <v>0</v>
      </c>
      <c r="R127" s="341">
        <f t="shared" si="40"/>
        <v>0</v>
      </c>
      <c r="S127" s="342">
        <f t="shared" si="35"/>
        <v>18.907165815844206</v>
      </c>
      <c r="T127" s="449"/>
      <c r="U127">
        <v>347</v>
      </c>
      <c r="V127" s="451">
        <v>2.1448423456203201</v>
      </c>
      <c r="W127" s="353">
        <f t="shared" si="66"/>
        <v>0.98583992238661056</v>
      </c>
      <c r="X127" s="353"/>
      <c r="Y127" s="451">
        <f t="shared" si="41"/>
        <v>11.914797909176013</v>
      </c>
      <c r="Z127" s="452">
        <v>182.74252939602584</v>
      </c>
      <c r="AA127" s="345">
        <f t="shared" si="63"/>
        <v>5.7862394976524928E-2</v>
      </c>
      <c r="AB127" s="345">
        <f t="shared" si="64"/>
        <v>6.0572605198699475E-2</v>
      </c>
      <c r="AC127" s="345"/>
      <c r="AD127" s="413">
        <v>1.9087962962962963</v>
      </c>
      <c r="AE127" s="413"/>
      <c r="AF127" s="413"/>
      <c r="AG127" s="413"/>
      <c r="AH127">
        <v>5.03</v>
      </c>
      <c r="AI127">
        <v>5.37</v>
      </c>
      <c r="AJ127" s="347">
        <f t="shared" si="65"/>
        <v>1.0468388877313857</v>
      </c>
    </row>
    <row r="128" spans="1:61" ht="13.25" customHeight="1" thickBot="1">
      <c r="A128" s="447" t="s">
        <v>692</v>
      </c>
      <c r="B128" s="411" t="s">
        <v>688</v>
      </c>
      <c r="C128" s="448">
        <v>5.8333333333357587</v>
      </c>
      <c r="D128">
        <v>140.00000000005821</v>
      </c>
      <c r="E128" s="337">
        <f t="shared" si="37"/>
        <v>8.3480000000000008</v>
      </c>
      <c r="F128" s="338">
        <v>8348000</v>
      </c>
      <c r="G128" s="449">
        <v>99.1</v>
      </c>
      <c r="H128" s="351">
        <f t="shared" si="62"/>
        <v>1.8005313598171913E-2</v>
      </c>
      <c r="I128" s="449">
        <v>20</v>
      </c>
      <c r="J128" s="450">
        <v>48</v>
      </c>
      <c r="K128" s="449">
        <v>4.18</v>
      </c>
      <c r="L128" s="449">
        <v>1.7</v>
      </c>
      <c r="M128" s="449">
        <f t="shared" si="38"/>
        <v>23.202886483485983</v>
      </c>
      <c r="N128" s="449">
        <f t="shared" si="42"/>
        <v>18.872113676731797</v>
      </c>
      <c r="P128" s="449"/>
      <c r="Q128" s="341">
        <f t="shared" si="39"/>
        <v>0</v>
      </c>
      <c r="R128" s="341">
        <f t="shared" si="40"/>
        <v>0</v>
      </c>
      <c r="S128" s="342">
        <f t="shared" si="35"/>
        <v>11.978917105893627</v>
      </c>
      <c r="T128" s="449"/>
      <c r="U128">
        <v>362</v>
      </c>
      <c r="V128" s="451">
        <v>4.1145050978324544</v>
      </c>
      <c r="W128" s="353">
        <f t="shared" si="66"/>
        <v>1.1096627522121341</v>
      </c>
      <c r="X128" s="353"/>
      <c r="Y128" s="451">
        <f t="shared" si="41"/>
        <v>22.856456949878925</v>
      </c>
      <c r="Z128" s="452">
        <v>352.63682106282477</v>
      </c>
      <c r="AA128" s="345">
        <f t="shared" si="63"/>
        <v>6.4372351229480887E-2</v>
      </c>
      <c r="AB128" s="345">
        <f t="shared" si="64"/>
        <v>4.7699705258779444E-2</v>
      </c>
      <c r="AC128" s="345"/>
      <c r="AD128" s="413">
        <v>1.9191296296296296</v>
      </c>
      <c r="AE128" s="413"/>
      <c r="AF128" s="413"/>
      <c r="AG128" s="413"/>
      <c r="AJ128" s="347">
        <f t="shared" si="65"/>
        <v>0.74099678429850802</v>
      </c>
    </row>
    <row r="129" spans="1:61" ht="13.25" customHeight="1" thickBot="1">
      <c r="A129" s="434" t="s">
        <v>692</v>
      </c>
      <c r="B129" s="411" t="s">
        <v>688</v>
      </c>
      <c r="C129" s="448">
        <v>6.7916666666715173</v>
      </c>
      <c r="D129">
        <v>163.00000000011642</v>
      </c>
      <c r="E129" s="337">
        <f t="shared" si="37"/>
        <v>14.067</v>
      </c>
      <c r="F129" s="338">
        <v>14067000</v>
      </c>
      <c r="G129" s="449">
        <v>99.1</v>
      </c>
      <c r="H129" s="351">
        <f t="shared" si="62"/>
        <v>2.2186230105948175E-2</v>
      </c>
      <c r="I129" s="449">
        <v>26</v>
      </c>
      <c r="J129" s="450">
        <v>31</v>
      </c>
      <c r="K129" s="449">
        <v>3.15</v>
      </c>
      <c r="L129" s="449">
        <v>1.83</v>
      </c>
      <c r="M129" s="449">
        <f t="shared" si="38"/>
        <v>17.485428809325562</v>
      </c>
      <c r="N129" s="449">
        <f t="shared" si="42"/>
        <v>20.315275310834814</v>
      </c>
      <c r="P129" s="449"/>
      <c r="Q129" s="341">
        <f t="shared" si="39"/>
        <v>0</v>
      </c>
      <c r="R129" s="341">
        <f t="shared" si="40"/>
        <v>0</v>
      </c>
      <c r="S129" s="342">
        <f t="shared" si="35"/>
        <v>7.1088362835003913</v>
      </c>
      <c r="T129" s="449"/>
      <c r="U129">
        <v>367</v>
      </c>
      <c r="V129" s="451">
        <v>6.2304075908227077</v>
      </c>
      <c r="W129" s="353">
        <f t="shared" si="66"/>
        <v>1.0859024929902534</v>
      </c>
      <c r="X129" s="353"/>
      <c r="Y129" s="451">
        <f t="shared" si="41"/>
        <v>34.610491296962515</v>
      </c>
      <c r="Z129" s="452">
        <v>610.40932106347714</v>
      </c>
      <c r="AA129" s="345">
        <f t="shared" si="63"/>
        <v>4.5576959965637751E-2</v>
      </c>
      <c r="AB129" s="345">
        <f t="shared" si="64"/>
        <v>5.5985864826518282E-3</v>
      </c>
      <c r="AC129" s="345"/>
      <c r="AD129" s="413">
        <v>1.9417407407407405</v>
      </c>
      <c r="AE129" s="413"/>
      <c r="AF129" s="413"/>
      <c r="AG129" s="413"/>
      <c r="AI129">
        <v>9.09</v>
      </c>
      <c r="AJ129" s="347">
        <f t="shared" si="65"/>
        <v>0.12283808500770611</v>
      </c>
    </row>
    <row r="130" spans="1:61" ht="13.25" customHeight="1" thickBot="1">
      <c r="A130" s="434" t="s">
        <v>692</v>
      </c>
      <c r="B130" s="411" t="s">
        <v>688</v>
      </c>
      <c r="C130" s="448">
        <v>7.90625</v>
      </c>
      <c r="D130">
        <v>189.75</v>
      </c>
      <c r="E130" s="337">
        <f t="shared" si="37"/>
        <v>18.849</v>
      </c>
      <c r="F130" s="338">
        <v>18849000</v>
      </c>
      <c r="G130" s="449">
        <v>99.6</v>
      </c>
      <c r="H130" s="351">
        <f t="shared" si="62"/>
        <v>1.0861973213085728E-2</v>
      </c>
      <c r="I130" s="449">
        <v>32</v>
      </c>
      <c r="J130" s="450">
        <v>11</v>
      </c>
      <c r="K130" s="449">
        <v>1.27</v>
      </c>
      <c r="L130" s="449">
        <v>1.6</v>
      </c>
      <c r="M130" s="449">
        <f t="shared" si="38"/>
        <v>7.0496808215376072</v>
      </c>
      <c r="N130" s="449">
        <f t="shared" si="42"/>
        <v>17.761989342806398</v>
      </c>
      <c r="O130">
        <v>5.41</v>
      </c>
      <c r="P130" s="449">
        <v>0.87448799999999993</v>
      </c>
      <c r="Q130" s="341">
        <f t="shared" si="39"/>
        <v>874.48799999999994</v>
      </c>
      <c r="R130" s="341">
        <f t="shared" si="40"/>
        <v>4639.4397580773511</v>
      </c>
      <c r="S130" s="342">
        <f t="shared" ref="S130:S193" si="67">100000000/F130</f>
        <v>5.3053212372009124</v>
      </c>
      <c r="T130" s="449"/>
      <c r="U130">
        <v>376</v>
      </c>
      <c r="V130" s="451">
        <v>9.4691288880874094</v>
      </c>
      <c r="W130" s="353">
        <f t="shared" si="66"/>
        <v>1.3587212972647018</v>
      </c>
      <c r="X130" s="353"/>
      <c r="Y130" s="451">
        <f t="shared" si="41"/>
        <v>52.601888109809792</v>
      </c>
      <c r="Z130" s="452">
        <v>1050.6608210615611</v>
      </c>
      <c r="AA130" s="345">
        <f t="shared" si="63"/>
        <v>4.0846892271545143E-2</v>
      </c>
      <c r="AB130" s="345">
        <f t="shared" si="64"/>
        <v>-5.7996076516253344E-3</v>
      </c>
      <c r="AC130" s="345">
        <f t="shared" ref="AC130:AC136" si="68">P130/Z130*1000*24</f>
        <v>19.97572535234972</v>
      </c>
      <c r="AD130" s="413">
        <v>1.9653888888888886</v>
      </c>
      <c r="AE130" s="413"/>
      <c r="AF130" s="413"/>
      <c r="AG130" s="413"/>
      <c r="AI130">
        <v>8.9499999999999993</v>
      </c>
      <c r="AJ130" s="347">
        <f t="shared" si="65"/>
        <v>-0.14198406118806425</v>
      </c>
    </row>
    <row r="131" spans="1:61" ht="13.25" customHeight="1" thickBot="1">
      <c r="A131" s="447" t="s">
        <v>692</v>
      </c>
      <c r="B131" s="411" t="s">
        <v>688</v>
      </c>
      <c r="C131" s="448">
        <v>8.8159722222262644</v>
      </c>
      <c r="D131">
        <v>211.58333333343035</v>
      </c>
      <c r="E131" s="337">
        <f t="shared" ref="E131:E194" si="69">F131/1000000</f>
        <v>20.898</v>
      </c>
      <c r="F131" s="338">
        <v>20898000</v>
      </c>
      <c r="G131" s="449">
        <v>99.5</v>
      </c>
      <c r="H131" s="351">
        <f t="shared" si="62"/>
        <v>4.7222345456944077E-3</v>
      </c>
      <c r="I131" s="449">
        <v>51</v>
      </c>
      <c r="J131" s="450">
        <v>22</v>
      </c>
      <c r="K131" s="449">
        <v>1.31</v>
      </c>
      <c r="L131" s="449">
        <v>1.44</v>
      </c>
      <c r="M131" s="449">
        <f t="shared" ref="M131:M194" si="70">K131/180.15*1000</f>
        <v>7.2717180127671392</v>
      </c>
      <c r="N131" s="449">
        <f t="shared" si="42"/>
        <v>15.985790408525755</v>
      </c>
      <c r="O131">
        <v>3.83</v>
      </c>
      <c r="P131" s="449">
        <v>1.3361873333333332</v>
      </c>
      <c r="Q131" s="341">
        <f t="shared" ref="Q131:Q194" si="71">P131*1000</f>
        <v>1336.1873333333331</v>
      </c>
      <c r="R131" s="341">
        <f t="shared" ref="R131:R194" si="72">Q131*S131</f>
        <v>6393.8526812773143</v>
      </c>
      <c r="S131" s="342">
        <f t="shared" si="67"/>
        <v>4.7851469040099532</v>
      </c>
      <c r="T131" s="449"/>
      <c r="U131">
        <v>387</v>
      </c>
      <c r="V131" s="451">
        <v>12.738109758193593</v>
      </c>
      <c r="W131" s="353">
        <f t="shared" si="66"/>
        <v>3.3089808701061836</v>
      </c>
      <c r="X131" s="353"/>
      <c r="Y131" s="451">
        <f t="shared" ref="Y131:Y194" si="73">V131/180.015*1000</f>
        <v>70.761379652771126</v>
      </c>
      <c r="Z131" s="452">
        <v>1484.5655710634892</v>
      </c>
      <c r="AA131" s="345">
        <f t="shared" si="63"/>
        <v>4.1831579370469538E-2</v>
      </c>
      <c r="AB131" s="345">
        <f t="shared" si="64"/>
        <v>-4.0935226781286648E-3</v>
      </c>
      <c r="AC131" s="345">
        <f t="shared" si="68"/>
        <v>21.601266138098087</v>
      </c>
      <c r="AD131" s="413">
        <v>1.9646388888888886</v>
      </c>
      <c r="AE131" s="413"/>
      <c r="AF131" s="413"/>
      <c r="AG131" s="413"/>
      <c r="AI131">
        <v>7.09</v>
      </c>
      <c r="AJ131" s="347">
        <f t="shared" si="65"/>
        <v>-9.7857234647430846E-2</v>
      </c>
    </row>
    <row r="132" spans="1:61" ht="13.25" customHeight="1" thickBot="1">
      <c r="A132" s="434" t="s">
        <v>692</v>
      </c>
      <c r="B132" s="411" t="s">
        <v>688</v>
      </c>
      <c r="C132" s="448">
        <v>9.8666666666686069</v>
      </c>
      <c r="D132">
        <v>236.80000000004657</v>
      </c>
      <c r="E132" s="337">
        <f t="shared" si="69"/>
        <v>21.055</v>
      </c>
      <c r="F132" s="338">
        <v>21055000</v>
      </c>
      <c r="G132" s="449">
        <v>99</v>
      </c>
      <c r="H132" s="351">
        <f t="shared" si="62"/>
        <v>2.9681028666371815E-4</v>
      </c>
      <c r="I132" s="449">
        <v>77</v>
      </c>
      <c r="J132" s="450">
        <v>7</v>
      </c>
      <c r="K132" s="449">
        <v>1.57</v>
      </c>
      <c r="L132" s="449">
        <v>1.19</v>
      </c>
      <c r="M132" s="449">
        <f t="shared" si="70"/>
        <v>8.7149597557590894</v>
      </c>
      <c r="N132" s="449">
        <f t="shared" ref="N132:N195" si="74">L132/90.08*1000</f>
        <v>13.210479573712256</v>
      </c>
      <c r="O132">
        <v>3.05</v>
      </c>
      <c r="P132" s="449">
        <v>1.9624374999999998</v>
      </c>
      <c r="Q132" s="341">
        <f t="shared" si="71"/>
        <v>1962.4374999999998</v>
      </c>
      <c r="R132" s="341">
        <f t="shared" si="72"/>
        <v>9320.5295654238889</v>
      </c>
      <c r="S132" s="342">
        <f t="shared" si="67"/>
        <v>4.7494656851104251</v>
      </c>
      <c r="T132" s="449"/>
      <c r="U132">
        <v>399</v>
      </c>
      <c r="V132" s="451">
        <v>16.888384695740797</v>
      </c>
      <c r="W132" s="353">
        <f t="shared" si="66"/>
        <v>4.4102749375472037</v>
      </c>
      <c r="X132" s="353"/>
      <c r="Y132" s="451">
        <f t="shared" si="73"/>
        <v>93.816541375667569</v>
      </c>
      <c r="Z132" s="452">
        <v>2013.5229793957642</v>
      </c>
      <c r="AA132" s="345">
        <f t="shared" si="63"/>
        <v>4.3565474734370176E-2</v>
      </c>
      <c r="AB132" s="345">
        <f t="shared" si="64"/>
        <v>-5.2467567163179477E-3</v>
      </c>
      <c r="AC132" s="345">
        <f t="shared" si="68"/>
        <v>23.391091376634662</v>
      </c>
      <c r="AD132" s="413">
        <v>1.9125555555555553</v>
      </c>
      <c r="AE132" s="413"/>
      <c r="AF132" s="413"/>
      <c r="AG132" s="413"/>
      <c r="AJ132" s="347">
        <f t="shared" si="65"/>
        <v>-0.12043382399270898</v>
      </c>
    </row>
    <row r="133" spans="1:61" ht="13.25" customHeight="1" thickBot="1">
      <c r="A133" s="447" t="s">
        <v>692</v>
      </c>
      <c r="B133" s="411" t="s">
        <v>688</v>
      </c>
      <c r="C133" s="448">
        <v>10.888888888890506</v>
      </c>
      <c r="D133">
        <v>261.33333333337214</v>
      </c>
      <c r="E133" s="337">
        <f t="shared" si="69"/>
        <v>21.32</v>
      </c>
      <c r="F133" s="338">
        <v>21320000</v>
      </c>
      <c r="G133" s="449">
        <v>98.4</v>
      </c>
      <c r="H133" s="351">
        <f t="shared" si="62"/>
        <v>5.0981146594860304E-4</v>
      </c>
      <c r="I133" s="449">
        <v>108</v>
      </c>
      <c r="J133" s="450">
        <v>10</v>
      </c>
      <c r="K133" s="449">
        <v>1.9</v>
      </c>
      <c r="L133" s="449">
        <v>0.71</v>
      </c>
      <c r="M133" s="449">
        <f t="shared" si="70"/>
        <v>10.54676658340272</v>
      </c>
      <c r="N133" s="449">
        <f t="shared" si="74"/>
        <v>7.8818827708703374</v>
      </c>
      <c r="O133">
        <v>3.12</v>
      </c>
      <c r="P133" s="449">
        <v>2.5615195000000002</v>
      </c>
      <c r="Q133" s="341">
        <f t="shared" si="71"/>
        <v>2561.5195000000003</v>
      </c>
      <c r="R133" s="341">
        <f t="shared" si="72"/>
        <v>12014.631801125704</v>
      </c>
      <c r="S133" s="342">
        <f t="shared" si="67"/>
        <v>4.6904315196998123</v>
      </c>
      <c r="T133" s="449"/>
      <c r="U133">
        <v>414</v>
      </c>
      <c r="V133" s="451">
        <v>20.937970758700967</v>
      </c>
      <c r="W133" s="353">
        <f t="shared" si="66"/>
        <v>4.3795860629601702</v>
      </c>
      <c r="X133" s="353"/>
      <c r="Y133" s="451">
        <f t="shared" si="73"/>
        <v>116.31236707330484</v>
      </c>
      <c r="Z133" s="452">
        <v>2533.3229793955998</v>
      </c>
      <c r="AA133" s="345">
        <f t="shared" si="63"/>
        <v>4.3257423176699658E-2</v>
      </c>
      <c r="AB133" s="345">
        <f t="shared" si="64"/>
        <v>-1.0251244330210858E-2</v>
      </c>
      <c r="AC133" s="345">
        <f t="shared" si="68"/>
        <v>24.2671260238073</v>
      </c>
      <c r="AD133" s="413">
        <v>1.9165555555555553</v>
      </c>
      <c r="AE133" s="413"/>
      <c r="AF133" s="413"/>
      <c r="AG133" s="413"/>
      <c r="AH133">
        <v>6.61</v>
      </c>
      <c r="AI133">
        <v>2.74</v>
      </c>
      <c r="AJ133" s="347">
        <f t="shared" si="65"/>
        <v>-0.2369823160370918</v>
      </c>
    </row>
    <row r="134" spans="1:61" ht="13.25" customHeight="1" thickBot="1">
      <c r="A134" s="447" t="s">
        <v>692</v>
      </c>
      <c r="B134" s="411" t="s">
        <v>688</v>
      </c>
      <c r="C134" s="448">
        <v>11.836805555554747</v>
      </c>
      <c r="D134">
        <v>284.08333333331393</v>
      </c>
      <c r="E134" s="337">
        <f t="shared" si="69"/>
        <v>22</v>
      </c>
      <c r="F134" s="338">
        <v>22000000</v>
      </c>
      <c r="G134" s="449">
        <v>95.1</v>
      </c>
      <c r="H134" s="351">
        <f t="shared" si="62"/>
        <v>1.3799681389744397E-3</v>
      </c>
      <c r="I134" s="449">
        <v>150</v>
      </c>
      <c r="J134" s="450">
        <v>33</v>
      </c>
      <c r="K134" s="449">
        <v>3.17</v>
      </c>
      <c r="L134" s="449">
        <v>0</v>
      </c>
      <c r="M134" s="449">
        <f t="shared" si="70"/>
        <v>17.596447404940324</v>
      </c>
      <c r="N134" s="449">
        <f t="shared" si="74"/>
        <v>0</v>
      </c>
      <c r="O134">
        <v>5.67</v>
      </c>
      <c r="P134" s="449">
        <v>2.7891791666666665</v>
      </c>
      <c r="Q134" s="341">
        <f t="shared" si="71"/>
        <v>2789.1791666666663</v>
      </c>
      <c r="R134" s="341">
        <f t="shared" si="72"/>
        <v>12678.08712121212</v>
      </c>
      <c r="S134" s="342">
        <f t="shared" si="67"/>
        <v>4.5454545454545459</v>
      </c>
      <c r="T134" s="449"/>
      <c r="U134">
        <v>450</v>
      </c>
      <c r="V134" s="451">
        <v>23.358583203290376</v>
      </c>
      <c r="W134" s="353">
        <f t="shared" si="66"/>
        <v>3.6906124445894091</v>
      </c>
      <c r="X134" s="353"/>
      <c r="Y134" s="451">
        <f t="shared" si="73"/>
        <v>129.75909342716093</v>
      </c>
      <c r="Z134" s="452">
        <v>3026.0879793943391</v>
      </c>
      <c r="AA134" s="345">
        <f t="shared" si="63"/>
        <v>2.7275435626763038E-2</v>
      </c>
      <c r="AB134" s="345">
        <f t="shared" si="64"/>
        <v>-1.5995216321959764E-2</v>
      </c>
      <c r="AC134" s="345">
        <f t="shared" si="68"/>
        <v>22.121068672100492</v>
      </c>
      <c r="AD134" s="413">
        <v>1.8736388888888886</v>
      </c>
      <c r="AE134" s="413"/>
      <c r="AF134" s="413"/>
      <c r="AG134" s="413"/>
      <c r="AJ134" s="347">
        <f t="shared" si="65"/>
        <v>-0.58643302863566493</v>
      </c>
    </row>
    <row r="135" spans="1:61" ht="13.25" customHeight="1" thickBot="1">
      <c r="A135" s="447" t="s">
        <v>692</v>
      </c>
      <c r="B135" s="411" t="s">
        <v>688</v>
      </c>
      <c r="C135" s="448">
        <v>12.795138888890506</v>
      </c>
      <c r="D135">
        <v>307.08333333337214</v>
      </c>
      <c r="E135" s="337">
        <f t="shared" si="69"/>
        <v>19.428999999999998</v>
      </c>
      <c r="F135" s="338">
        <v>19429000</v>
      </c>
      <c r="G135" s="449">
        <v>89.9</v>
      </c>
      <c r="H135" s="351">
        <f t="shared" si="62"/>
        <v>-5.3963459748180877E-3</v>
      </c>
      <c r="I135" s="449">
        <v>144</v>
      </c>
      <c r="J135" s="450">
        <v>24.3</v>
      </c>
      <c r="K135" s="449">
        <v>2.58</v>
      </c>
      <c r="L135" s="449">
        <v>0.25</v>
      </c>
      <c r="M135" s="449">
        <f t="shared" si="70"/>
        <v>14.321398834304746</v>
      </c>
      <c r="N135" s="449">
        <f t="shared" si="74"/>
        <v>2.7753108348134994</v>
      </c>
      <c r="P135" s="449">
        <v>2.8964694999999998</v>
      </c>
      <c r="Q135" s="341">
        <f t="shared" si="71"/>
        <v>2896.4694999999997</v>
      </c>
      <c r="R135" s="341">
        <f t="shared" si="72"/>
        <v>14907.970044778422</v>
      </c>
      <c r="S135" s="342">
        <f t="shared" si="67"/>
        <v>5.1469452879715885</v>
      </c>
      <c r="T135" s="449"/>
      <c r="U135">
        <v>460</v>
      </c>
      <c r="V135" s="451">
        <v>25.551271732273079</v>
      </c>
      <c r="W135" s="353">
        <f t="shared" si="66"/>
        <v>1.6026885289827035</v>
      </c>
      <c r="X135" s="353"/>
      <c r="Y135" s="451">
        <f t="shared" si="73"/>
        <v>141.93968131696295</v>
      </c>
      <c r="Z135" s="452">
        <v>3502.5214793955447</v>
      </c>
      <c r="AA135" s="345">
        <f t="shared" si="63"/>
        <v>2.5554120646932198E-2</v>
      </c>
      <c r="AB135" s="345">
        <f t="shared" si="64"/>
        <v>5.8251798725456466E-3</v>
      </c>
      <c r="AC135" s="345">
        <f t="shared" si="68"/>
        <v>19.847206764880923</v>
      </c>
      <c r="AD135" s="413">
        <v>1.8660555555555554</v>
      </c>
      <c r="AE135" s="413"/>
      <c r="AF135" s="413"/>
      <c r="AG135" s="413"/>
      <c r="AH135">
        <v>1.04</v>
      </c>
      <c r="AI135">
        <v>2.46</v>
      </c>
      <c r="AJ135" s="347">
        <f t="shared" si="65"/>
        <v>0.22795462043202672</v>
      </c>
    </row>
    <row r="136" spans="1:61" ht="16" thickBot="1">
      <c r="A136" s="453" t="s">
        <v>692</v>
      </c>
      <c r="B136" s="411" t="s">
        <v>688</v>
      </c>
      <c r="C136" s="454">
        <v>13.784722222226264</v>
      </c>
      <c r="D136" s="38">
        <v>330.83333333343035</v>
      </c>
      <c r="E136" s="337">
        <f t="shared" si="69"/>
        <v>16.917999999999999</v>
      </c>
      <c r="F136" s="338">
        <v>16918000</v>
      </c>
      <c r="G136" s="455">
        <v>79.2</v>
      </c>
      <c r="H136" s="351">
        <f t="shared" si="62"/>
        <v>-5.8176089244897549E-3</v>
      </c>
      <c r="I136" s="455">
        <v>141</v>
      </c>
      <c r="J136" s="456">
        <v>42</v>
      </c>
      <c r="K136" s="455">
        <v>2.02</v>
      </c>
      <c r="L136" s="455">
        <v>0.66</v>
      </c>
      <c r="M136" s="455">
        <f t="shared" si="70"/>
        <v>11.212878157091312</v>
      </c>
      <c r="N136" s="455">
        <f t="shared" si="74"/>
        <v>7.3268206039076382</v>
      </c>
      <c r="O136" s="38">
        <v>10.26</v>
      </c>
      <c r="P136" s="455">
        <v>2.9725816666666667</v>
      </c>
      <c r="Q136" s="341">
        <f t="shared" si="71"/>
        <v>2972.5816666666665</v>
      </c>
      <c r="R136" s="341">
        <f t="shared" si="72"/>
        <v>17570.526460968591</v>
      </c>
      <c r="S136" s="342">
        <f t="shared" si="67"/>
        <v>5.9108641683414112</v>
      </c>
      <c r="T136" s="345">
        <f>P136/AVERAGE(P136,P151,P166,P181,P195,P210,P225,P240,P256,P271,P286,P301,P316,P331,P346)</f>
        <v>1.0320780965898795</v>
      </c>
      <c r="U136" s="38">
        <v>473</v>
      </c>
      <c r="V136" s="457">
        <v>28.00667192066739</v>
      </c>
      <c r="W136" s="353">
        <f t="shared" si="66"/>
        <v>1.8954001883943108</v>
      </c>
      <c r="X136" s="353"/>
      <c r="Y136" s="457">
        <f t="shared" si="73"/>
        <v>155.57965681008469</v>
      </c>
      <c r="Z136" s="458">
        <v>3934.1421043966025</v>
      </c>
      <c r="AA136" s="345">
        <f t="shared" si="63"/>
        <v>3.1586854705916004E-2</v>
      </c>
      <c r="AB136" s="345">
        <f t="shared" si="64"/>
        <v>1.0545162824605485E-2</v>
      </c>
      <c r="AC136" s="345">
        <f t="shared" si="68"/>
        <v>18.134057720048229</v>
      </c>
      <c r="AD136" s="413">
        <v>1.8578055555555555</v>
      </c>
      <c r="AE136" s="413"/>
      <c r="AF136" s="413"/>
      <c r="AG136" s="413"/>
      <c r="AH136" s="38"/>
      <c r="AI136" s="38"/>
      <c r="AJ136" s="347">
        <f t="shared" si="65"/>
        <v>0.33384656126051221</v>
      </c>
      <c r="AM136" s="426">
        <v>63.6</v>
      </c>
      <c r="AN136" s="426">
        <v>34.700000000000003</v>
      </c>
      <c r="AO136" s="427">
        <v>22.6</v>
      </c>
      <c r="AP136" s="427">
        <v>52</v>
      </c>
      <c r="AQ136" s="427">
        <v>25.400000000000002</v>
      </c>
      <c r="AR136" s="426">
        <v>99</v>
      </c>
      <c r="AS136" s="426">
        <v>0.7</v>
      </c>
      <c r="AT136" s="426">
        <v>0.3</v>
      </c>
      <c r="AU136">
        <v>103</v>
      </c>
      <c r="AV136" s="426">
        <v>2.1</v>
      </c>
      <c r="AW136" s="426">
        <v>63.47</v>
      </c>
      <c r="AY136" s="426">
        <v>2.31</v>
      </c>
      <c r="BA136" s="426">
        <v>0.65</v>
      </c>
      <c r="BB136" s="426">
        <v>0.41</v>
      </c>
      <c r="BC136" s="426">
        <v>0.24</v>
      </c>
      <c r="BD136" s="426">
        <v>18.53</v>
      </c>
      <c r="BE136" s="426">
        <v>7.17</v>
      </c>
      <c r="BH136" s="365">
        <f>(2*AY136+BB136+BC136+BD136+BE136)/(2*(SUM(AV136:BG136)))</f>
        <v>0.16320615514333894</v>
      </c>
      <c r="BI136" s="365">
        <f>SUM(BD136:BE136,AY136,AW136)/SUM(AV136:BG136)</f>
        <v>0.96416526138279945</v>
      </c>
    </row>
    <row r="137" spans="1:61" ht="13.25" customHeight="1" thickBot="1">
      <c r="A137" s="411" t="s">
        <v>693</v>
      </c>
      <c r="B137" s="411" t="s">
        <v>688</v>
      </c>
      <c r="C137" s="442">
        <v>0</v>
      </c>
      <c r="D137" s="29">
        <v>0</v>
      </c>
      <c r="E137" s="337">
        <f t="shared" si="69"/>
        <v>0.28699999999999998</v>
      </c>
      <c r="F137" s="338">
        <v>287000</v>
      </c>
      <c r="G137" s="443">
        <v>98.9</v>
      </c>
      <c r="H137" s="339"/>
      <c r="I137" s="443">
        <v>87</v>
      </c>
      <c r="J137" s="444">
        <v>81.599999999999994</v>
      </c>
      <c r="K137" s="443">
        <v>5.75</v>
      </c>
      <c r="L137" s="443">
        <v>0.28999999999999998</v>
      </c>
      <c r="M137" s="443">
        <f t="shared" si="70"/>
        <v>31.917846239245076</v>
      </c>
      <c r="N137" s="443">
        <f t="shared" si="74"/>
        <v>3.2193605683836588</v>
      </c>
      <c r="O137" s="29"/>
      <c r="P137" s="443"/>
      <c r="Q137" s="341">
        <f t="shared" si="71"/>
        <v>0</v>
      </c>
      <c r="R137" s="341">
        <f t="shared" si="72"/>
        <v>0</v>
      </c>
      <c r="S137" s="342">
        <f t="shared" si="67"/>
        <v>348.43205574912889</v>
      </c>
      <c r="T137" s="443"/>
      <c r="U137" s="29">
        <v>332</v>
      </c>
      <c r="V137" s="445">
        <v>0</v>
      </c>
      <c r="W137" s="344"/>
      <c r="X137" s="359"/>
      <c r="Y137" s="445">
        <f t="shared" si="73"/>
        <v>0</v>
      </c>
      <c r="Z137" s="446">
        <v>0</v>
      </c>
      <c r="AA137" s="345"/>
      <c r="AB137" s="345"/>
      <c r="AC137" s="345"/>
      <c r="AD137" s="413">
        <v>1.95</v>
      </c>
      <c r="AE137" s="413"/>
      <c r="AF137" s="413"/>
      <c r="AG137" s="413"/>
      <c r="AH137" s="29">
        <v>0.73</v>
      </c>
      <c r="AI137" s="29">
        <v>1.57</v>
      </c>
      <c r="AJ137" s="347"/>
    </row>
    <row r="138" spans="1:61" ht="13.25" customHeight="1" thickBot="1">
      <c r="A138" s="411" t="s">
        <v>693</v>
      </c>
      <c r="B138" s="411" t="s">
        <v>688</v>
      </c>
      <c r="C138" s="448">
        <v>1.0277777777737356</v>
      </c>
      <c r="D138">
        <v>24.666666666569654</v>
      </c>
      <c r="E138" s="337">
        <f t="shared" si="69"/>
        <v>0.50789998302459705</v>
      </c>
      <c r="F138" s="338">
        <v>507899.98302459705</v>
      </c>
      <c r="G138" s="449">
        <v>98.617996215820312</v>
      </c>
      <c r="H138" s="351">
        <f t="shared" ref="H138:H151" si="75">(F138-F137)/((F138+F137)*0.5*(D138-D137))</f>
        <v>2.2532154757818137E-2</v>
      </c>
      <c r="I138" s="449">
        <v>79</v>
      </c>
      <c r="J138" s="450">
        <v>66</v>
      </c>
      <c r="K138" s="449">
        <v>5.47</v>
      </c>
      <c r="L138" s="449"/>
      <c r="M138" s="449">
        <f t="shared" si="70"/>
        <v>30.363585900638355</v>
      </c>
      <c r="N138" s="449">
        <f t="shared" si="74"/>
        <v>0</v>
      </c>
      <c r="P138" s="449"/>
      <c r="Q138" s="341">
        <f t="shared" si="71"/>
        <v>0</v>
      </c>
      <c r="R138" s="341">
        <f t="shared" si="72"/>
        <v>0</v>
      </c>
      <c r="S138" s="342">
        <f t="shared" si="67"/>
        <v>196.88915798832997</v>
      </c>
      <c r="T138" s="449"/>
      <c r="U138">
        <v>332</v>
      </c>
      <c r="V138" s="451">
        <v>0.3245736434108536</v>
      </c>
      <c r="W138" s="353">
        <f>(V138-V137)-(K137-K138)</f>
        <v>4.4573643410853347E-2</v>
      </c>
      <c r="X138" s="353"/>
      <c r="Y138" s="451">
        <f t="shared" si="73"/>
        <v>1.8030366547835104</v>
      </c>
      <c r="Z138" s="452">
        <v>9.8037664572648069</v>
      </c>
      <c r="AA138" s="345">
        <f>V138/180.1/Z138*1000</f>
        <v>0.18382584911826558</v>
      </c>
      <c r="AB138" s="345">
        <f>L138/90.08/Z138*1000</f>
        <v>0</v>
      </c>
      <c r="AC138" s="345"/>
      <c r="AD138" s="413">
        <v>1.9350000000000001</v>
      </c>
      <c r="AE138" s="413"/>
      <c r="AF138" s="413"/>
      <c r="AG138" s="413"/>
      <c r="AJ138" s="347"/>
    </row>
    <row r="139" spans="1:61" ht="13.25" customHeight="1" thickBot="1">
      <c r="A139" s="411" t="s">
        <v>693</v>
      </c>
      <c r="B139" s="411" t="s">
        <v>688</v>
      </c>
      <c r="C139" s="448">
        <v>1.8715277777737356</v>
      </c>
      <c r="D139">
        <v>44.916666666569654</v>
      </c>
      <c r="E139" s="337">
        <f t="shared" si="69"/>
        <v>0.87679998407363891</v>
      </c>
      <c r="F139" s="338">
        <v>876799.98407363892</v>
      </c>
      <c r="G139" s="449">
        <v>98.684196472167969</v>
      </c>
      <c r="H139" s="351">
        <f t="shared" si="75"/>
        <v>2.6312247324736759E-2</v>
      </c>
      <c r="I139" s="449">
        <v>76</v>
      </c>
      <c r="J139" s="450">
        <v>65</v>
      </c>
      <c r="K139" s="449">
        <v>5.47</v>
      </c>
      <c r="L139" s="449">
        <v>0.19</v>
      </c>
      <c r="M139" s="449">
        <f t="shared" si="70"/>
        <v>30.363585900638355</v>
      </c>
      <c r="N139" s="449">
        <f t="shared" si="74"/>
        <v>2.1092362344582591</v>
      </c>
      <c r="P139" s="449"/>
      <c r="Q139" s="341">
        <f t="shared" si="71"/>
        <v>0</v>
      </c>
      <c r="R139" s="341">
        <f t="shared" si="72"/>
        <v>0</v>
      </c>
      <c r="S139" s="342">
        <f t="shared" si="67"/>
        <v>114.05109696215665</v>
      </c>
      <c r="T139" s="449"/>
      <c r="V139" s="451">
        <v>0.36730801841085298</v>
      </c>
      <c r="W139" s="353">
        <f>(V139-V138)-(K138-K139)</f>
        <v>4.273437499999938E-2</v>
      </c>
      <c r="X139" s="353"/>
      <c r="Y139" s="451">
        <f t="shared" si="73"/>
        <v>2.0404300664436463</v>
      </c>
      <c r="Z139" s="452">
        <v>23.823853624134447</v>
      </c>
      <c r="AA139" s="345">
        <f t="shared" ref="AA139:AA151" si="76">(V139-V138)/180.1/((Z139-Z138))*1000</f>
        <v>1.6924386320579191E-2</v>
      </c>
      <c r="AB139" s="345">
        <f t="shared" ref="AB139:AB151" si="77">(L139-L138)/90.08/((Z139-Z138))*1000</f>
        <v>0.1504438745175935</v>
      </c>
      <c r="AC139" s="345"/>
      <c r="AD139" s="413">
        <v>1.92</v>
      </c>
      <c r="AE139" s="413"/>
      <c r="AF139" s="413"/>
      <c r="AG139" s="413"/>
      <c r="AJ139" s="347">
        <f t="shared" ref="AJ139:AJ151" si="78">AB139/AA139</f>
        <v>8.8891775257257883</v>
      </c>
    </row>
    <row r="140" spans="1:61" ht="13.25" customHeight="1" thickBot="1">
      <c r="A140" s="411" t="s">
        <v>693</v>
      </c>
      <c r="B140" s="411" t="s">
        <v>688</v>
      </c>
      <c r="C140" s="442">
        <v>2.8055555555547471</v>
      </c>
      <c r="D140" s="29">
        <v>67.333333333313931</v>
      </c>
      <c r="E140" s="337">
        <f t="shared" si="69"/>
        <v>1.4550000000000001</v>
      </c>
      <c r="F140" s="338">
        <v>1455000</v>
      </c>
      <c r="G140" s="443">
        <v>98.7</v>
      </c>
      <c r="H140" s="351">
        <f t="shared" si="75"/>
        <v>2.2123088975672323E-2</v>
      </c>
      <c r="I140" s="443">
        <v>70</v>
      </c>
      <c r="J140" s="444">
        <v>65</v>
      </c>
      <c r="K140" s="443">
        <v>5.31</v>
      </c>
      <c r="L140" s="443">
        <v>7.0000000000000007E-2</v>
      </c>
      <c r="M140" s="443">
        <f t="shared" si="70"/>
        <v>29.475437135720231</v>
      </c>
      <c r="N140" s="443">
        <f t="shared" si="74"/>
        <v>0.77708703374777988</v>
      </c>
      <c r="O140" s="29"/>
      <c r="P140" s="443"/>
      <c r="Q140" s="341">
        <f t="shared" si="71"/>
        <v>0</v>
      </c>
      <c r="R140" s="341">
        <f t="shared" si="72"/>
        <v>0</v>
      </c>
      <c r="S140" s="342">
        <f t="shared" si="67"/>
        <v>68.728522336769757</v>
      </c>
      <c r="T140" s="443"/>
      <c r="U140" s="29">
        <v>338</v>
      </c>
      <c r="V140" s="445">
        <v>0.57037888455258567</v>
      </c>
      <c r="W140" s="353">
        <f>(V140-V139)-(K139-K140)</f>
        <v>4.3070866141732556E-2</v>
      </c>
      <c r="X140" s="353"/>
      <c r="Y140" s="445">
        <f t="shared" si="73"/>
        <v>3.1685075385528192</v>
      </c>
      <c r="Z140" s="446">
        <v>49.959445112383634</v>
      </c>
      <c r="AA140" s="345">
        <f t="shared" si="76"/>
        <v>4.3142129197547972E-2</v>
      </c>
      <c r="AB140" s="345">
        <f t="shared" si="77"/>
        <v>-5.0970692639936109E-2</v>
      </c>
      <c r="AC140" s="345"/>
      <c r="AD140" s="413">
        <v>1.905</v>
      </c>
      <c r="AE140" s="413"/>
      <c r="AF140" s="413"/>
      <c r="AG140" s="413"/>
      <c r="AH140" s="29"/>
      <c r="AI140" s="29"/>
      <c r="AJ140" s="347">
        <f t="shared" si="78"/>
        <v>-1.1814598302865655</v>
      </c>
    </row>
    <row r="141" spans="1:61" ht="13.25" customHeight="1" thickBot="1">
      <c r="A141" s="411" t="s">
        <v>693</v>
      </c>
      <c r="B141" s="411" t="s">
        <v>688</v>
      </c>
      <c r="C141" s="442">
        <v>3.7986111111094942</v>
      </c>
      <c r="D141" s="29">
        <v>91.166666666627862</v>
      </c>
      <c r="E141" s="337">
        <f t="shared" si="69"/>
        <v>2.56</v>
      </c>
      <c r="F141" s="338">
        <v>2560000</v>
      </c>
      <c r="G141" s="443">
        <v>99.1</v>
      </c>
      <c r="H141" s="351">
        <f t="shared" si="75"/>
        <v>2.3095211140061824E-2</v>
      </c>
      <c r="I141" s="443">
        <v>61</v>
      </c>
      <c r="J141" s="444">
        <v>58</v>
      </c>
      <c r="K141" s="443">
        <v>4.83</v>
      </c>
      <c r="L141" s="443">
        <v>0.35</v>
      </c>
      <c r="M141" s="443">
        <f t="shared" si="70"/>
        <v>26.810990840965864</v>
      </c>
      <c r="N141" s="443">
        <f t="shared" si="74"/>
        <v>3.8854351687388986</v>
      </c>
      <c r="O141" s="29"/>
      <c r="P141" s="443"/>
      <c r="Q141" s="341">
        <f t="shared" si="71"/>
        <v>0</v>
      </c>
      <c r="R141" s="341">
        <f t="shared" si="72"/>
        <v>0</v>
      </c>
      <c r="S141" s="342">
        <f t="shared" si="67"/>
        <v>39.0625</v>
      </c>
      <c r="T141" s="443"/>
      <c r="U141" s="29">
        <v>331</v>
      </c>
      <c r="V141" s="445">
        <v>1.3234407069961822</v>
      </c>
      <c r="W141" s="353">
        <f t="shared" ref="W141:W151" si="79">(V141-V140)-(K140-K141)</f>
        <v>0.273061822443597</v>
      </c>
      <c r="X141" s="353"/>
      <c r="Y141" s="445">
        <f t="shared" si="73"/>
        <v>7.351835719224411</v>
      </c>
      <c r="Z141" s="446">
        <v>97.804861779011347</v>
      </c>
      <c r="AA141" s="345">
        <f t="shared" si="76"/>
        <v>8.7392985751277505E-2</v>
      </c>
      <c r="AB141" s="345">
        <f t="shared" si="77"/>
        <v>6.4966476447454555E-2</v>
      </c>
      <c r="AC141" s="345"/>
      <c r="AD141" s="413">
        <v>1.8961111111111111</v>
      </c>
      <c r="AE141" s="413"/>
      <c r="AF141" s="413"/>
      <c r="AG141" s="413"/>
      <c r="AH141" s="29">
        <v>0.98</v>
      </c>
      <c r="AI141" s="29">
        <v>1.68</v>
      </c>
      <c r="AJ141" s="347">
        <f t="shared" si="78"/>
        <v>0.7433831890393432</v>
      </c>
    </row>
    <row r="142" spans="1:61" ht="13.25" customHeight="1" thickBot="1">
      <c r="A142" s="411" t="s">
        <v>693</v>
      </c>
      <c r="B142" s="411" t="s">
        <v>688</v>
      </c>
      <c r="C142" s="442">
        <v>4.7673611111094942</v>
      </c>
      <c r="D142" s="29">
        <v>114.41666666662786</v>
      </c>
      <c r="E142" s="337">
        <f t="shared" si="69"/>
        <v>4.7140000000000004</v>
      </c>
      <c r="F142" s="338">
        <v>4714000</v>
      </c>
      <c r="G142" s="443">
        <v>99.1</v>
      </c>
      <c r="H142" s="351">
        <f t="shared" si="75"/>
        <v>2.5472961586561062E-2</v>
      </c>
      <c r="I142" s="443">
        <v>47</v>
      </c>
      <c r="J142" s="444">
        <v>55</v>
      </c>
      <c r="K142" s="443">
        <v>4.76</v>
      </c>
      <c r="L142" s="443">
        <v>0.66</v>
      </c>
      <c r="M142" s="443">
        <f t="shared" si="70"/>
        <v>26.42242575631418</v>
      </c>
      <c r="N142" s="443">
        <f t="shared" si="74"/>
        <v>7.3268206039076382</v>
      </c>
      <c r="O142" s="29"/>
      <c r="P142" s="443"/>
      <c r="Q142" s="341">
        <f t="shared" si="71"/>
        <v>0</v>
      </c>
      <c r="R142" s="341">
        <f t="shared" si="72"/>
        <v>0</v>
      </c>
      <c r="S142" s="342">
        <f t="shared" si="67"/>
        <v>21.213406873143828</v>
      </c>
      <c r="T142" s="443"/>
      <c r="U142" s="29">
        <v>341</v>
      </c>
      <c r="V142" s="445">
        <v>2.4187130185667378</v>
      </c>
      <c r="W142" s="353">
        <f t="shared" si="79"/>
        <v>1.0252723115705553</v>
      </c>
      <c r="X142" s="353"/>
      <c r="Y142" s="445">
        <f t="shared" si="73"/>
        <v>13.436174866354126</v>
      </c>
      <c r="Z142" s="446">
        <v>182.36511177901133</v>
      </c>
      <c r="AA142" s="345">
        <f t="shared" si="76"/>
        <v>7.1918751213373946E-2</v>
      </c>
      <c r="AB142" s="345">
        <f t="shared" si="77"/>
        <v>4.0697436859147652E-2</v>
      </c>
      <c r="AC142" s="345"/>
      <c r="AD142" s="413">
        <v>1.8952962962962963</v>
      </c>
      <c r="AE142" s="413"/>
      <c r="AF142" s="413"/>
      <c r="AG142" s="413"/>
      <c r="AH142" s="29">
        <v>3.86</v>
      </c>
      <c r="AI142" s="29">
        <v>3.81</v>
      </c>
      <c r="AJ142" s="347">
        <f t="shared" si="78"/>
        <v>0.5658807497700209</v>
      </c>
    </row>
    <row r="143" spans="1:61" ht="13.25" customHeight="1" thickBot="1">
      <c r="A143" s="411" t="s">
        <v>693</v>
      </c>
      <c r="B143" s="411" t="s">
        <v>688</v>
      </c>
      <c r="C143" s="442">
        <v>5.8055555555547471</v>
      </c>
      <c r="D143" s="29">
        <v>139.33333333331393</v>
      </c>
      <c r="E143" s="337">
        <f t="shared" si="69"/>
        <v>9.26</v>
      </c>
      <c r="F143" s="338">
        <v>9260000</v>
      </c>
      <c r="G143" s="443">
        <v>99.1</v>
      </c>
      <c r="H143" s="351">
        <f t="shared" si="75"/>
        <v>2.6112517609127663E-2</v>
      </c>
      <c r="I143" s="443">
        <v>26</v>
      </c>
      <c r="J143" s="444">
        <v>54</v>
      </c>
      <c r="K143" s="443">
        <v>4.16</v>
      </c>
      <c r="L143" s="443">
        <v>1.34</v>
      </c>
      <c r="M143" s="443">
        <f t="shared" si="70"/>
        <v>23.091867887871221</v>
      </c>
      <c r="N143" s="443">
        <f t="shared" si="74"/>
        <v>14.875666074600357</v>
      </c>
      <c r="O143" s="29"/>
      <c r="P143" s="443"/>
      <c r="Q143" s="341">
        <f t="shared" si="71"/>
        <v>0</v>
      </c>
      <c r="R143" s="341">
        <f t="shared" si="72"/>
        <v>0</v>
      </c>
      <c r="S143" s="342">
        <f t="shared" si="67"/>
        <v>10.799136069114471</v>
      </c>
      <c r="T143" s="443"/>
      <c r="U143" s="29">
        <v>351</v>
      </c>
      <c r="V143" s="445">
        <v>4.1656528143057674</v>
      </c>
      <c r="W143" s="353">
        <f t="shared" si="79"/>
        <v>1.1469397957390299</v>
      </c>
      <c r="X143" s="353"/>
      <c r="Y143" s="445">
        <f t="shared" si="73"/>
        <v>23.14058725276098</v>
      </c>
      <c r="Z143" s="446">
        <v>356.45786177914692</v>
      </c>
      <c r="AA143" s="345">
        <f t="shared" si="76"/>
        <v>5.5716463159516269E-2</v>
      </c>
      <c r="AB143" s="345">
        <f t="shared" si="77"/>
        <v>4.3361055935338143E-2</v>
      </c>
      <c r="AC143" s="345"/>
      <c r="AD143" s="413">
        <v>1.8966296296296297</v>
      </c>
      <c r="AE143" s="413"/>
      <c r="AF143" s="413"/>
      <c r="AG143" s="413"/>
      <c r="AH143" s="29"/>
      <c r="AI143" s="29"/>
      <c r="AJ143" s="347">
        <f t="shared" si="78"/>
        <v>0.77824494730032334</v>
      </c>
    </row>
    <row r="144" spans="1:61" ht="13.25" customHeight="1" thickBot="1">
      <c r="A144" s="411" t="s">
        <v>693</v>
      </c>
      <c r="B144" s="411" t="s">
        <v>688</v>
      </c>
      <c r="C144" s="442">
        <v>6.7638888888905058</v>
      </c>
      <c r="D144" s="29">
        <v>162.33333333337214</v>
      </c>
      <c r="E144" s="337">
        <f t="shared" si="69"/>
        <v>13.294</v>
      </c>
      <c r="F144" s="338">
        <v>13294000</v>
      </c>
      <c r="G144" s="443">
        <v>99</v>
      </c>
      <c r="H144" s="351">
        <f t="shared" si="75"/>
        <v>1.5553010937960647E-2</v>
      </c>
      <c r="I144" s="443">
        <v>24</v>
      </c>
      <c r="J144" s="444">
        <v>37</v>
      </c>
      <c r="K144" s="443">
        <v>3.36</v>
      </c>
      <c r="L144" s="443">
        <v>1.65</v>
      </c>
      <c r="M144" s="443">
        <f t="shared" si="70"/>
        <v>18.651124063280598</v>
      </c>
      <c r="N144" s="443">
        <f t="shared" si="74"/>
        <v>18.317051509769094</v>
      </c>
      <c r="O144" s="29"/>
      <c r="P144" s="443"/>
      <c r="Q144" s="341">
        <f t="shared" si="71"/>
        <v>0</v>
      </c>
      <c r="R144" s="341">
        <f t="shared" si="72"/>
        <v>0</v>
      </c>
      <c r="S144" s="342">
        <f t="shared" si="67"/>
        <v>7.5221904618624942</v>
      </c>
      <c r="T144" s="443"/>
      <c r="U144" s="29">
        <v>360</v>
      </c>
      <c r="V144" s="445">
        <v>6.0405982466272956</v>
      </c>
      <c r="W144" s="353">
        <f t="shared" si="79"/>
        <v>1.0749454323215279</v>
      </c>
      <c r="X144" s="353"/>
      <c r="Y144" s="445">
        <f t="shared" si="73"/>
        <v>33.556082807695446</v>
      </c>
      <c r="Z144" s="446">
        <v>615.82886177980333</v>
      </c>
      <c r="AA144" s="345">
        <f t="shared" si="76"/>
        <v>4.0137794346301971E-2</v>
      </c>
      <c r="AB144" s="345">
        <f t="shared" si="77"/>
        <v>1.3268196657143735E-2</v>
      </c>
      <c r="AC144" s="345"/>
      <c r="AD144" s="413">
        <v>1.9089444444444443</v>
      </c>
      <c r="AE144" s="413"/>
      <c r="AF144" s="413"/>
      <c r="AG144" s="413"/>
      <c r="AH144" s="29"/>
      <c r="AI144" s="29">
        <v>8.34</v>
      </c>
      <c r="AJ144" s="347">
        <f t="shared" si="78"/>
        <v>0.33056616272105094</v>
      </c>
    </row>
    <row r="145" spans="1:61" ht="13.25" customHeight="1" thickBot="1">
      <c r="A145" s="411" t="s">
        <v>693</v>
      </c>
      <c r="B145" s="411" t="s">
        <v>688</v>
      </c>
      <c r="C145" s="442">
        <v>7.8854166666642413</v>
      </c>
      <c r="D145" s="29">
        <v>189.24999999994179</v>
      </c>
      <c r="E145" s="337">
        <f t="shared" si="69"/>
        <v>14.691000000000001</v>
      </c>
      <c r="F145" s="338">
        <v>14691000</v>
      </c>
      <c r="G145" s="443">
        <v>99.6</v>
      </c>
      <c r="H145" s="351">
        <f t="shared" si="75"/>
        <v>3.7091962689123972E-3</v>
      </c>
      <c r="I145" s="443">
        <v>29</v>
      </c>
      <c r="J145" s="444">
        <v>44</v>
      </c>
      <c r="K145" s="443">
        <v>2.36</v>
      </c>
      <c r="L145" s="443">
        <v>1.52</v>
      </c>
      <c r="M145" s="443">
        <f t="shared" si="70"/>
        <v>13.100194282542326</v>
      </c>
      <c r="N145" s="443">
        <f t="shared" si="74"/>
        <v>16.873889875666073</v>
      </c>
      <c r="O145" s="29">
        <v>6.47</v>
      </c>
      <c r="P145" s="443">
        <v>0.8086144999999999</v>
      </c>
      <c r="Q145" s="341">
        <f t="shared" si="71"/>
        <v>808.61449999999991</v>
      </c>
      <c r="R145" s="341">
        <f t="shared" si="72"/>
        <v>5504.1487985841668</v>
      </c>
      <c r="S145" s="342">
        <f t="shared" si="67"/>
        <v>6.8068885712340892</v>
      </c>
      <c r="T145" s="443"/>
      <c r="U145" s="29"/>
      <c r="V145" s="445">
        <v>8.5639969319331488</v>
      </c>
      <c r="W145" s="353">
        <f t="shared" si="79"/>
        <v>1.5233986853058532</v>
      </c>
      <c r="X145" s="353"/>
      <c r="Y145" s="445">
        <f t="shared" si="73"/>
        <v>47.573796249941111</v>
      </c>
      <c r="Z145" s="446">
        <v>992.4603201117792</v>
      </c>
      <c r="AA145" s="345">
        <f t="shared" si="76"/>
        <v>3.7201081672652708E-2</v>
      </c>
      <c r="AB145" s="345">
        <f t="shared" si="77"/>
        <v>-3.8317607363295885E-3</v>
      </c>
      <c r="AC145" s="345">
        <f t="shared" ref="AC145:AC151" si="80">P145/Z145*1000*24</f>
        <v>19.554180259634204</v>
      </c>
      <c r="AD145" s="413">
        <v>1.9353888888888886</v>
      </c>
      <c r="AE145" s="413"/>
      <c r="AF145" s="413"/>
      <c r="AG145" s="413"/>
      <c r="AH145" s="29"/>
      <c r="AI145" s="29">
        <v>9.6</v>
      </c>
      <c r="AJ145" s="347">
        <f t="shared" si="78"/>
        <v>-0.10300132587667191</v>
      </c>
    </row>
    <row r="146" spans="1:61" ht="13.25" customHeight="1" thickBot="1">
      <c r="A146" s="411" t="s">
        <v>693</v>
      </c>
      <c r="B146" s="411" t="s">
        <v>688</v>
      </c>
      <c r="C146" s="442">
        <v>8.7881944444452529</v>
      </c>
      <c r="D146" s="29">
        <v>210.91666666668607</v>
      </c>
      <c r="E146" s="337">
        <f t="shared" si="69"/>
        <v>20.664999999999999</v>
      </c>
      <c r="F146" s="338">
        <v>20665000</v>
      </c>
      <c r="G146" s="443">
        <v>99.5</v>
      </c>
      <c r="H146" s="351">
        <f t="shared" si="75"/>
        <v>1.5596961020595613E-2</v>
      </c>
      <c r="I146" s="443">
        <v>48</v>
      </c>
      <c r="J146" s="444">
        <v>35</v>
      </c>
      <c r="K146" s="443">
        <v>1.04</v>
      </c>
      <c r="L146" s="443">
        <v>0.89</v>
      </c>
      <c r="M146" s="443">
        <f t="shared" si="70"/>
        <v>5.7729669719678052</v>
      </c>
      <c r="N146" s="443">
        <f t="shared" si="74"/>
        <v>9.8801065719360572</v>
      </c>
      <c r="O146" s="29">
        <v>4.42</v>
      </c>
      <c r="P146" s="443">
        <v>1.1192141666666666</v>
      </c>
      <c r="Q146" s="341">
        <f t="shared" si="71"/>
        <v>1119.2141666666666</v>
      </c>
      <c r="R146" s="341">
        <f t="shared" si="72"/>
        <v>5415.9891926768287</v>
      </c>
      <c r="S146" s="342">
        <f t="shared" si="67"/>
        <v>4.8390999274135007</v>
      </c>
      <c r="T146" s="443"/>
      <c r="U146" s="29">
        <v>370</v>
      </c>
      <c r="V146" s="445">
        <v>11.401939894586237</v>
      </c>
      <c r="W146" s="353">
        <f t="shared" si="79"/>
        <v>1.517942962653088</v>
      </c>
      <c r="X146" s="353"/>
      <c r="Y146" s="445">
        <f t="shared" si="73"/>
        <v>63.33883228945497</v>
      </c>
      <c r="Z146" s="446">
        <v>1375.4836534464846</v>
      </c>
      <c r="AA146" s="345">
        <f t="shared" si="76"/>
        <v>4.1140040831362926E-2</v>
      </c>
      <c r="AB146" s="345">
        <f t="shared" si="77"/>
        <v>-1.8259418408900146E-2</v>
      </c>
      <c r="AC146" s="345">
        <f t="shared" si="80"/>
        <v>19.528505433485382</v>
      </c>
      <c r="AD146" s="413">
        <v>1.9256388888888887</v>
      </c>
      <c r="AE146" s="413"/>
      <c r="AF146" s="413"/>
      <c r="AG146" s="413"/>
      <c r="AH146" s="29"/>
      <c r="AI146" s="29">
        <v>7.63</v>
      </c>
      <c r="AJ146" s="347">
        <f t="shared" si="78"/>
        <v>-0.44383568999718054</v>
      </c>
    </row>
    <row r="147" spans="1:61" ht="13.25" customHeight="1" thickBot="1">
      <c r="A147" s="411" t="s">
        <v>693</v>
      </c>
      <c r="B147" s="411" t="s">
        <v>688</v>
      </c>
      <c r="C147" s="442">
        <v>9.8388888888875954</v>
      </c>
      <c r="D147" s="29">
        <v>236.13333333330229</v>
      </c>
      <c r="E147" s="337">
        <f t="shared" si="69"/>
        <v>17.100000000000001</v>
      </c>
      <c r="F147" s="338">
        <v>17100000</v>
      </c>
      <c r="G147" s="443">
        <v>98.9</v>
      </c>
      <c r="H147" s="351">
        <f t="shared" si="75"/>
        <v>-7.487078096032467E-3</v>
      </c>
      <c r="I147" s="443">
        <v>56</v>
      </c>
      <c r="J147" s="444">
        <v>23</v>
      </c>
      <c r="K147" s="443">
        <v>1.0900000000000001</v>
      </c>
      <c r="L147" s="443">
        <v>1.33</v>
      </c>
      <c r="M147" s="443">
        <f t="shared" si="70"/>
        <v>6.0505134610047184</v>
      </c>
      <c r="N147" s="443">
        <f t="shared" si="74"/>
        <v>14.764653641207817</v>
      </c>
      <c r="O147" s="29">
        <v>3.86</v>
      </c>
      <c r="P147" s="443">
        <v>1.6224898333333333</v>
      </c>
      <c r="Q147" s="341">
        <f t="shared" si="71"/>
        <v>1622.4898333333333</v>
      </c>
      <c r="R147" s="341">
        <f t="shared" si="72"/>
        <v>9488.2446393762184</v>
      </c>
      <c r="S147" s="342">
        <f t="shared" si="67"/>
        <v>5.8479532163742691</v>
      </c>
      <c r="T147" s="443"/>
      <c r="U147" s="29">
        <v>390</v>
      </c>
      <c r="V147" s="445">
        <v>15.82580081715577</v>
      </c>
      <c r="W147" s="353">
        <f t="shared" si="79"/>
        <v>4.4738609225695329</v>
      </c>
      <c r="X147" s="353"/>
      <c r="Y147" s="445">
        <f t="shared" si="73"/>
        <v>87.913789501740254</v>
      </c>
      <c r="Z147" s="446">
        <v>1851.6373617788654</v>
      </c>
      <c r="AA147" s="345">
        <f t="shared" si="76"/>
        <v>5.1587036675532966E-2</v>
      </c>
      <c r="AB147" s="345">
        <f t="shared" si="77"/>
        <v>1.0258340917639318E-2</v>
      </c>
      <c r="AC147" s="345">
        <f t="shared" si="80"/>
        <v>21.029904021050122</v>
      </c>
      <c r="AD147" s="413">
        <v>1.8866388888888888</v>
      </c>
      <c r="AE147" s="413"/>
      <c r="AF147" s="413"/>
      <c r="AG147" s="413"/>
      <c r="AH147" s="29"/>
      <c r="AI147" s="29"/>
      <c r="AJ147" s="347">
        <f t="shared" si="78"/>
        <v>0.19885501433550476</v>
      </c>
    </row>
    <row r="148" spans="1:61" ht="13.25" customHeight="1" thickBot="1">
      <c r="A148" s="411" t="s">
        <v>693</v>
      </c>
      <c r="B148" s="411" t="s">
        <v>688</v>
      </c>
      <c r="C148" s="442">
        <v>10.861111111109494</v>
      </c>
      <c r="D148" s="29">
        <v>260.66666666662786</v>
      </c>
      <c r="E148" s="337">
        <f t="shared" si="69"/>
        <v>19.419</v>
      </c>
      <c r="F148" s="338">
        <v>19419000</v>
      </c>
      <c r="G148" s="443">
        <v>98.2</v>
      </c>
      <c r="H148" s="351">
        <f t="shared" si="75"/>
        <v>5.1767275402814445E-3</v>
      </c>
      <c r="I148" s="443">
        <v>19</v>
      </c>
      <c r="J148" s="444">
        <v>76</v>
      </c>
      <c r="K148" s="443">
        <v>1.6</v>
      </c>
      <c r="L148" s="443">
        <v>1.28</v>
      </c>
      <c r="M148" s="443">
        <f t="shared" si="70"/>
        <v>8.8814876491812385</v>
      </c>
      <c r="N148" s="443">
        <f t="shared" si="74"/>
        <v>14.209591474245116</v>
      </c>
      <c r="O148" s="29">
        <v>2.5499999999999998</v>
      </c>
      <c r="P148" s="443">
        <v>2.1780815000000002</v>
      </c>
      <c r="Q148" s="341">
        <f t="shared" si="71"/>
        <v>2178.0815000000002</v>
      </c>
      <c r="R148" s="341">
        <f t="shared" si="72"/>
        <v>11216.23925021886</v>
      </c>
      <c r="S148" s="342">
        <f t="shared" si="67"/>
        <v>5.1495957567330963</v>
      </c>
      <c r="T148" s="443"/>
      <c r="U148" s="29">
        <v>408</v>
      </c>
      <c r="V148" s="445">
        <v>20.36404324762168</v>
      </c>
      <c r="W148" s="353">
        <f t="shared" si="79"/>
        <v>5.0482424304659101</v>
      </c>
      <c r="X148" s="353"/>
      <c r="Y148" s="445">
        <f t="shared" si="73"/>
        <v>113.12414658568277</v>
      </c>
      <c r="Z148" s="446">
        <v>2299.6037617787238</v>
      </c>
      <c r="AA148" s="345">
        <f t="shared" si="76"/>
        <v>5.6250778637105862E-2</v>
      </c>
      <c r="AB148" s="345">
        <f t="shared" si="77"/>
        <v>-1.2390709815800378E-3</v>
      </c>
      <c r="AC148" s="345">
        <f t="shared" si="80"/>
        <v>22.731723120667777</v>
      </c>
      <c r="AD148" s="413">
        <v>1.8935555555555554</v>
      </c>
      <c r="AE148" s="413"/>
      <c r="AF148" s="413"/>
      <c r="AG148" s="413"/>
      <c r="AJ148" s="347">
        <f t="shared" si="78"/>
        <v>-2.2027623645420685E-2</v>
      </c>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row>
    <row r="149" spans="1:61" ht="13.25" customHeight="1" thickBot="1">
      <c r="A149" s="411" t="s">
        <v>693</v>
      </c>
      <c r="B149" s="411" t="s">
        <v>688</v>
      </c>
      <c r="C149" s="442">
        <v>11.809027777773736</v>
      </c>
      <c r="D149" s="29">
        <v>283.41666666656965</v>
      </c>
      <c r="E149" s="337">
        <f t="shared" si="69"/>
        <v>19.79</v>
      </c>
      <c r="F149" s="338">
        <v>19790000</v>
      </c>
      <c r="G149" s="443">
        <v>96</v>
      </c>
      <c r="H149" s="351">
        <f t="shared" si="75"/>
        <v>8.3183413541452382E-4</v>
      </c>
      <c r="I149" s="443">
        <v>126</v>
      </c>
      <c r="J149" s="444">
        <v>33</v>
      </c>
      <c r="K149" s="443">
        <v>3.06</v>
      </c>
      <c r="L149" s="443">
        <v>0.55000000000000004</v>
      </c>
      <c r="M149" s="443">
        <f t="shared" si="70"/>
        <v>16.985845129059118</v>
      </c>
      <c r="N149" s="443">
        <f t="shared" si="74"/>
        <v>6.1056838365896979</v>
      </c>
      <c r="O149" s="29">
        <v>3.27</v>
      </c>
      <c r="P149" s="443">
        <v>2.5642309999999999</v>
      </c>
      <c r="Q149" s="341">
        <f t="shared" si="71"/>
        <v>2564.2309999999998</v>
      </c>
      <c r="R149" s="341">
        <f t="shared" si="72"/>
        <v>12957.205659423949</v>
      </c>
      <c r="S149" s="342">
        <f t="shared" si="67"/>
        <v>5.0530570995452244</v>
      </c>
      <c r="T149" s="443"/>
      <c r="U149" s="29">
        <v>448</v>
      </c>
      <c r="V149" s="445">
        <v>23.926657771424082</v>
      </c>
      <c r="W149" s="353">
        <f t="shared" si="79"/>
        <v>5.0226145238024023</v>
      </c>
      <c r="X149" s="353"/>
      <c r="Y149" s="445">
        <f t="shared" si="73"/>
        <v>132.91480027455538</v>
      </c>
      <c r="Z149" s="446">
        <v>2745.6061367775828</v>
      </c>
      <c r="AA149" s="345">
        <f t="shared" si="76"/>
        <v>4.4352484202732467E-2</v>
      </c>
      <c r="AB149" s="345">
        <f t="shared" si="77"/>
        <v>-1.8170099739213602E-2</v>
      </c>
      <c r="AC149" s="345">
        <f t="shared" si="80"/>
        <v>22.414556543870873</v>
      </c>
      <c r="AD149" s="413">
        <v>1.8567222222222222</v>
      </c>
      <c r="AE149" s="413"/>
      <c r="AF149" s="413"/>
      <c r="AG149" s="413"/>
      <c r="AJ149" s="347">
        <f t="shared" si="78"/>
        <v>-0.40967490470565748</v>
      </c>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row>
    <row r="150" spans="1:61" ht="13.25" customHeight="1" thickBot="1">
      <c r="A150" s="411" t="s">
        <v>693</v>
      </c>
      <c r="B150" s="411" t="s">
        <v>688</v>
      </c>
      <c r="C150" s="442">
        <v>12.767361111109494</v>
      </c>
      <c r="D150" s="29">
        <v>306.41666666662786</v>
      </c>
      <c r="E150" s="337">
        <f t="shared" si="69"/>
        <v>18.170000000000002</v>
      </c>
      <c r="F150" s="338">
        <v>18170000</v>
      </c>
      <c r="G150" s="443">
        <v>90</v>
      </c>
      <c r="H150" s="351">
        <f t="shared" si="75"/>
        <v>-3.711000137435058E-3</v>
      </c>
      <c r="I150" s="443">
        <v>150</v>
      </c>
      <c r="J150" s="444">
        <v>23.7</v>
      </c>
      <c r="K150" s="443">
        <v>3.85</v>
      </c>
      <c r="L150" s="443">
        <v>0.16</v>
      </c>
      <c r="M150" s="443">
        <f t="shared" si="70"/>
        <v>21.371079655842355</v>
      </c>
      <c r="N150" s="443">
        <f t="shared" si="74"/>
        <v>1.7761989342806395</v>
      </c>
      <c r="O150" s="29"/>
      <c r="P150" s="443">
        <v>2.6936918333333333</v>
      </c>
      <c r="Q150" s="341">
        <f t="shared" si="71"/>
        <v>2693.6918333333333</v>
      </c>
      <c r="R150" s="341">
        <f t="shared" si="72"/>
        <v>14824.941295175197</v>
      </c>
      <c r="S150" s="342">
        <f t="shared" si="67"/>
        <v>5.5035773252614195</v>
      </c>
      <c r="T150" s="443"/>
      <c r="U150" s="29">
        <v>470</v>
      </c>
      <c r="V150" s="445">
        <v>26.032134600053265</v>
      </c>
      <c r="W150" s="353">
        <f t="shared" si="79"/>
        <v>2.8954768286291825</v>
      </c>
      <c r="X150" s="353"/>
      <c r="Y150" s="445">
        <f t="shared" si="73"/>
        <v>144.61091909037174</v>
      </c>
      <c r="Z150" s="446">
        <v>3182.1461367786878</v>
      </c>
      <c r="AA150" s="345">
        <f t="shared" si="76"/>
        <v>2.6780131752624475E-2</v>
      </c>
      <c r="AB150" s="345">
        <f t="shared" si="77"/>
        <v>-9.917727819439455E-3</v>
      </c>
      <c r="AC150" s="345">
        <f t="shared" si="80"/>
        <v>20.316038679934511</v>
      </c>
      <c r="AD150" s="420">
        <v>1.8551388888888889</v>
      </c>
      <c r="AE150" s="420"/>
      <c r="AF150" s="420"/>
      <c r="AG150" s="420"/>
      <c r="AH150" s="29">
        <v>1.72</v>
      </c>
      <c r="AI150" s="29">
        <v>2.73</v>
      </c>
      <c r="AJ150" s="347">
        <f t="shared" si="78"/>
        <v>-0.37033902264007756</v>
      </c>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row>
    <row r="151" spans="1:61" ht="16" thickBot="1">
      <c r="A151" s="435" t="s">
        <v>693</v>
      </c>
      <c r="B151" s="411" t="s">
        <v>688</v>
      </c>
      <c r="C151" s="459">
        <v>13.756944444445253</v>
      </c>
      <c r="D151" s="355">
        <v>330.16666666668607</v>
      </c>
      <c r="E151" s="337">
        <f t="shared" si="69"/>
        <v>11.99</v>
      </c>
      <c r="F151" s="338">
        <v>11990000</v>
      </c>
      <c r="G151" s="460">
        <v>79.099999999999994</v>
      </c>
      <c r="H151" s="351">
        <f t="shared" si="75"/>
        <v>-1.7255339941323059E-2</v>
      </c>
      <c r="I151" s="460">
        <v>137</v>
      </c>
      <c r="J151" s="461">
        <v>45</v>
      </c>
      <c r="K151" s="460">
        <v>2.71</v>
      </c>
      <c r="L151" s="460">
        <v>0.45</v>
      </c>
      <c r="M151" s="460">
        <f t="shared" si="70"/>
        <v>15.043019705800722</v>
      </c>
      <c r="N151" s="460">
        <f t="shared" si="74"/>
        <v>4.9955595026642987</v>
      </c>
      <c r="O151" s="355">
        <v>8.5500000000000007</v>
      </c>
      <c r="P151" s="460">
        <v>2.800276666666667</v>
      </c>
      <c r="Q151" s="341">
        <f t="shared" si="71"/>
        <v>2800.2766666666671</v>
      </c>
      <c r="R151" s="341">
        <f t="shared" si="72"/>
        <v>23355.1014734501</v>
      </c>
      <c r="S151" s="342">
        <f t="shared" si="67"/>
        <v>8.3402835696413682</v>
      </c>
      <c r="T151" s="345">
        <f>P151/AVERAGE(P151,P166,P181,P196,P210,P225,P240,P255,P271,P286,P301,P316,P331,P346,P361)</f>
        <v>0.97364617589278157</v>
      </c>
      <c r="U151" s="355">
        <v>478</v>
      </c>
      <c r="V151" s="462">
        <v>28.085739093418766</v>
      </c>
      <c r="W151" s="353">
        <f t="shared" si="79"/>
        <v>0.9136044933655012</v>
      </c>
      <c r="X151" s="353"/>
      <c r="Y151" s="462">
        <f t="shared" si="73"/>
        <v>156.01888227880326</v>
      </c>
      <c r="Z151" s="463">
        <v>3540.2961367795656</v>
      </c>
      <c r="AA151" s="345">
        <f t="shared" si="76"/>
        <v>3.1837439859957559E-2</v>
      </c>
      <c r="AB151" s="345">
        <f t="shared" si="77"/>
        <v>8.9888610034225026E-3</v>
      </c>
      <c r="AC151" s="345">
        <f t="shared" si="80"/>
        <v>18.983338512787409</v>
      </c>
      <c r="AD151" s="413">
        <v>1.8422222222222222</v>
      </c>
      <c r="AE151" s="413"/>
      <c r="AF151" s="413"/>
      <c r="AG151" s="413"/>
      <c r="AH151" s="355"/>
      <c r="AI151" s="355"/>
      <c r="AJ151" s="347">
        <f t="shared" si="78"/>
        <v>0.2823361753633945</v>
      </c>
      <c r="AK151" s="29"/>
      <c r="AL151" s="29"/>
      <c r="AM151" s="464">
        <v>65</v>
      </c>
      <c r="AN151" s="464">
        <v>33.299999999999997</v>
      </c>
      <c r="AO151" s="465">
        <v>21.2</v>
      </c>
      <c r="AP151" s="465">
        <v>52.6</v>
      </c>
      <c r="AQ151" s="465">
        <v>26.3</v>
      </c>
      <c r="AR151" s="464">
        <v>98.9</v>
      </c>
      <c r="AS151" s="464">
        <v>0.9</v>
      </c>
      <c r="AT151" s="464">
        <v>0.2</v>
      </c>
      <c r="AU151" s="29">
        <v>99</v>
      </c>
      <c r="AV151" s="464">
        <v>1.65</v>
      </c>
      <c r="AW151" s="464">
        <v>65.010000000000005</v>
      </c>
      <c r="AX151" s="29"/>
      <c r="AY151" s="464">
        <v>2.2400000000000002</v>
      </c>
      <c r="AZ151" s="29"/>
      <c r="BA151" s="464">
        <v>0.57999999999999996</v>
      </c>
      <c r="BB151" s="464">
        <v>0.37</v>
      </c>
      <c r="BC151" s="464">
        <v>0.21</v>
      </c>
      <c r="BD151" s="464">
        <v>17.920000000000002</v>
      </c>
      <c r="BE151" s="464">
        <v>7</v>
      </c>
      <c r="BF151" s="29"/>
      <c r="BG151" s="29"/>
      <c r="BH151" s="365">
        <f>(2*AY151+BB151+BC151+BD151+BE151)/(2*(SUM(AV151:BG151)))</f>
        <v>0.15782269951568753</v>
      </c>
      <c r="BI151" s="365">
        <f>SUM(BD151:BE151,AY151,AW151)/SUM(AV151:BG151)</f>
        <v>0.97041482417351033</v>
      </c>
    </row>
    <row r="152" spans="1:61" ht="13.25" customHeight="1" thickBot="1">
      <c r="A152" s="434" t="s">
        <v>694</v>
      </c>
      <c r="B152" s="411" t="s">
        <v>688</v>
      </c>
      <c r="C152" s="419">
        <v>0</v>
      </c>
      <c r="D152" s="420">
        <v>0</v>
      </c>
      <c r="E152" s="337">
        <f t="shared" si="69"/>
        <v>0.27659998664855956</v>
      </c>
      <c r="F152" s="338">
        <v>276599.98664855957</v>
      </c>
      <c r="G152" s="421">
        <v>99.270103454589844</v>
      </c>
      <c r="H152" s="339"/>
      <c r="I152" s="421">
        <v>76</v>
      </c>
      <c r="J152" s="422">
        <v>99</v>
      </c>
      <c r="K152" s="421">
        <v>5.21</v>
      </c>
      <c r="L152" s="421">
        <v>0</v>
      </c>
      <c r="M152" s="421">
        <f t="shared" si="70"/>
        <v>28.920344157646404</v>
      </c>
      <c r="N152" s="421">
        <f t="shared" si="74"/>
        <v>0</v>
      </c>
      <c r="O152" s="420">
        <v>0.57999999999999996</v>
      </c>
      <c r="P152" s="421"/>
      <c r="Q152" s="341">
        <f t="shared" si="71"/>
        <v>0</v>
      </c>
      <c r="R152" s="341">
        <f t="shared" si="72"/>
        <v>0</v>
      </c>
      <c r="S152" s="342">
        <f t="shared" si="67"/>
        <v>361.53291694499353</v>
      </c>
      <c r="T152" s="421"/>
      <c r="U152" s="420">
        <v>328</v>
      </c>
      <c r="V152" s="466">
        <v>0</v>
      </c>
      <c r="W152" s="344"/>
      <c r="X152" s="359"/>
      <c r="Y152" s="466">
        <f t="shared" si="73"/>
        <v>0</v>
      </c>
      <c r="Z152" s="424">
        <v>0</v>
      </c>
      <c r="AA152" s="345"/>
      <c r="AB152" s="345"/>
      <c r="AC152" s="345"/>
      <c r="AD152" s="413">
        <v>1.9350000000000001</v>
      </c>
      <c r="AE152" s="413"/>
      <c r="AF152" s="413"/>
      <c r="AG152" s="413"/>
      <c r="AH152" s="425">
        <v>0.55000000000000004</v>
      </c>
      <c r="AI152" s="420">
        <v>1.71</v>
      </c>
      <c r="AJ152" s="347"/>
    </row>
    <row r="153" spans="1:61" ht="13.25" customHeight="1" thickBot="1">
      <c r="A153" s="434" t="s">
        <v>694</v>
      </c>
      <c r="B153" s="411" t="s">
        <v>688</v>
      </c>
      <c r="C153" s="412">
        <v>1.1340277777781012</v>
      </c>
      <c r="D153" s="413">
        <v>27.216666666674428</v>
      </c>
      <c r="E153" s="337">
        <f t="shared" si="69"/>
        <v>0.64100000000000001</v>
      </c>
      <c r="F153" s="338">
        <v>641000</v>
      </c>
      <c r="G153" s="414">
        <v>99.1</v>
      </c>
      <c r="H153" s="351">
        <f t="shared" ref="H153:H166" si="81">(F153-F152)/((F153+F152)*0.5*(D153-D152))</f>
        <v>2.9182335557347335E-2</v>
      </c>
      <c r="I153" s="414">
        <v>74</v>
      </c>
      <c r="J153" s="415">
        <v>41.2</v>
      </c>
      <c r="K153" s="414">
        <v>5.36</v>
      </c>
      <c r="L153" s="414">
        <v>0</v>
      </c>
      <c r="M153" s="414">
        <f t="shared" si="70"/>
        <v>29.75298362475715</v>
      </c>
      <c r="N153" s="414">
        <f t="shared" si="74"/>
        <v>0</v>
      </c>
      <c r="O153" s="413">
        <v>0.78</v>
      </c>
      <c r="P153" s="414"/>
      <c r="Q153" s="341">
        <f t="shared" si="71"/>
        <v>0</v>
      </c>
      <c r="R153" s="341">
        <f t="shared" si="72"/>
        <v>0</v>
      </c>
      <c r="S153" s="342">
        <f t="shared" si="67"/>
        <v>156.00624024960999</v>
      </c>
      <c r="T153" s="414"/>
      <c r="U153" s="413">
        <v>330</v>
      </c>
      <c r="V153" s="467">
        <v>-0.10929687499999971</v>
      </c>
      <c r="W153" s="353">
        <f>(V153-V152)-(K152-K153)</f>
        <v>4.0703125000000645E-2</v>
      </c>
      <c r="X153" s="353"/>
      <c r="Y153" s="467">
        <f t="shared" si="73"/>
        <v>-0.60715426492236602</v>
      </c>
      <c r="Z153" s="416">
        <v>12.487006484979377</v>
      </c>
      <c r="AA153" s="345">
        <f>V153/180.1/Z153*1000</f>
        <v>-4.8599935710132748E-2</v>
      </c>
      <c r="AB153" s="345">
        <f>L153/90.08/Z153*1000</f>
        <v>0</v>
      </c>
      <c r="AC153" s="345"/>
      <c r="AD153" s="413">
        <v>1.92</v>
      </c>
      <c r="AE153" s="413"/>
      <c r="AF153" s="413"/>
      <c r="AG153" s="413"/>
      <c r="AH153" s="417">
        <v>0.6</v>
      </c>
      <c r="AI153" s="413">
        <v>1.71</v>
      </c>
      <c r="AJ153" s="347"/>
    </row>
    <row r="154" spans="1:61" ht="13.25" customHeight="1" thickBot="1">
      <c r="A154" s="434" t="s">
        <v>694</v>
      </c>
      <c r="B154" s="411" t="s">
        <v>688</v>
      </c>
      <c r="C154" s="412">
        <v>2.1965277777781012</v>
      </c>
      <c r="D154" s="413">
        <v>52.716666666674428</v>
      </c>
      <c r="E154" s="337">
        <f t="shared" si="69"/>
        <v>0.81639997491836536</v>
      </c>
      <c r="F154" s="338">
        <v>816399.97491836536</v>
      </c>
      <c r="G154" s="414">
        <v>99.013603210449219</v>
      </c>
      <c r="H154" s="351">
        <f t="shared" si="81"/>
        <v>9.4393172874053209E-3</v>
      </c>
      <c r="I154" s="414">
        <v>75</v>
      </c>
      <c r="J154" s="415">
        <v>60</v>
      </c>
      <c r="K154" s="414">
        <v>5.08</v>
      </c>
      <c r="L154" s="414">
        <v>0.08</v>
      </c>
      <c r="M154" s="414">
        <f t="shared" si="70"/>
        <v>28.198723286150429</v>
      </c>
      <c r="N154" s="414">
        <f t="shared" si="74"/>
        <v>0.88809946714031973</v>
      </c>
      <c r="O154" s="413"/>
      <c r="P154" s="414"/>
      <c r="Q154" s="341">
        <f t="shared" si="71"/>
        <v>0</v>
      </c>
      <c r="R154" s="341">
        <f t="shared" si="72"/>
        <v>0</v>
      </c>
      <c r="S154" s="342">
        <f t="shared" si="67"/>
        <v>122.48897975529623</v>
      </c>
      <c r="T154" s="414"/>
      <c r="U154" s="413">
        <v>328</v>
      </c>
      <c r="V154" s="467">
        <v>0.21290784940944882</v>
      </c>
      <c r="W154" s="353">
        <f>(V154-V153)-(K153-K154)</f>
        <v>4.220472440944828E-2</v>
      </c>
      <c r="X154" s="353"/>
      <c r="Y154" s="467">
        <f t="shared" si="73"/>
        <v>1.1827228253726014</v>
      </c>
      <c r="Z154" s="416">
        <v>31.068856165188535</v>
      </c>
      <c r="AA154" s="345">
        <f t="shared" ref="AA154:AA166" si="82">(V154-V153)/180.1/((Z154-Z153))*1000</f>
        <v>9.6278485223627169E-2</v>
      </c>
      <c r="AB154" s="345">
        <f t="shared" ref="AB154:AB166" si="83">(L154-L153)/90.08/((Z154-Z153))*1000</f>
        <v>4.7793921618373744E-2</v>
      </c>
      <c r="AC154" s="345"/>
      <c r="AD154" s="413">
        <v>1.905</v>
      </c>
      <c r="AE154" s="413"/>
      <c r="AF154" s="413"/>
      <c r="AG154" s="413"/>
      <c r="AH154" s="417">
        <v>0.75</v>
      </c>
      <c r="AI154" s="413">
        <v>1.7</v>
      </c>
      <c r="AJ154" s="347">
        <f t="shared" ref="AJ154:AJ166" si="84">AB154/AA154</f>
        <v>0.49641331090079199</v>
      </c>
    </row>
    <row r="155" spans="1:61" ht="13.25" customHeight="1" thickBot="1">
      <c r="A155" s="434" t="s">
        <v>694</v>
      </c>
      <c r="B155" s="411" t="s">
        <v>688</v>
      </c>
      <c r="C155" s="412">
        <v>2.9395833333328483</v>
      </c>
      <c r="D155" s="413">
        <v>70.549999999988358</v>
      </c>
      <c r="E155" s="337">
        <f t="shared" si="69"/>
        <v>1.2325999570846558</v>
      </c>
      <c r="F155" s="338">
        <v>1232599.9570846558</v>
      </c>
      <c r="G155" s="414">
        <v>98.257698059082031</v>
      </c>
      <c r="H155" s="351">
        <f t="shared" si="81"/>
        <v>2.2780202568576002E-2</v>
      </c>
      <c r="I155" s="414">
        <v>67</v>
      </c>
      <c r="J155" s="415">
        <v>63</v>
      </c>
      <c r="K155" s="414">
        <v>5.04</v>
      </c>
      <c r="L155" s="414">
        <v>0.19</v>
      </c>
      <c r="M155" s="414">
        <f t="shared" si="70"/>
        <v>27.976686094920897</v>
      </c>
      <c r="N155" s="414">
        <f t="shared" si="74"/>
        <v>2.1092362344582591</v>
      </c>
      <c r="O155" s="413"/>
      <c r="P155" s="414"/>
      <c r="Q155" s="341">
        <f t="shared" si="71"/>
        <v>0</v>
      </c>
      <c r="R155" s="341">
        <f t="shared" si="72"/>
        <v>0</v>
      </c>
      <c r="S155" s="342">
        <f t="shared" si="67"/>
        <v>81.129322960970981</v>
      </c>
      <c r="T155" s="414"/>
      <c r="U155" s="413">
        <v>328</v>
      </c>
      <c r="V155" s="467">
        <v>0.29322530972690897</v>
      </c>
      <c r="W155" s="353">
        <f>(V155-V154)-(K154-K155)</f>
        <v>4.0317460317460113E-2</v>
      </c>
      <c r="X155" s="353"/>
      <c r="Y155" s="467">
        <f t="shared" si="73"/>
        <v>1.6288937573363831</v>
      </c>
      <c r="Z155" s="416">
        <v>49.339105558862265</v>
      </c>
      <c r="AA155" s="345">
        <f t="shared" si="82"/>
        <v>2.4409100692147159E-2</v>
      </c>
      <c r="AB155" s="345">
        <f t="shared" si="83"/>
        <v>6.6837443814027606E-2</v>
      </c>
      <c r="AC155" s="345"/>
      <c r="AD155" s="413">
        <v>1.89</v>
      </c>
      <c r="AE155" s="413"/>
      <c r="AF155" s="413"/>
      <c r="AG155" s="413"/>
      <c r="AH155" s="417">
        <v>0.8</v>
      </c>
      <c r="AI155" s="413">
        <v>1.75</v>
      </c>
      <c r="AJ155" s="347">
        <f t="shared" si="84"/>
        <v>2.7382182021777801</v>
      </c>
    </row>
    <row r="156" spans="1:61" ht="13.25" customHeight="1" thickBot="1">
      <c r="A156" s="434" t="s">
        <v>694</v>
      </c>
      <c r="B156" s="411" t="s">
        <v>688</v>
      </c>
      <c r="C156" s="412">
        <v>3.9395833333328483</v>
      </c>
      <c r="D156" s="413">
        <v>94.549999999988358</v>
      </c>
      <c r="E156" s="337">
        <f t="shared" si="69"/>
        <v>2.5270000000000001</v>
      </c>
      <c r="F156" s="338">
        <v>2527000</v>
      </c>
      <c r="G156" s="414">
        <v>98.6</v>
      </c>
      <c r="H156" s="351">
        <f t="shared" si="81"/>
        <v>2.8690996774717883E-2</v>
      </c>
      <c r="I156" s="414">
        <v>57</v>
      </c>
      <c r="J156" s="415">
        <v>63</v>
      </c>
      <c r="K156" s="414">
        <v>4.66</v>
      </c>
      <c r="L156" s="414">
        <v>0.36</v>
      </c>
      <c r="M156" s="414">
        <f t="shared" si="70"/>
        <v>25.867332778240353</v>
      </c>
      <c r="N156" s="414">
        <f t="shared" si="74"/>
        <v>3.9964476021314388</v>
      </c>
      <c r="O156" s="413"/>
      <c r="P156" s="414"/>
      <c r="Q156" s="341">
        <f t="shared" si="71"/>
        <v>0</v>
      </c>
      <c r="R156" s="341">
        <f t="shared" si="72"/>
        <v>0</v>
      </c>
      <c r="S156" s="342">
        <f t="shared" si="67"/>
        <v>39.572615749901068</v>
      </c>
      <c r="T156" s="414"/>
      <c r="U156" s="413">
        <v>319</v>
      </c>
      <c r="V156" s="467">
        <v>0.71354530972690899</v>
      </c>
      <c r="W156" s="353">
        <f t="shared" ref="W156:W166" si="85">(V156-V155)-(K155-K156)</f>
        <v>4.0320000000000134E-2</v>
      </c>
      <c r="X156" s="353"/>
      <c r="Y156" s="467">
        <f t="shared" si="73"/>
        <v>3.9638102920696001</v>
      </c>
      <c r="Z156" s="416">
        <v>94.454305043878136</v>
      </c>
      <c r="AA156" s="345">
        <f t="shared" si="82"/>
        <v>5.1730116991918804E-2</v>
      </c>
      <c r="AB156" s="345">
        <f t="shared" si="83"/>
        <v>4.1830943655695896E-2</v>
      </c>
      <c r="AC156" s="345"/>
      <c r="AD156" s="413">
        <v>1.875</v>
      </c>
      <c r="AE156" s="413"/>
      <c r="AF156" s="413"/>
      <c r="AG156" s="413"/>
      <c r="AH156" s="417">
        <v>0.9</v>
      </c>
      <c r="AI156" s="413">
        <v>1.71</v>
      </c>
      <c r="AJ156" s="347">
        <f t="shared" si="84"/>
        <v>0.80863810267876757</v>
      </c>
    </row>
    <row r="157" spans="1:61" ht="13.25" customHeight="1" thickBot="1">
      <c r="A157" s="434" t="s">
        <v>694</v>
      </c>
      <c r="B157" s="411" t="s">
        <v>688</v>
      </c>
      <c r="C157" s="412">
        <v>4.960416666661331</v>
      </c>
      <c r="D157" s="413">
        <v>119.04999999987194</v>
      </c>
      <c r="E157" s="337">
        <f t="shared" si="69"/>
        <v>4.8940000000000001</v>
      </c>
      <c r="F157" s="338">
        <v>4894000</v>
      </c>
      <c r="G157" s="414">
        <v>98.9</v>
      </c>
      <c r="H157" s="351">
        <f t="shared" si="81"/>
        <v>2.6037527260050732E-2</v>
      </c>
      <c r="I157" s="414">
        <v>54</v>
      </c>
      <c r="J157" s="415">
        <v>55</v>
      </c>
      <c r="K157" s="414">
        <v>4.93</v>
      </c>
      <c r="L157" s="414">
        <v>0.61</v>
      </c>
      <c r="M157" s="414">
        <f t="shared" si="70"/>
        <v>27.366083819039687</v>
      </c>
      <c r="N157" s="414">
        <f t="shared" si="74"/>
        <v>6.7717584369449382</v>
      </c>
      <c r="O157" s="413"/>
      <c r="P157" s="414"/>
      <c r="Q157" s="341">
        <f t="shared" si="71"/>
        <v>0</v>
      </c>
      <c r="R157" s="341">
        <f t="shared" si="72"/>
        <v>0</v>
      </c>
      <c r="S157" s="342">
        <f t="shared" si="67"/>
        <v>20.433183489987741</v>
      </c>
      <c r="T157" s="414"/>
      <c r="U157" s="413">
        <v>337</v>
      </c>
      <c r="V157" s="467">
        <v>1.462045966989167</v>
      </c>
      <c r="W157" s="353">
        <f t="shared" si="85"/>
        <v>1.0185006572622575</v>
      </c>
      <c r="X157" s="353"/>
      <c r="Y157" s="467">
        <f t="shared" si="73"/>
        <v>8.1218007776527905</v>
      </c>
      <c r="Z157" s="416">
        <v>185.36155504344617</v>
      </c>
      <c r="AA157" s="345">
        <f t="shared" si="82"/>
        <v>4.5717234657532975E-2</v>
      </c>
      <c r="AB157" s="345">
        <f t="shared" si="83"/>
        <v>3.0529037396100821E-2</v>
      </c>
      <c r="AC157" s="345"/>
      <c r="AD157" s="413">
        <v>1.8877407407407407</v>
      </c>
      <c r="AE157" s="413"/>
      <c r="AF157" s="413"/>
      <c r="AG157" s="413"/>
      <c r="AH157" s="417">
        <v>1.52</v>
      </c>
      <c r="AI157" s="413">
        <v>4.38</v>
      </c>
      <c r="AJ157" s="347">
        <f t="shared" si="84"/>
        <v>0.66777961582307677</v>
      </c>
    </row>
    <row r="158" spans="1:61" ht="13.25" customHeight="1" thickBot="1">
      <c r="A158" s="434" t="s">
        <v>694</v>
      </c>
      <c r="B158" s="411" t="s">
        <v>688</v>
      </c>
      <c r="C158" s="412">
        <v>5.9673611111065838</v>
      </c>
      <c r="D158" s="413">
        <v>143.21666666655801</v>
      </c>
      <c r="E158" s="337">
        <f t="shared" si="69"/>
        <v>6.4514001441955573</v>
      </c>
      <c r="F158" s="338">
        <v>6451400.1441955576</v>
      </c>
      <c r="G158" s="414">
        <v>98.885902404785156</v>
      </c>
      <c r="H158" s="351">
        <f t="shared" si="81"/>
        <v>1.1360400352325321E-2</v>
      </c>
      <c r="I158" s="414">
        <v>43</v>
      </c>
      <c r="J158" s="415">
        <v>57</v>
      </c>
      <c r="K158" s="414">
        <v>4.7300000000000004</v>
      </c>
      <c r="L158" s="414">
        <v>0.94</v>
      </c>
      <c r="M158" s="414">
        <f t="shared" si="70"/>
        <v>26.255897862892034</v>
      </c>
      <c r="N158" s="414">
        <f t="shared" si="74"/>
        <v>10.435168738898756</v>
      </c>
      <c r="O158" s="413">
        <v>3.86</v>
      </c>
      <c r="P158" s="414"/>
      <c r="Q158" s="341">
        <f t="shared" si="71"/>
        <v>0</v>
      </c>
      <c r="R158" s="341">
        <f t="shared" si="72"/>
        <v>0</v>
      </c>
      <c r="S158" s="342">
        <f t="shared" si="67"/>
        <v>15.500511170427373</v>
      </c>
      <c r="T158" s="414"/>
      <c r="U158" s="413">
        <v>351</v>
      </c>
      <c r="V158" s="467">
        <v>2.7266490394732781</v>
      </c>
      <c r="W158" s="353">
        <f t="shared" si="85"/>
        <v>1.0646030724841118</v>
      </c>
      <c r="X158" s="353"/>
      <c r="Y158" s="467">
        <f t="shared" si="73"/>
        <v>15.146787986963744</v>
      </c>
      <c r="Z158" s="416">
        <v>322.45180678591919</v>
      </c>
      <c r="AA158" s="345">
        <f t="shared" si="82"/>
        <v>5.1219336217880634E-2</v>
      </c>
      <c r="AB158" s="345">
        <f t="shared" si="83"/>
        <v>2.672261707444825E-2</v>
      </c>
      <c r="AC158" s="345"/>
      <c r="AD158" s="413">
        <v>1.8997777777777776</v>
      </c>
      <c r="AE158" s="413"/>
      <c r="AF158" s="413"/>
      <c r="AG158" s="413"/>
      <c r="AH158" s="417"/>
      <c r="AI158" s="413">
        <v>6.29</v>
      </c>
      <c r="AJ158" s="347">
        <f t="shared" si="84"/>
        <v>0.5217290782678945</v>
      </c>
    </row>
    <row r="159" spans="1:61" ht="13.25" customHeight="1" thickBot="1">
      <c r="A159" s="434" t="s">
        <v>694</v>
      </c>
      <c r="B159" s="411" t="s">
        <v>688</v>
      </c>
      <c r="C159" s="412">
        <v>6.960416666661331</v>
      </c>
      <c r="D159" s="413">
        <v>167.04999999987194</v>
      </c>
      <c r="E159" s="337">
        <f t="shared" si="69"/>
        <v>10.733500344848633</v>
      </c>
      <c r="F159" s="338">
        <v>10733500.344848633</v>
      </c>
      <c r="G159" s="414">
        <v>98.811500549316406</v>
      </c>
      <c r="H159" s="351">
        <f t="shared" si="81"/>
        <v>2.0910047166375057E-2</v>
      </c>
      <c r="I159" s="414">
        <v>30</v>
      </c>
      <c r="J159" s="415">
        <v>63</v>
      </c>
      <c r="K159" s="414">
        <v>4.03</v>
      </c>
      <c r="L159" s="414">
        <v>1.29</v>
      </c>
      <c r="M159" s="414">
        <f t="shared" si="70"/>
        <v>22.370247016375245</v>
      </c>
      <c r="N159" s="414">
        <f t="shared" si="74"/>
        <v>14.320603907637656</v>
      </c>
      <c r="O159" s="413">
        <v>5.17</v>
      </c>
      <c r="P159" s="414"/>
      <c r="Q159" s="341">
        <f t="shared" si="71"/>
        <v>0</v>
      </c>
      <c r="R159" s="341">
        <f t="shared" si="72"/>
        <v>0</v>
      </c>
      <c r="S159" s="342">
        <f t="shared" si="67"/>
        <v>9.3166252189103762</v>
      </c>
      <c r="T159" s="414"/>
      <c r="U159" s="413">
        <v>359</v>
      </c>
      <c r="V159" s="467">
        <v>4.4980847568931992</v>
      </c>
      <c r="W159" s="353">
        <f t="shared" si="85"/>
        <v>1.0714357174199209</v>
      </c>
      <c r="X159" s="353"/>
      <c r="Y159" s="467">
        <f t="shared" si="73"/>
        <v>24.987277487393825</v>
      </c>
      <c r="Z159" s="416">
        <v>527.23853761352905</v>
      </c>
      <c r="AA159" s="345">
        <f t="shared" si="82"/>
        <v>4.8029699693124893E-2</v>
      </c>
      <c r="AB159" s="345">
        <f t="shared" si="83"/>
        <v>1.8973080692467673E-2</v>
      </c>
      <c r="AC159" s="345"/>
      <c r="AD159" s="413">
        <v>1.8991666666666664</v>
      </c>
      <c r="AE159" s="413"/>
      <c r="AF159" s="413"/>
      <c r="AG159" s="413"/>
      <c r="AH159" s="417"/>
      <c r="AI159" s="413">
        <v>7.14</v>
      </c>
      <c r="AJ159" s="347">
        <f t="shared" si="84"/>
        <v>0.39502809331917466</v>
      </c>
    </row>
    <row r="160" spans="1:61" ht="13.25" customHeight="1" thickBot="1">
      <c r="A160" s="434" t="s">
        <v>694</v>
      </c>
      <c r="B160" s="411" t="s">
        <v>688</v>
      </c>
      <c r="C160" s="412">
        <v>8.1861111111065838</v>
      </c>
      <c r="D160" s="413">
        <v>196.46666666655801</v>
      </c>
      <c r="E160" s="337">
        <f t="shared" si="69"/>
        <v>16.341999999999999</v>
      </c>
      <c r="F160" s="338">
        <v>16342000</v>
      </c>
      <c r="G160" s="414">
        <v>98.6</v>
      </c>
      <c r="H160" s="351">
        <f t="shared" si="81"/>
        <v>1.4083374980679377E-2</v>
      </c>
      <c r="I160" s="414">
        <v>27</v>
      </c>
      <c r="J160" s="415">
        <v>42</v>
      </c>
      <c r="K160" s="414">
        <v>2.75</v>
      </c>
      <c r="L160" s="414">
        <v>1.44</v>
      </c>
      <c r="M160" s="414">
        <f t="shared" si="70"/>
        <v>15.26505689703025</v>
      </c>
      <c r="N160" s="414">
        <f t="shared" si="74"/>
        <v>15.985790408525755</v>
      </c>
      <c r="O160" s="413">
        <v>6.22</v>
      </c>
      <c r="P160" s="414">
        <v>0.73683766666666672</v>
      </c>
      <c r="Q160" s="341">
        <f t="shared" si="71"/>
        <v>736.83766666666668</v>
      </c>
      <c r="R160" s="341">
        <f t="shared" si="72"/>
        <v>4508.8585648431444</v>
      </c>
      <c r="S160" s="342">
        <f t="shared" si="67"/>
        <v>6.1192020560518907</v>
      </c>
      <c r="T160" s="414"/>
      <c r="U160" s="413">
        <v>371</v>
      </c>
      <c r="V160" s="467">
        <v>7.5995503908014612</v>
      </c>
      <c r="W160" s="353">
        <f t="shared" si="85"/>
        <v>1.8214656339082618</v>
      </c>
      <c r="X160" s="353"/>
      <c r="Y160" s="467">
        <f t="shared" si="73"/>
        <v>42.21620637614344</v>
      </c>
      <c r="Z160" s="416">
        <v>925.47402185260705</v>
      </c>
      <c r="AA160" s="345">
        <f t="shared" si="82"/>
        <v>4.3242750092933054E-2</v>
      </c>
      <c r="AB160" s="345">
        <f t="shared" si="83"/>
        <v>4.1814116692032773E-3</v>
      </c>
      <c r="AC160" s="345">
        <f t="shared" ref="AC160:AC166" si="86">P160/Z160*1000*24</f>
        <v>19.108158178875829</v>
      </c>
      <c r="AD160" s="413">
        <v>1.9293888888888886</v>
      </c>
      <c r="AE160" s="413"/>
      <c r="AF160" s="413"/>
      <c r="AG160" s="413"/>
      <c r="AH160" s="417"/>
      <c r="AI160" s="413">
        <v>8.82</v>
      </c>
      <c r="AJ160" s="347">
        <f t="shared" si="84"/>
        <v>9.6696247584092121E-2</v>
      </c>
    </row>
    <row r="161" spans="1:61" ht="13.25" customHeight="1" thickBot="1">
      <c r="A161" s="434" t="s">
        <v>694</v>
      </c>
      <c r="B161" s="411" t="s">
        <v>688</v>
      </c>
      <c r="C161" s="412">
        <v>9.0743055555503815</v>
      </c>
      <c r="D161" s="413">
        <v>217.78333333320916</v>
      </c>
      <c r="E161" s="337">
        <f t="shared" si="69"/>
        <v>18.882000000000001</v>
      </c>
      <c r="F161" s="338">
        <v>18882000</v>
      </c>
      <c r="G161" s="414">
        <v>98.6</v>
      </c>
      <c r="H161" s="351">
        <f t="shared" si="81"/>
        <v>6.7655910915859919E-3</v>
      </c>
      <c r="I161" s="414">
        <v>43</v>
      </c>
      <c r="J161" s="415">
        <v>46</v>
      </c>
      <c r="K161" s="414">
        <v>1.63</v>
      </c>
      <c r="L161" s="414">
        <v>1.48</v>
      </c>
      <c r="M161" s="414">
        <f t="shared" si="70"/>
        <v>9.0480155426033857</v>
      </c>
      <c r="N161" s="414">
        <f t="shared" si="74"/>
        <v>16.429840142095916</v>
      </c>
      <c r="O161" s="413">
        <v>4.75</v>
      </c>
      <c r="P161" s="414">
        <v>1.1950511666666666</v>
      </c>
      <c r="Q161" s="341">
        <f t="shared" si="71"/>
        <v>1195.0511666666666</v>
      </c>
      <c r="R161" s="341">
        <f t="shared" si="72"/>
        <v>6329.0497122479965</v>
      </c>
      <c r="S161" s="342">
        <f t="shared" si="67"/>
        <v>5.2960491473360873</v>
      </c>
      <c r="T161" s="414"/>
      <c r="U161" s="413">
        <v>375.9</v>
      </c>
      <c r="V161" s="467">
        <v>10.212068308704886</v>
      </c>
      <c r="W161" s="353">
        <f t="shared" si="85"/>
        <v>1.4925179179034247</v>
      </c>
      <c r="X161" s="353"/>
      <c r="Y161" s="467">
        <f t="shared" si="73"/>
        <v>56.728985410687372</v>
      </c>
      <c r="Z161" s="416">
        <v>1300.9031551856669</v>
      </c>
      <c r="AA161" s="345">
        <f t="shared" si="82"/>
        <v>3.863826297720907E-2</v>
      </c>
      <c r="AB161" s="345">
        <f t="shared" si="83"/>
        <v>1.1827791030170904E-3</v>
      </c>
      <c r="AC161" s="345">
        <f t="shared" si="86"/>
        <v>22.047166144282713</v>
      </c>
      <c r="AD161" s="413">
        <v>1.9184722222222219</v>
      </c>
      <c r="AE161" s="413"/>
      <c r="AF161" s="413"/>
      <c r="AG161" s="413"/>
      <c r="AH161" s="417">
        <v>3.85</v>
      </c>
      <c r="AI161" s="413">
        <v>5.87</v>
      </c>
      <c r="AJ161" s="347">
        <f t="shared" si="84"/>
        <v>3.0611601347471477E-2</v>
      </c>
    </row>
    <row r="162" spans="1:61" ht="13.25" customHeight="1" thickBot="1">
      <c r="A162" s="434" t="s">
        <v>694</v>
      </c>
      <c r="B162" s="411" t="s">
        <v>688</v>
      </c>
      <c r="C162" s="412">
        <v>10.071527777778101</v>
      </c>
      <c r="D162" s="413">
        <v>241.71666666667443</v>
      </c>
      <c r="E162" s="337">
        <f t="shared" si="69"/>
        <v>19.444100244140625</v>
      </c>
      <c r="F162" s="338">
        <v>19444100.244140625</v>
      </c>
      <c r="G162" s="414">
        <v>98.021896362304688</v>
      </c>
      <c r="H162" s="351">
        <f t="shared" si="81"/>
        <v>1.225592088656149E-3</v>
      </c>
      <c r="I162" s="414">
        <v>69</v>
      </c>
      <c r="J162" s="415">
        <v>51</v>
      </c>
      <c r="K162" s="414">
        <v>1.27</v>
      </c>
      <c r="L162" s="414">
        <v>0.65</v>
      </c>
      <c r="M162" s="414">
        <f t="shared" si="70"/>
        <v>7.0496808215376072</v>
      </c>
      <c r="N162" s="414">
        <f t="shared" si="74"/>
        <v>7.215808170515098</v>
      </c>
      <c r="O162" s="413">
        <v>3.82</v>
      </c>
      <c r="P162" s="414">
        <v>1.7400725000000001</v>
      </c>
      <c r="Q162" s="341">
        <f t="shared" si="71"/>
        <v>1740.0725000000002</v>
      </c>
      <c r="R162" s="341">
        <f t="shared" si="72"/>
        <v>8949.1027003132313</v>
      </c>
      <c r="S162" s="342">
        <f t="shared" si="67"/>
        <v>5.1429481819368039</v>
      </c>
      <c r="T162" s="414"/>
      <c r="U162" s="413">
        <v>370</v>
      </c>
      <c r="V162" s="467">
        <v>13.708348137260213</v>
      </c>
      <c r="W162" s="353">
        <f t="shared" si="85"/>
        <v>3.1362798285553271</v>
      </c>
      <c r="X162" s="353"/>
      <c r="Y162" s="467">
        <f t="shared" si="73"/>
        <v>76.151143722802075</v>
      </c>
      <c r="Z162" s="416">
        <v>1759.5388214430782</v>
      </c>
      <c r="AA162" s="345">
        <f t="shared" si="82"/>
        <v>4.232769768705847E-2</v>
      </c>
      <c r="AB162" s="345">
        <f t="shared" si="83"/>
        <v>-2.0090090347246133E-2</v>
      </c>
      <c r="AC162" s="345">
        <f t="shared" si="86"/>
        <v>23.734480587219608</v>
      </c>
      <c r="AD162" s="413">
        <v>1.872972222222222</v>
      </c>
      <c r="AE162" s="413"/>
      <c r="AF162" s="413"/>
      <c r="AG162" s="413"/>
      <c r="AH162" s="417">
        <v>2.19</v>
      </c>
      <c r="AI162" s="413">
        <v>5.62</v>
      </c>
      <c r="AJ162" s="347">
        <f t="shared" si="84"/>
        <v>-0.4746322489774491</v>
      </c>
    </row>
    <row r="163" spans="1:61" ht="13.25" customHeight="1" thickBot="1">
      <c r="A163" s="434" t="s">
        <v>694</v>
      </c>
      <c r="B163" s="411" t="s">
        <v>688</v>
      </c>
      <c r="C163" s="412">
        <v>10.953472222223354</v>
      </c>
      <c r="D163" s="413">
        <v>262.8833333333605</v>
      </c>
      <c r="E163" s="337">
        <f t="shared" si="69"/>
        <v>20.099800927734375</v>
      </c>
      <c r="F163" s="338">
        <v>20099800.927734375</v>
      </c>
      <c r="G163" s="414">
        <v>96.310401916503906</v>
      </c>
      <c r="H163" s="351">
        <f t="shared" si="81"/>
        <v>1.566764235880574E-3</v>
      </c>
      <c r="I163" s="414">
        <v>88</v>
      </c>
      <c r="J163" s="415">
        <v>56</v>
      </c>
      <c r="K163" s="414">
        <v>1.49</v>
      </c>
      <c r="L163" s="414">
        <v>0.53</v>
      </c>
      <c r="M163" s="414">
        <f t="shared" si="70"/>
        <v>8.2708853733000272</v>
      </c>
      <c r="N163" s="414">
        <f t="shared" si="74"/>
        <v>5.8836589698046184</v>
      </c>
      <c r="O163" s="413">
        <v>3.55</v>
      </c>
      <c r="P163" s="414">
        <v>2.2598785000000001</v>
      </c>
      <c r="Q163" s="341">
        <f t="shared" si="71"/>
        <v>2259.8785000000003</v>
      </c>
      <c r="R163" s="341">
        <f t="shared" si="72"/>
        <v>11243.287971483063</v>
      </c>
      <c r="S163" s="342">
        <f t="shared" si="67"/>
        <v>4.9751736526910904</v>
      </c>
      <c r="T163" s="414"/>
      <c r="U163" s="413">
        <v>384</v>
      </c>
      <c r="V163" s="467">
        <v>17.174316831622232</v>
      </c>
      <c r="W163" s="353">
        <f t="shared" si="85"/>
        <v>3.6859686943620185</v>
      </c>
      <c r="X163" s="353"/>
      <c r="Y163" s="467">
        <f t="shared" si="73"/>
        <v>95.404920876717114</v>
      </c>
      <c r="Z163" s="416">
        <v>2178.0451088458058</v>
      </c>
      <c r="AA163" s="345">
        <f t="shared" si="82"/>
        <v>4.5984231826612321E-2</v>
      </c>
      <c r="AB163" s="345">
        <f t="shared" si="83"/>
        <v>-3.1831043900866314E-3</v>
      </c>
      <c r="AC163" s="345">
        <f t="shared" si="86"/>
        <v>24.901726681290558</v>
      </c>
      <c r="AD163" s="413">
        <v>1.872222222222222</v>
      </c>
      <c r="AE163" s="413"/>
      <c r="AF163" s="413"/>
      <c r="AG163" s="413"/>
      <c r="AH163" s="417">
        <v>2.27</v>
      </c>
      <c r="AI163" s="413">
        <v>4.0199999999999996</v>
      </c>
      <c r="AJ163" s="347">
        <f t="shared" si="84"/>
        <v>-6.9221649762223114E-2</v>
      </c>
    </row>
    <row r="164" spans="1:61" ht="13.25" customHeight="1" thickBot="1">
      <c r="A164" s="434" t="s">
        <v>694</v>
      </c>
      <c r="B164" s="411" t="s">
        <v>688</v>
      </c>
      <c r="C164" s="412">
        <v>11.963888888887595</v>
      </c>
      <c r="D164" s="413">
        <v>287.13333333330229</v>
      </c>
      <c r="E164" s="337">
        <f t="shared" si="69"/>
        <v>20.456599099731445</v>
      </c>
      <c r="F164" s="338">
        <v>20456599.099731445</v>
      </c>
      <c r="G164" s="414">
        <v>93.576103210449219</v>
      </c>
      <c r="H164" s="351">
        <f t="shared" si="81"/>
        <v>7.255736046770739E-4</v>
      </c>
      <c r="I164" s="414">
        <v>133</v>
      </c>
      <c r="J164" s="415">
        <v>53</v>
      </c>
      <c r="K164" s="414">
        <v>2.3199999999999998</v>
      </c>
      <c r="L164" s="414">
        <v>0.17</v>
      </c>
      <c r="M164" s="414">
        <f t="shared" si="70"/>
        <v>12.878157091312794</v>
      </c>
      <c r="N164" s="414">
        <f t="shared" si="74"/>
        <v>1.8872113676731797</v>
      </c>
      <c r="O164" s="413">
        <v>4.6399999999999997</v>
      </c>
      <c r="P164" s="414">
        <v>2.7529655000000002</v>
      </c>
      <c r="Q164" s="341">
        <f t="shared" si="71"/>
        <v>2752.9655000000002</v>
      </c>
      <c r="R164" s="341">
        <f t="shared" si="72"/>
        <v>13457.591296473816</v>
      </c>
      <c r="S164" s="342">
        <f t="shared" si="67"/>
        <v>4.8883980916120509</v>
      </c>
      <c r="T164" s="414"/>
      <c r="U164" s="413">
        <v>408</v>
      </c>
      <c r="V164" s="467">
        <v>21.065514456368497</v>
      </c>
      <c r="W164" s="353">
        <f t="shared" si="85"/>
        <v>4.7211976247462655</v>
      </c>
      <c r="X164" s="353"/>
      <c r="Y164" s="467">
        <f t="shared" si="73"/>
        <v>117.02088412836984</v>
      </c>
      <c r="Z164" s="416">
        <v>2669.7914591776484</v>
      </c>
      <c r="AA164" s="345">
        <f t="shared" si="82"/>
        <v>4.3936800683068183E-2</v>
      </c>
      <c r="AB164" s="345">
        <f t="shared" si="83"/>
        <v>-8.1270508656231741E-3</v>
      </c>
      <c r="AC164" s="345">
        <f t="shared" si="86"/>
        <v>24.747690226094026</v>
      </c>
      <c r="AD164" s="413">
        <v>1.833722222222222</v>
      </c>
      <c r="AE164" s="413"/>
      <c r="AF164" s="413"/>
      <c r="AG164" s="413"/>
      <c r="AH164" s="417">
        <v>2.83</v>
      </c>
      <c r="AI164" s="413">
        <v>2.35</v>
      </c>
      <c r="AJ164" s="347">
        <f t="shared" si="84"/>
        <v>-0.18497138479077008</v>
      </c>
    </row>
    <row r="165" spans="1:61" ht="13.25" customHeight="1" thickBot="1">
      <c r="A165" s="434" t="s">
        <v>694</v>
      </c>
      <c r="B165" s="411" t="s">
        <v>688</v>
      </c>
      <c r="C165" s="412">
        <v>12.970833333332848</v>
      </c>
      <c r="D165" s="413">
        <v>311.29999999998836</v>
      </c>
      <c r="E165" s="337">
        <f t="shared" si="69"/>
        <v>18.06569944152832</v>
      </c>
      <c r="F165" s="338">
        <v>18065699.44152832</v>
      </c>
      <c r="G165" s="414">
        <v>84.525901794433594</v>
      </c>
      <c r="H165" s="351">
        <f t="shared" si="81"/>
        <v>-5.1364421494260355E-3</v>
      </c>
      <c r="I165" s="414">
        <v>149</v>
      </c>
      <c r="J165" s="415">
        <v>54</v>
      </c>
      <c r="K165" s="414">
        <v>3.44</v>
      </c>
      <c r="L165" s="414">
        <v>0.01</v>
      </c>
      <c r="M165" s="414">
        <f t="shared" si="70"/>
        <v>19.095198445739662</v>
      </c>
      <c r="N165" s="414">
        <f t="shared" si="74"/>
        <v>0.11101243339253997</v>
      </c>
      <c r="O165" s="413">
        <v>7.76</v>
      </c>
      <c r="P165" s="414">
        <v>2.8770758333333335</v>
      </c>
      <c r="Q165" s="341">
        <f t="shared" si="71"/>
        <v>2877.0758333333333</v>
      </c>
      <c r="R165" s="341">
        <f t="shared" si="72"/>
        <v>15925.626586699922</v>
      </c>
      <c r="S165" s="342">
        <f t="shared" si="67"/>
        <v>5.5353516936148148</v>
      </c>
      <c r="T165" s="414"/>
      <c r="U165" s="413">
        <v>445</v>
      </c>
      <c r="V165" s="467">
        <v>23.621277507359828</v>
      </c>
      <c r="W165" s="353">
        <f t="shared" si="85"/>
        <v>3.675763050991331</v>
      </c>
      <c r="X165" s="353"/>
      <c r="Y165" s="467">
        <f t="shared" si="73"/>
        <v>131.21838461994739</v>
      </c>
      <c r="Z165" s="416">
        <v>3135.2692332182442</v>
      </c>
      <c r="AA165" s="345">
        <f t="shared" si="82"/>
        <v>3.0486525093876102E-2</v>
      </c>
      <c r="AB165" s="345">
        <f t="shared" si="83"/>
        <v>-3.8158619666461926E-3</v>
      </c>
      <c r="AC165" s="345">
        <f t="shared" si="86"/>
        <v>22.023569544974222</v>
      </c>
      <c r="AD165" s="413">
        <v>1.8325555555555553</v>
      </c>
      <c r="AE165" s="413"/>
      <c r="AF165" s="413"/>
      <c r="AG165" s="413"/>
      <c r="AH165" s="417">
        <v>2.72</v>
      </c>
      <c r="AI165" s="413">
        <v>2.29</v>
      </c>
      <c r="AJ165" s="347">
        <f t="shared" si="84"/>
        <v>-0.12516552656939881</v>
      </c>
    </row>
    <row r="166" spans="1:61" ht="16" thickBot="1">
      <c r="A166" s="453" t="s">
        <v>694</v>
      </c>
      <c r="B166" s="411" t="s">
        <v>688</v>
      </c>
      <c r="C166" s="428">
        <v>13.911805555551837</v>
      </c>
      <c r="D166" s="429">
        <v>333.88333333324408</v>
      </c>
      <c r="E166" s="337">
        <f t="shared" si="69"/>
        <v>16.708599908447265</v>
      </c>
      <c r="F166" s="338">
        <v>16708599.908447266</v>
      </c>
      <c r="G166" s="430">
        <v>79.005096435546875</v>
      </c>
      <c r="H166" s="351">
        <f t="shared" si="81"/>
        <v>-3.4561713321628927E-3</v>
      </c>
      <c r="I166" s="430">
        <v>150</v>
      </c>
      <c r="J166" s="431">
        <v>56</v>
      </c>
      <c r="K166" s="430">
        <v>3.05</v>
      </c>
      <c r="L166" s="430">
        <v>0.25</v>
      </c>
      <c r="M166" s="430">
        <f t="shared" si="70"/>
        <v>16.930335831251732</v>
      </c>
      <c r="N166" s="430">
        <f t="shared" si="74"/>
        <v>2.7753108348134994</v>
      </c>
      <c r="O166" s="429">
        <v>9.49</v>
      </c>
      <c r="P166" s="430">
        <v>2.9315511666666669</v>
      </c>
      <c r="Q166" s="341">
        <f t="shared" si="71"/>
        <v>2931.5511666666671</v>
      </c>
      <c r="R166" s="341">
        <f t="shared" si="72"/>
        <v>17545.163465100271</v>
      </c>
      <c r="S166" s="342">
        <f t="shared" si="67"/>
        <v>5.984941919008044</v>
      </c>
      <c r="T166" s="345">
        <f>P166/AVERAGE(P166,P181,P196,P211,P225,P240,P255,P270,P286,P301,P316,P331,P346,P361,P376)</f>
        <v>1.0138264589692079</v>
      </c>
      <c r="U166" s="429"/>
      <c r="V166" s="468">
        <v>25.659531688573715</v>
      </c>
      <c r="W166" s="353">
        <f t="shared" si="85"/>
        <v>1.6482541812138867</v>
      </c>
      <c r="X166" s="353"/>
      <c r="Y166" s="468">
        <f t="shared" si="73"/>
        <v>142.54107540245934</v>
      </c>
      <c r="Z166" s="432">
        <v>3527.9290300437024</v>
      </c>
      <c r="AA166" s="345">
        <f t="shared" si="82"/>
        <v>2.8822270618525887E-2</v>
      </c>
      <c r="AB166" s="345">
        <f t="shared" si="83"/>
        <v>6.7852589517975797E-3</v>
      </c>
      <c r="AC166" s="345">
        <f t="shared" si="86"/>
        <v>19.942926119216306</v>
      </c>
      <c r="AD166" s="413">
        <v>1.8219722222222219</v>
      </c>
      <c r="AE166" s="413"/>
      <c r="AF166" s="413"/>
      <c r="AG166" s="413"/>
      <c r="AH166" s="433">
        <v>2.06</v>
      </c>
      <c r="AI166" s="429">
        <v>2.61</v>
      </c>
      <c r="AJ166" s="347">
        <f t="shared" si="84"/>
        <v>0.23541722446517682</v>
      </c>
      <c r="AK166" s="29"/>
      <c r="AL166" s="29"/>
      <c r="AM166" s="426">
        <v>63.4</v>
      </c>
      <c r="AN166" s="426">
        <v>34.4</v>
      </c>
      <c r="AO166" s="427">
        <v>22.1</v>
      </c>
      <c r="AP166" s="427">
        <v>52.4</v>
      </c>
      <c r="AQ166" s="427">
        <v>25.5</v>
      </c>
      <c r="AR166" s="426">
        <v>98.8</v>
      </c>
      <c r="AS166" s="426">
        <v>0.7</v>
      </c>
      <c r="AT166" s="426">
        <v>0.5</v>
      </c>
      <c r="AU166" s="29">
        <v>84</v>
      </c>
      <c r="AV166" s="426">
        <v>1.8826160441240098</v>
      </c>
      <c r="AW166" s="426">
        <v>62.492118818947596</v>
      </c>
      <c r="AX166" s="29"/>
      <c r="AY166" s="426">
        <v>2.3607999513912299</v>
      </c>
      <c r="AZ166" s="29"/>
      <c r="BA166" s="426">
        <v>0.81427110891788301</v>
      </c>
      <c r="BB166" s="426">
        <v>0.47765106618427999</v>
      </c>
      <c r="BC166" s="426">
        <v>0.269203301052994</v>
      </c>
      <c r="BD166" s="426">
        <v>18.999703824399599</v>
      </c>
      <c r="BE166" s="426">
        <v>7.4221759019199789</v>
      </c>
      <c r="BF166" s="29"/>
      <c r="BG166" s="29"/>
      <c r="BH166" s="365">
        <f>(2*AY166+BB166+BC166+BD166+BE166)/(2*(SUM(AV166:BG166)))</f>
        <v>0.16834261798501476</v>
      </c>
      <c r="BI166" s="365">
        <f>SUM(BD166:BE166,AY166,AW166)/SUM(AV166:BG166)</f>
        <v>0.96364237118030571</v>
      </c>
    </row>
    <row r="167" spans="1:61" ht="13.25" customHeight="1" thickBot="1">
      <c r="A167" s="434" t="s">
        <v>695</v>
      </c>
      <c r="B167" s="411" t="s">
        <v>688</v>
      </c>
      <c r="C167" s="419">
        <v>0</v>
      </c>
      <c r="D167" s="420">
        <v>0</v>
      </c>
      <c r="E167" s="337">
        <f t="shared" si="69"/>
        <v>0.25370000133514403</v>
      </c>
      <c r="F167" s="338">
        <v>253700.00133514404</v>
      </c>
      <c r="G167" s="421">
        <v>98.422096252441406</v>
      </c>
      <c r="H167" s="339"/>
      <c r="I167" s="421">
        <v>82</v>
      </c>
      <c r="J167" s="422">
        <v>94</v>
      </c>
      <c r="K167" s="421">
        <v>5.46</v>
      </c>
      <c r="L167" s="421">
        <v>0</v>
      </c>
      <c r="M167" s="421">
        <f t="shared" si="70"/>
        <v>30.308076602830972</v>
      </c>
      <c r="N167" s="421">
        <f t="shared" si="74"/>
        <v>0</v>
      </c>
      <c r="O167" s="420">
        <v>0.59</v>
      </c>
      <c r="P167" s="421"/>
      <c r="Q167" s="341">
        <f t="shared" si="71"/>
        <v>0</v>
      </c>
      <c r="R167" s="341">
        <f t="shared" si="72"/>
        <v>0</v>
      </c>
      <c r="S167" s="342">
        <f t="shared" si="67"/>
        <v>394.16633612034354</v>
      </c>
      <c r="T167" s="421"/>
      <c r="U167" s="420">
        <v>335</v>
      </c>
      <c r="V167" s="466">
        <v>0</v>
      </c>
      <c r="W167" s="344"/>
      <c r="X167" s="359"/>
      <c r="Y167" s="466">
        <f t="shared" si="73"/>
        <v>0</v>
      </c>
      <c r="Z167" s="424">
        <v>0</v>
      </c>
      <c r="AA167" s="345"/>
      <c r="AB167" s="345"/>
      <c r="AC167" s="345"/>
      <c r="AD167" s="413">
        <v>1.9350000000000001</v>
      </c>
      <c r="AE167" s="413"/>
      <c r="AF167" s="413"/>
      <c r="AG167" s="413"/>
      <c r="AH167" s="425"/>
      <c r="AI167" s="420"/>
      <c r="AJ167" s="347"/>
    </row>
    <row r="168" spans="1:61" ht="13.25" customHeight="1" thickBot="1">
      <c r="A168" s="434" t="s">
        <v>695</v>
      </c>
      <c r="B168" s="411" t="s">
        <v>688</v>
      </c>
      <c r="C168" s="412">
        <v>1.1631944444452529</v>
      </c>
      <c r="D168" s="413">
        <v>27.916666666686069</v>
      </c>
      <c r="E168" s="337">
        <f t="shared" si="69"/>
        <v>0.56000000000000005</v>
      </c>
      <c r="F168" s="338">
        <v>560000</v>
      </c>
      <c r="G168" s="414">
        <v>99.6</v>
      </c>
      <c r="H168" s="351">
        <f t="shared" ref="H168:H181" si="87">(F168-F167)/((F168+F167)*0.5*(D168-D167))</f>
        <v>2.6968023184639756E-2</v>
      </c>
      <c r="I168" s="414">
        <v>80</v>
      </c>
      <c r="J168" s="415">
        <v>45</v>
      </c>
      <c r="K168" s="414">
        <v>5.53</v>
      </c>
      <c r="L168" s="414"/>
      <c r="M168" s="414">
        <f t="shared" si="70"/>
        <v>30.696641687482654</v>
      </c>
      <c r="N168" s="414"/>
      <c r="O168" s="413">
        <v>0.78</v>
      </c>
      <c r="P168" s="414"/>
      <c r="Q168" s="341">
        <f t="shared" si="71"/>
        <v>0</v>
      </c>
      <c r="R168" s="341">
        <f t="shared" si="72"/>
        <v>0</v>
      </c>
      <c r="S168" s="342">
        <f t="shared" si="67"/>
        <v>178.57142857142858</v>
      </c>
      <c r="T168" s="414"/>
      <c r="U168" s="413">
        <v>333</v>
      </c>
      <c r="V168" s="467">
        <v>-2.7343749999999188E-2</v>
      </c>
      <c r="W168" s="353">
        <f>(V168-V167)-(K167-K168)</f>
        <v>4.2656250000001096E-2</v>
      </c>
      <c r="X168" s="353"/>
      <c r="Y168" s="467">
        <f t="shared" si="73"/>
        <v>-0.15189706413353993</v>
      </c>
      <c r="Z168" s="416">
        <v>11.357895851977613</v>
      </c>
      <c r="AA168" s="345">
        <f>V168/180.1/Z168*1000</f>
        <v>-1.3367385717429549E-2</v>
      </c>
      <c r="AB168" s="345">
        <f>L168/90.08/Z168*1000</f>
        <v>0</v>
      </c>
      <c r="AC168" s="345"/>
      <c r="AD168" s="413">
        <v>1.92</v>
      </c>
      <c r="AE168" s="413"/>
      <c r="AF168" s="413"/>
      <c r="AG168" s="413"/>
      <c r="AH168" s="417">
        <v>0.7</v>
      </c>
      <c r="AI168" s="413">
        <v>1.72</v>
      </c>
      <c r="AJ168" s="347"/>
    </row>
    <row r="169" spans="1:61" ht="13.25" customHeight="1" thickBot="1">
      <c r="A169" s="434" t="s">
        <v>695</v>
      </c>
      <c r="B169" s="411" t="s">
        <v>688</v>
      </c>
      <c r="C169" s="412">
        <v>2.2256944444452529</v>
      </c>
      <c r="D169" s="413">
        <v>53.416666666686069</v>
      </c>
      <c r="E169" s="337">
        <f t="shared" si="69"/>
        <v>0.90790001878738402</v>
      </c>
      <c r="F169" s="338">
        <v>907900.01878738403</v>
      </c>
      <c r="G169" s="414">
        <v>98.947402954101562</v>
      </c>
      <c r="H169" s="351">
        <f t="shared" si="87"/>
        <v>1.8588647478773881E-2</v>
      </c>
      <c r="I169" s="414">
        <v>75</v>
      </c>
      <c r="J169" s="415">
        <v>71</v>
      </c>
      <c r="K169" s="414">
        <v>5.35</v>
      </c>
      <c r="L169" s="414">
        <v>0.16</v>
      </c>
      <c r="M169" s="414">
        <f t="shared" si="70"/>
        <v>29.697474326949759</v>
      </c>
      <c r="N169" s="414">
        <f t="shared" si="74"/>
        <v>1.7761989342806395</v>
      </c>
      <c r="O169" s="413"/>
      <c r="P169" s="414"/>
      <c r="Q169" s="341">
        <f t="shared" si="71"/>
        <v>0</v>
      </c>
      <c r="R169" s="341">
        <f t="shared" si="72"/>
        <v>0</v>
      </c>
      <c r="S169" s="342">
        <f t="shared" si="67"/>
        <v>110.14428673937326</v>
      </c>
      <c r="T169" s="414"/>
      <c r="U169" s="413"/>
      <c r="V169" s="467">
        <v>0.1961995570866143</v>
      </c>
      <c r="W169" s="353">
        <f>(V169-V168)-(K168-K169)</f>
        <v>4.3543307086612887E-2</v>
      </c>
      <c r="X169" s="353"/>
      <c r="Y169" s="467">
        <f t="shared" si="73"/>
        <v>1.0899067138105953</v>
      </c>
      <c r="Z169" s="416">
        <v>30.07362109151676</v>
      </c>
      <c r="AA169" s="345">
        <f t="shared" ref="AA169:AA181" si="88">(V169-V168)/180.1/((Z169-Z168))*1000</f>
        <v>6.6319508344955799E-2</v>
      </c>
      <c r="AB169" s="345">
        <f t="shared" ref="AB169:AB181" si="89">(L169-L168)/90.08/((Z169-Z168))*1000</f>
        <v>9.4904093298410513E-2</v>
      </c>
      <c r="AC169" s="345"/>
      <c r="AD169" s="413">
        <v>1.905</v>
      </c>
      <c r="AE169" s="413"/>
      <c r="AF169" s="413"/>
      <c r="AG169" s="413"/>
      <c r="AH169" s="417">
        <v>0.86</v>
      </c>
      <c r="AI169" s="413">
        <v>1.74</v>
      </c>
      <c r="AJ169" s="347">
        <f>AB169/AA169</f>
        <v>1.4310132217020399</v>
      </c>
    </row>
    <row r="170" spans="1:61" ht="13.25" customHeight="1" thickBot="1">
      <c r="A170" s="434" t="s">
        <v>695</v>
      </c>
      <c r="B170" s="411" t="s">
        <v>688</v>
      </c>
      <c r="C170" s="412">
        <v>2.96875</v>
      </c>
      <c r="D170" s="413">
        <v>71.25</v>
      </c>
      <c r="E170" s="337">
        <f t="shared" si="69"/>
        <v>1.4293000532150268</v>
      </c>
      <c r="F170" s="338">
        <v>1429300.0532150269</v>
      </c>
      <c r="G170" s="414">
        <v>98.3905029296875</v>
      </c>
      <c r="H170" s="351">
        <f t="shared" si="87"/>
        <v>2.5019154721379604E-2</v>
      </c>
      <c r="I170" s="414">
        <v>72</v>
      </c>
      <c r="J170" s="415">
        <v>69</v>
      </c>
      <c r="K170" s="414">
        <v>4.96</v>
      </c>
      <c r="L170" s="414">
        <v>0.17</v>
      </c>
      <c r="M170" s="414">
        <f t="shared" si="70"/>
        <v>27.532611712461836</v>
      </c>
      <c r="N170" s="414">
        <f t="shared" si="74"/>
        <v>1.8872113676731797</v>
      </c>
      <c r="O170" s="413"/>
      <c r="P170" s="414"/>
      <c r="Q170" s="341">
        <f t="shared" si="71"/>
        <v>0</v>
      </c>
      <c r="R170" s="341">
        <f t="shared" si="72"/>
        <v>0</v>
      </c>
      <c r="S170" s="342">
        <f t="shared" si="67"/>
        <v>69.964315592840592</v>
      </c>
      <c r="T170" s="414"/>
      <c r="U170" s="413">
        <v>330</v>
      </c>
      <c r="V170" s="467">
        <v>0.6286598745469324</v>
      </c>
      <c r="W170" s="353">
        <f>(V170-V169)-(K169-K170)</f>
        <v>4.246031746031842E-2</v>
      </c>
      <c r="X170" s="353"/>
      <c r="Y170" s="467">
        <f t="shared" si="73"/>
        <v>3.4922638366076852</v>
      </c>
      <c r="Z170" s="416">
        <v>50.913655066848918</v>
      </c>
      <c r="AA170" s="345">
        <f t="shared" si="88"/>
        <v>0.11522165986477412</v>
      </c>
      <c r="AB170" s="345">
        <f t="shared" si="89"/>
        <v>5.3268835129512164E-3</v>
      </c>
      <c r="AC170" s="345"/>
      <c r="AD170" s="413">
        <v>1.89</v>
      </c>
      <c r="AE170" s="413"/>
      <c r="AF170" s="413"/>
      <c r="AG170" s="413"/>
      <c r="AH170" s="417"/>
      <c r="AI170" s="413"/>
      <c r="AJ170" s="347">
        <f>AB170/AA170</f>
        <v>4.6231615819481577E-2</v>
      </c>
    </row>
    <row r="171" spans="1:61" ht="13.25" customHeight="1" thickBot="1">
      <c r="A171" s="434" t="s">
        <v>695</v>
      </c>
      <c r="B171" s="411" t="s">
        <v>688</v>
      </c>
      <c r="C171" s="412">
        <v>3.96875</v>
      </c>
      <c r="D171" s="413">
        <v>95.25</v>
      </c>
      <c r="E171" s="337">
        <f t="shared" si="69"/>
        <v>2.617</v>
      </c>
      <c r="F171" s="338">
        <v>2617000</v>
      </c>
      <c r="G171" s="414">
        <v>97.6</v>
      </c>
      <c r="H171" s="351">
        <f t="shared" si="87"/>
        <v>2.4460616925028308E-2</v>
      </c>
      <c r="I171" s="414">
        <v>66</v>
      </c>
      <c r="J171" s="415">
        <v>71</v>
      </c>
      <c r="K171" s="414">
        <v>4.93</v>
      </c>
      <c r="L171" s="414">
        <v>0.35</v>
      </c>
      <c r="M171" s="414">
        <f t="shared" si="70"/>
        <v>27.366083819039687</v>
      </c>
      <c r="N171" s="414">
        <f t="shared" si="74"/>
        <v>3.8854351687388986</v>
      </c>
      <c r="O171" s="413"/>
      <c r="P171" s="414"/>
      <c r="Q171" s="341">
        <f t="shared" si="71"/>
        <v>0</v>
      </c>
      <c r="R171" s="341">
        <f t="shared" si="72"/>
        <v>0</v>
      </c>
      <c r="S171" s="342">
        <f t="shared" si="67"/>
        <v>38.211692777990066</v>
      </c>
      <c r="T171" s="414"/>
      <c r="U171" s="413">
        <v>335</v>
      </c>
      <c r="V171" s="467">
        <v>0.87921846771968237</v>
      </c>
      <c r="W171" s="353">
        <f t="shared" ref="W171:W181" si="90">(V171-V170)-(K170-K171)</f>
        <v>0.22055859317274973</v>
      </c>
      <c r="X171" s="353"/>
      <c r="Y171" s="467">
        <f t="shared" si="73"/>
        <v>4.8841400312178571</v>
      </c>
      <c r="Z171" s="416">
        <v>99.469255705429248</v>
      </c>
      <c r="AA171" s="345">
        <f t="shared" si="88"/>
        <v>2.8652086811691971E-2</v>
      </c>
      <c r="AB171" s="345">
        <f t="shared" si="89"/>
        <v>4.1153312383865569E-2</v>
      </c>
      <c r="AC171" s="345"/>
      <c r="AD171" s="413">
        <v>1.8797222222222221</v>
      </c>
      <c r="AE171" s="413"/>
      <c r="AF171" s="413"/>
      <c r="AG171" s="413"/>
      <c r="AH171" s="417"/>
      <c r="AI171" s="413"/>
      <c r="AJ171" s="347">
        <f>AB171/AA171</f>
        <v>1.4363111718296295</v>
      </c>
    </row>
    <row r="172" spans="1:61" ht="13.25" customHeight="1" thickBot="1">
      <c r="A172" s="434" t="s">
        <v>695</v>
      </c>
      <c r="B172" s="411" t="s">
        <v>688</v>
      </c>
      <c r="C172" s="412">
        <v>4.9895833333284827</v>
      </c>
      <c r="D172" s="413">
        <v>119.74999999988358</v>
      </c>
      <c r="E172" s="337">
        <f t="shared" si="69"/>
        <v>4.1740000000000004</v>
      </c>
      <c r="F172" s="338">
        <v>4174000</v>
      </c>
      <c r="G172" s="414">
        <v>98.7</v>
      </c>
      <c r="H172" s="351">
        <f t="shared" si="87"/>
        <v>1.8716248095557424E-2</v>
      </c>
      <c r="I172" s="414">
        <v>61</v>
      </c>
      <c r="J172" s="415">
        <v>64</v>
      </c>
      <c r="K172" s="414">
        <v>5.39</v>
      </c>
      <c r="L172" s="414">
        <v>0.64</v>
      </c>
      <c r="M172" s="414">
        <f t="shared" si="70"/>
        <v>29.919511518179295</v>
      </c>
      <c r="N172" s="414">
        <f t="shared" si="74"/>
        <v>7.1047957371225579</v>
      </c>
      <c r="O172" s="413"/>
      <c r="P172" s="414"/>
      <c r="Q172" s="341">
        <f t="shared" si="71"/>
        <v>0</v>
      </c>
      <c r="R172" s="341">
        <f t="shared" si="72"/>
        <v>0</v>
      </c>
      <c r="S172" s="342">
        <f t="shared" si="67"/>
        <v>23.957834211787254</v>
      </c>
      <c r="T172" s="414"/>
      <c r="U172" s="413">
        <v>352</v>
      </c>
      <c r="V172" s="467">
        <v>1.4712679055260995</v>
      </c>
      <c r="W172" s="353">
        <f t="shared" si="90"/>
        <v>1.0520494378064171</v>
      </c>
      <c r="X172" s="353"/>
      <c r="Y172" s="467">
        <f t="shared" si="73"/>
        <v>8.1730295004644038</v>
      </c>
      <c r="Z172" s="416">
        <v>182.65900570503396</v>
      </c>
      <c r="AA172" s="345">
        <f t="shared" si="88"/>
        <v>3.9516133236549164E-2</v>
      </c>
      <c r="AB172" s="345">
        <f t="shared" si="89"/>
        <v>3.8699005206758723E-2</v>
      </c>
      <c r="AC172" s="345"/>
      <c r="AD172" s="413">
        <v>1.8923888888888889</v>
      </c>
      <c r="AE172" s="413"/>
      <c r="AF172" s="413"/>
      <c r="AG172" s="413"/>
      <c r="AH172" s="417">
        <v>1.74</v>
      </c>
      <c r="AI172" s="413">
        <v>5.4</v>
      </c>
      <c r="AJ172" s="347">
        <f>AB172/AA172</f>
        <v>0.97932166022168721</v>
      </c>
    </row>
    <row r="173" spans="1:61" ht="13.25" customHeight="1" thickBot="1">
      <c r="A173" s="434" t="s">
        <v>695</v>
      </c>
      <c r="B173" s="411" t="s">
        <v>688</v>
      </c>
      <c r="C173" s="412">
        <v>5.9965277777737356</v>
      </c>
      <c r="D173" s="413">
        <v>143.91666666656965</v>
      </c>
      <c r="E173" s="337">
        <f t="shared" si="69"/>
        <v>6.6470998359680182</v>
      </c>
      <c r="F173" s="338">
        <v>6647099.8359680185</v>
      </c>
      <c r="G173" s="414">
        <v>98.679496765136719</v>
      </c>
      <c r="H173" s="351">
        <f t="shared" si="87"/>
        <v>1.8914004524019094E-2</v>
      </c>
      <c r="I173" s="414">
        <v>48</v>
      </c>
      <c r="J173" s="415">
        <v>61</v>
      </c>
      <c r="K173" s="414">
        <v>5.0599999999999996</v>
      </c>
      <c r="L173" s="414">
        <v>0.99</v>
      </c>
      <c r="M173" s="414">
        <f t="shared" si="70"/>
        <v>28.087704690535663</v>
      </c>
      <c r="N173" s="414">
        <f t="shared" si="74"/>
        <v>10.990230905861457</v>
      </c>
      <c r="O173" s="413">
        <v>3.9</v>
      </c>
      <c r="P173" s="414"/>
      <c r="Q173" s="341">
        <f t="shared" si="71"/>
        <v>0</v>
      </c>
      <c r="R173" s="341">
        <f t="shared" si="72"/>
        <v>0</v>
      </c>
      <c r="S173" s="342">
        <f t="shared" si="67"/>
        <v>15.044154964980601</v>
      </c>
      <c r="T173" s="414"/>
      <c r="U173" s="413">
        <v>369</v>
      </c>
      <c r="V173" s="467">
        <v>2.836345820782316</v>
      </c>
      <c r="W173" s="353">
        <f t="shared" si="90"/>
        <v>1.0350779152562164</v>
      </c>
      <c r="X173" s="353"/>
      <c r="Y173" s="467">
        <f t="shared" si="73"/>
        <v>15.756163768476606</v>
      </c>
      <c r="Z173" s="416">
        <v>313.41396205641917</v>
      </c>
      <c r="AA173" s="345">
        <f t="shared" si="88"/>
        <v>5.796763306949284E-2</v>
      </c>
      <c r="AB173" s="345">
        <f t="shared" si="89"/>
        <v>2.9715394943021115E-2</v>
      </c>
      <c r="AC173" s="345"/>
      <c r="AD173" s="413">
        <v>1.9037777777777778</v>
      </c>
      <c r="AE173" s="413"/>
      <c r="AF173" s="413"/>
      <c r="AG173" s="413"/>
      <c r="AH173" s="417"/>
      <c r="AI173" s="413">
        <v>7.01</v>
      </c>
      <c r="AJ173" s="347">
        <f>AB173/AA173</f>
        <v>0.51262046368872205</v>
      </c>
    </row>
    <row r="174" spans="1:61" ht="13.25" customHeight="1" thickBot="1">
      <c r="A174" s="434" t="s">
        <v>695</v>
      </c>
      <c r="B174" s="411" t="s">
        <v>688</v>
      </c>
      <c r="C174" s="412">
        <v>6.9895833333284827</v>
      </c>
      <c r="D174" s="413">
        <v>167.74999999988358</v>
      </c>
      <c r="E174" s="337">
        <f t="shared" si="69"/>
        <v>10.736599786376953</v>
      </c>
      <c r="F174" s="338">
        <v>10736599.786376953</v>
      </c>
      <c r="G174" s="414">
        <v>98.885902404785156</v>
      </c>
      <c r="H174" s="351">
        <f t="shared" si="87"/>
        <v>1.9741184469875467E-2</v>
      </c>
      <c r="I174" s="414">
        <v>49</v>
      </c>
      <c r="J174" s="415">
        <v>65</v>
      </c>
      <c r="K174" s="414">
        <v>6.14</v>
      </c>
      <c r="L174" s="414">
        <v>1.4</v>
      </c>
      <c r="M174" s="414">
        <f t="shared" si="70"/>
        <v>34.082708853732996</v>
      </c>
      <c r="N174" s="414">
        <f t="shared" si="74"/>
        <v>15.541740674955594</v>
      </c>
      <c r="O174" s="413">
        <v>5.04</v>
      </c>
      <c r="P174" s="414"/>
      <c r="Q174" s="341">
        <f t="shared" si="71"/>
        <v>0</v>
      </c>
      <c r="R174" s="341">
        <f t="shared" si="72"/>
        <v>0</v>
      </c>
      <c r="S174" s="342">
        <f t="shared" si="67"/>
        <v>9.3139356956272312</v>
      </c>
      <c r="T174" s="414"/>
      <c r="U174" s="413">
        <v>408</v>
      </c>
      <c r="V174" s="467">
        <v>2.8454631495812017</v>
      </c>
      <c r="W174" s="353">
        <f t="shared" si="90"/>
        <v>1.0891173287988858</v>
      </c>
      <c r="X174" s="353"/>
      <c r="Y174" s="467">
        <f t="shared" si="73"/>
        <v>15.806811374503248</v>
      </c>
      <c r="Z174" s="416">
        <v>520.56971588919475</v>
      </c>
      <c r="AA174" s="345">
        <f t="shared" si="88"/>
        <v>2.4437507259509147E-4</v>
      </c>
      <c r="AB174" s="345">
        <f t="shared" si="89"/>
        <v>2.1971437842698296E-2</v>
      </c>
      <c r="AC174" s="345"/>
      <c r="AD174" s="413">
        <v>1.9167407407407409</v>
      </c>
      <c r="AE174" s="413"/>
      <c r="AF174" s="413"/>
      <c r="AG174" s="413"/>
      <c r="AH174" s="417"/>
      <c r="AI174" s="413">
        <v>7.79</v>
      </c>
      <c r="AJ174" s="347"/>
    </row>
    <row r="175" spans="1:61" ht="13.25" customHeight="1" thickBot="1">
      <c r="A175" s="434" t="s">
        <v>695</v>
      </c>
      <c r="B175" s="411" t="s">
        <v>688</v>
      </c>
      <c r="C175" s="412">
        <v>8.2152777777737356</v>
      </c>
      <c r="D175" s="413">
        <v>197.16666666656965</v>
      </c>
      <c r="E175" s="337">
        <f t="shared" si="69"/>
        <v>15.565</v>
      </c>
      <c r="F175" s="338">
        <v>15565000</v>
      </c>
      <c r="G175" s="414">
        <v>98.7</v>
      </c>
      <c r="H175" s="351">
        <f t="shared" si="87"/>
        <v>1.2481237051819454E-2</v>
      </c>
      <c r="I175" s="414">
        <v>39</v>
      </c>
      <c r="J175" s="415">
        <v>50</v>
      </c>
      <c r="K175" s="414">
        <v>5.3</v>
      </c>
      <c r="L175" s="414">
        <v>1.77</v>
      </c>
      <c r="M175" s="414">
        <f t="shared" si="70"/>
        <v>29.419927837912848</v>
      </c>
      <c r="N175" s="414">
        <f t="shared" si="74"/>
        <v>19.649200710479573</v>
      </c>
      <c r="O175" s="413">
        <v>6.22</v>
      </c>
      <c r="P175" s="414">
        <v>0.70387266666666659</v>
      </c>
      <c r="Q175" s="341">
        <f t="shared" si="71"/>
        <v>703.87266666666665</v>
      </c>
      <c r="R175" s="341">
        <f t="shared" si="72"/>
        <v>4522.1501231395223</v>
      </c>
      <c r="S175" s="342">
        <f t="shared" si="67"/>
        <v>6.4246707356247992</v>
      </c>
      <c r="T175" s="414"/>
      <c r="U175" s="413">
        <v>419</v>
      </c>
      <c r="V175" s="467">
        <v>5.2236639684319464</v>
      </c>
      <c r="W175" s="353">
        <f t="shared" si="90"/>
        <v>1.5382008188507448</v>
      </c>
      <c r="X175" s="353"/>
      <c r="Y175" s="467">
        <f t="shared" si="73"/>
        <v>29.017937218742588</v>
      </c>
      <c r="Z175" s="416">
        <v>907.42241274741093</v>
      </c>
      <c r="AA175" s="345">
        <f t="shared" si="88"/>
        <v>3.4134157078998327E-2</v>
      </c>
      <c r="AB175" s="345">
        <f t="shared" si="89"/>
        <v>1.0617633194449175E-2</v>
      </c>
      <c r="AC175" s="345">
        <f t="shared" ref="AC175:AC181" si="91">P175/Z175*1000*24</f>
        <v>18.616405945774563</v>
      </c>
      <c r="AD175" s="413">
        <v>1.9403888888888892</v>
      </c>
      <c r="AE175" s="413"/>
      <c r="AF175" s="413"/>
      <c r="AG175" s="413"/>
      <c r="AH175" s="417"/>
      <c r="AI175" s="413">
        <v>8.8000000000000007</v>
      </c>
      <c r="AJ175" s="347">
        <f t="shared" ref="AJ175:AJ181" si="92">AB175/AA175</f>
        <v>0.31105596572595229</v>
      </c>
    </row>
    <row r="176" spans="1:61" ht="13.25" customHeight="1" thickBot="1">
      <c r="A176" s="434" t="s">
        <v>695</v>
      </c>
      <c r="B176" s="411" t="s">
        <v>688</v>
      </c>
      <c r="C176" s="412">
        <v>9.1034722222175333</v>
      </c>
      <c r="D176" s="413">
        <v>218.4833333332208</v>
      </c>
      <c r="E176" s="337">
        <f t="shared" si="69"/>
        <v>17.673999999999999</v>
      </c>
      <c r="F176" s="338">
        <v>17674000</v>
      </c>
      <c r="G176" s="414">
        <v>98.2</v>
      </c>
      <c r="H176" s="351">
        <f t="shared" si="87"/>
        <v>5.9530472801793957E-3</v>
      </c>
      <c r="I176" s="414">
        <v>38</v>
      </c>
      <c r="J176" s="415">
        <v>45</v>
      </c>
      <c r="K176" s="414">
        <v>2.9</v>
      </c>
      <c r="L176" s="414">
        <v>2</v>
      </c>
      <c r="M176" s="414">
        <f t="shared" si="70"/>
        <v>16.097696364140994</v>
      </c>
      <c r="N176" s="414">
        <f t="shared" si="74"/>
        <v>22.202486678507995</v>
      </c>
      <c r="O176" s="413">
        <v>5.13</v>
      </c>
      <c r="P176" s="414">
        <v>1.1829639999999999</v>
      </c>
      <c r="Q176" s="341">
        <f t="shared" si="71"/>
        <v>1182.9639999999999</v>
      </c>
      <c r="R176" s="341">
        <f t="shared" si="72"/>
        <v>6693.2443136811125</v>
      </c>
      <c r="S176" s="342">
        <f t="shared" si="67"/>
        <v>5.658028742786013</v>
      </c>
      <c r="T176" s="414"/>
      <c r="U176" s="413">
        <v>402.7</v>
      </c>
      <c r="V176" s="467">
        <v>7.6732897234242881</v>
      </c>
      <c r="W176" s="353">
        <f t="shared" si="90"/>
        <v>4.9625754992341786E-2</v>
      </c>
      <c r="X176" s="353"/>
      <c r="Y176" s="467">
        <f t="shared" si="73"/>
        <v>42.625835199423875</v>
      </c>
      <c r="Z176" s="416">
        <v>1261.6947544138197</v>
      </c>
      <c r="AA176" s="345">
        <f t="shared" si="88"/>
        <v>3.8392710909550945E-2</v>
      </c>
      <c r="AB176" s="345">
        <f t="shared" si="89"/>
        <v>7.2071275900861976E-3</v>
      </c>
      <c r="AC176" s="345">
        <f t="shared" si="91"/>
        <v>22.502380944898555</v>
      </c>
      <c r="AD176" s="413">
        <v>1.9223888888888891</v>
      </c>
      <c r="AE176" s="413"/>
      <c r="AF176" s="413"/>
      <c r="AG176" s="413"/>
      <c r="AH176" s="417">
        <v>5.18</v>
      </c>
      <c r="AI176" s="413">
        <v>6.16</v>
      </c>
      <c r="AJ176" s="347">
        <f t="shared" si="92"/>
        <v>0.18772124758435024</v>
      </c>
    </row>
    <row r="177" spans="1:61" ht="13.25" customHeight="1" thickBot="1">
      <c r="A177" s="434" t="s">
        <v>695</v>
      </c>
      <c r="B177" s="411" t="s">
        <v>688</v>
      </c>
      <c r="C177" s="412">
        <v>10.100694444445253</v>
      </c>
      <c r="D177" s="413">
        <v>242.41666666668607</v>
      </c>
      <c r="E177" s="337">
        <f t="shared" si="69"/>
        <v>19.01820073852539</v>
      </c>
      <c r="F177" s="338">
        <v>19018200.738525391</v>
      </c>
      <c r="G177" s="414">
        <v>97.916999816894531</v>
      </c>
      <c r="H177" s="351">
        <f t="shared" si="87"/>
        <v>3.0613795373808984E-3</v>
      </c>
      <c r="I177" s="414">
        <v>71</v>
      </c>
      <c r="J177" s="415">
        <v>43</v>
      </c>
      <c r="K177" s="414">
        <v>1.1100000000000001</v>
      </c>
      <c r="L177" s="414">
        <v>0.94</v>
      </c>
      <c r="M177" s="414">
        <f t="shared" si="70"/>
        <v>6.1615320566194844</v>
      </c>
      <c r="N177" s="414">
        <f t="shared" si="74"/>
        <v>10.435168738898756</v>
      </c>
      <c r="O177" s="413">
        <v>2.76</v>
      </c>
      <c r="P177" s="414">
        <v>1.7597936666666667</v>
      </c>
      <c r="Q177" s="341">
        <f t="shared" si="71"/>
        <v>1759.7936666666667</v>
      </c>
      <c r="R177" s="341">
        <f t="shared" si="72"/>
        <v>9253.2079709403442</v>
      </c>
      <c r="S177" s="342">
        <f t="shared" si="67"/>
        <v>5.2581209639579018</v>
      </c>
      <c r="T177" s="414"/>
      <c r="U177" s="413">
        <v>378</v>
      </c>
      <c r="V177" s="467">
        <v>11.149085076683543</v>
      </c>
      <c r="W177" s="353">
        <f t="shared" si="90"/>
        <v>1.6857953532592547</v>
      </c>
      <c r="X177" s="353"/>
      <c r="Y177" s="467">
        <f t="shared" si="73"/>
        <v>61.934200353767984</v>
      </c>
      <c r="Z177" s="416">
        <v>1700.7780899205941</v>
      </c>
      <c r="AA177" s="345">
        <f t="shared" si="88"/>
        <v>4.395350681123554E-2</v>
      </c>
      <c r="AB177" s="345">
        <f t="shared" si="89"/>
        <v>-2.6799737061366308E-2</v>
      </c>
      <c r="AC177" s="345">
        <f t="shared" si="91"/>
        <v>24.832779920143416</v>
      </c>
      <c r="AD177" s="413">
        <v>1.8698888888888892</v>
      </c>
      <c r="AE177" s="413"/>
      <c r="AF177" s="413"/>
      <c r="AG177" s="413"/>
      <c r="AH177" s="417">
        <v>3.43</v>
      </c>
      <c r="AI177" s="413">
        <v>5.08</v>
      </c>
      <c r="AJ177" s="347">
        <f t="shared" si="92"/>
        <v>-0.60972921174325212</v>
      </c>
    </row>
    <row r="178" spans="1:61" ht="13.25" customHeight="1" thickBot="1">
      <c r="A178" s="434" t="s">
        <v>695</v>
      </c>
      <c r="B178" s="411" t="s">
        <v>688</v>
      </c>
      <c r="C178" s="412">
        <v>10.982638888890506</v>
      </c>
      <c r="D178" s="413">
        <v>263.58333333337214</v>
      </c>
      <c r="E178" s="337">
        <f t="shared" si="69"/>
        <v>19.061400277709961</v>
      </c>
      <c r="F178" s="338">
        <v>19061400.277709961</v>
      </c>
      <c r="G178" s="414">
        <v>96.891998291015625</v>
      </c>
      <c r="H178" s="351">
        <f t="shared" si="87"/>
        <v>1.0719246297827739E-4</v>
      </c>
      <c r="I178" s="414">
        <v>103</v>
      </c>
      <c r="J178" s="415">
        <v>43</v>
      </c>
      <c r="K178" s="414">
        <v>1.7</v>
      </c>
      <c r="L178" s="414">
        <v>0.5</v>
      </c>
      <c r="M178" s="414">
        <f t="shared" si="70"/>
        <v>9.4365806272550632</v>
      </c>
      <c r="N178" s="414">
        <f t="shared" si="74"/>
        <v>5.5506216696269988</v>
      </c>
      <c r="O178" s="413">
        <v>3.66</v>
      </c>
      <c r="P178" s="414">
        <v>2.1990378333333336</v>
      </c>
      <c r="Q178" s="341">
        <f t="shared" si="71"/>
        <v>2199.0378333333338</v>
      </c>
      <c r="R178" s="341">
        <f t="shared" si="72"/>
        <v>11536.601725450604</v>
      </c>
      <c r="S178" s="342">
        <f t="shared" si="67"/>
        <v>5.2462042947043139</v>
      </c>
      <c r="T178" s="414"/>
      <c r="U178" s="413">
        <v>393</v>
      </c>
      <c r="V178" s="467">
        <v>14.215827938922146</v>
      </c>
      <c r="W178" s="353">
        <f t="shared" si="90"/>
        <v>3.6567428622386036</v>
      </c>
      <c r="X178" s="353"/>
      <c r="Y178" s="467">
        <f t="shared" si="73"/>
        <v>78.970241029481684</v>
      </c>
      <c r="Z178" s="416">
        <v>2103.7872006761208</v>
      </c>
      <c r="AA178" s="345">
        <f t="shared" si="88"/>
        <v>4.2252147386086146E-2</v>
      </c>
      <c r="AB178" s="345">
        <f t="shared" si="89"/>
        <v>-1.2120190186555907E-2</v>
      </c>
      <c r="AC178" s="345">
        <f t="shared" si="91"/>
        <v>25.086619018804953</v>
      </c>
      <c r="AD178" s="413">
        <v>1.8689722222222225</v>
      </c>
      <c r="AE178" s="413"/>
      <c r="AF178" s="413"/>
      <c r="AG178" s="413"/>
      <c r="AH178" s="417">
        <v>3.47</v>
      </c>
      <c r="AI178" s="413">
        <v>2.83</v>
      </c>
      <c r="AJ178" s="347">
        <f t="shared" si="92"/>
        <v>-0.28685382723404845</v>
      </c>
    </row>
    <row r="179" spans="1:61" ht="13.25" customHeight="1" thickBot="1">
      <c r="A179" s="434" t="s">
        <v>695</v>
      </c>
      <c r="B179" s="411" t="s">
        <v>688</v>
      </c>
      <c r="C179" s="412">
        <v>11.993055555554747</v>
      </c>
      <c r="D179" s="413">
        <v>287.83333333331393</v>
      </c>
      <c r="E179" s="337">
        <f t="shared" si="69"/>
        <v>18.538399560546875</v>
      </c>
      <c r="F179" s="338">
        <v>18538399.560546875</v>
      </c>
      <c r="G179" s="414">
        <v>94.160499572753906</v>
      </c>
      <c r="H179" s="351">
        <f t="shared" si="87"/>
        <v>-1.1471890795079025E-3</v>
      </c>
      <c r="I179" s="414">
        <v>131</v>
      </c>
      <c r="J179" s="415">
        <v>36</v>
      </c>
      <c r="K179" s="414">
        <v>1.69</v>
      </c>
      <c r="L179" s="414">
        <v>0.33</v>
      </c>
      <c r="M179" s="414">
        <f t="shared" si="70"/>
        <v>9.381071329447682</v>
      </c>
      <c r="N179" s="414">
        <f t="shared" si="74"/>
        <v>3.6634103019538191</v>
      </c>
      <c r="O179" s="413">
        <v>4.95</v>
      </c>
      <c r="P179" s="414">
        <v>2.7608886666666672</v>
      </c>
      <c r="Q179" s="341">
        <f t="shared" si="71"/>
        <v>2760.8886666666672</v>
      </c>
      <c r="R179" s="341">
        <f t="shared" si="72"/>
        <v>14892.810232347922</v>
      </c>
      <c r="S179" s="342">
        <f t="shared" si="67"/>
        <v>5.3942089053263471</v>
      </c>
      <c r="T179" s="414"/>
      <c r="U179" s="413">
        <v>414</v>
      </c>
      <c r="V179" s="467">
        <v>18.708822396442457</v>
      </c>
      <c r="W179" s="353">
        <f t="shared" si="90"/>
        <v>4.4829944575203111</v>
      </c>
      <c r="X179" s="353"/>
      <c r="Y179" s="467">
        <f t="shared" si="73"/>
        <v>103.92924143233874</v>
      </c>
      <c r="Z179" s="416">
        <v>2559.6847737138905</v>
      </c>
      <c r="AA179" s="345">
        <f t="shared" si="88"/>
        <v>5.472110892418762E-2</v>
      </c>
      <c r="AB179" s="345">
        <f t="shared" si="89"/>
        <v>-4.1395512485363235E-3</v>
      </c>
      <c r="AC179" s="345">
        <f t="shared" si="91"/>
        <v>25.886518793429516</v>
      </c>
      <c r="AD179" s="413">
        <v>1.8293055555555557</v>
      </c>
      <c r="AE179" s="413"/>
      <c r="AF179" s="413"/>
      <c r="AG179" s="413"/>
      <c r="AH179" s="417">
        <v>3.1</v>
      </c>
      <c r="AI179" s="413">
        <v>1.03</v>
      </c>
      <c r="AJ179" s="347">
        <f t="shared" si="92"/>
        <v>-7.5648160827138766E-2</v>
      </c>
    </row>
    <row r="180" spans="1:61" ht="13.25" customHeight="1" thickBot="1">
      <c r="A180" s="434" t="s">
        <v>695</v>
      </c>
      <c r="B180" s="411" t="s">
        <v>688</v>
      </c>
      <c r="C180" s="412">
        <v>13</v>
      </c>
      <c r="D180" s="413">
        <v>312</v>
      </c>
      <c r="E180" s="337">
        <f t="shared" si="69"/>
        <v>20.064699990844726</v>
      </c>
      <c r="F180" s="338">
        <v>20064699.990844727</v>
      </c>
      <c r="G180" s="414">
        <v>88.13800048828125</v>
      </c>
      <c r="H180" s="351">
        <f t="shared" si="87"/>
        <v>3.2721340990045566E-3</v>
      </c>
      <c r="I180" s="414">
        <v>146</v>
      </c>
      <c r="J180" s="415">
        <v>54</v>
      </c>
      <c r="K180" s="414">
        <v>3.02</v>
      </c>
      <c r="L180" s="414">
        <v>0</v>
      </c>
      <c r="M180" s="414">
        <f t="shared" si="70"/>
        <v>16.763807937829586</v>
      </c>
      <c r="N180" s="414">
        <f t="shared" si="74"/>
        <v>0</v>
      </c>
      <c r="O180" s="413">
        <v>7.76</v>
      </c>
      <c r="P180" s="414">
        <v>2.9696670000000007</v>
      </c>
      <c r="Q180" s="341">
        <f t="shared" si="71"/>
        <v>2969.6670000000008</v>
      </c>
      <c r="R180" s="341">
        <f t="shared" si="72"/>
        <v>14800.455533125452</v>
      </c>
      <c r="S180" s="342">
        <f t="shared" si="67"/>
        <v>4.9838771596699054</v>
      </c>
      <c r="T180" s="414"/>
      <c r="U180" s="413">
        <v>453</v>
      </c>
      <c r="V180" s="467">
        <v>21.584041668066131</v>
      </c>
      <c r="W180" s="353">
        <f t="shared" si="90"/>
        <v>4.2052192716236743</v>
      </c>
      <c r="X180" s="353"/>
      <c r="Y180" s="467">
        <f t="shared" si="73"/>
        <v>119.90135082113231</v>
      </c>
      <c r="Z180" s="416">
        <v>3026.1388932935802</v>
      </c>
      <c r="AA180" s="345">
        <f t="shared" si="88"/>
        <v>3.4225383637038038E-2</v>
      </c>
      <c r="AB180" s="345">
        <f t="shared" si="89"/>
        <v>-7.8537419827159598E-3</v>
      </c>
      <c r="AC180" s="345">
        <f t="shared" si="91"/>
        <v>23.552127153829744</v>
      </c>
      <c r="AD180" s="413">
        <v>1.8305555555555557</v>
      </c>
      <c r="AE180" s="413"/>
      <c r="AF180" s="413"/>
      <c r="AG180" s="413"/>
      <c r="AH180" s="417"/>
      <c r="AI180" s="413"/>
      <c r="AJ180" s="347">
        <f t="shared" si="92"/>
        <v>-0.2294712622071764</v>
      </c>
    </row>
    <row r="181" spans="1:61" ht="16" thickBot="1">
      <c r="A181" s="434" t="s">
        <v>695</v>
      </c>
      <c r="B181" s="411" t="s">
        <v>688</v>
      </c>
      <c r="C181" s="436">
        <v>13.940972222218988</v>
      </c>
      <c r="D181" s="437">
        <v>334.58333333325572</v>
      </c>
      <c r="E181" s="337">
        <f t="shared" si="69"/>
        <v>17.198099954223633</v>
      </c>
      <c r="F181" s="338">
        <v>17198099.954223633</v>
      </c>
      <c r="G181" s="438">
        <v>82.563499450683594</v>
      </c>
      <c r="H181" s="351">
        <f t="shared" si="87"/>
        <v>-6.8129243724213131E-3</v>
      </c>
      <c r="I181" s="438">
        <v>150</v>
      </c>
      <c r="J181" s="439">
        <v>44</v>
      </c>
      <c r="K181" s="438">
        <v>2.88</v>
      </c>
      <c r="L181" s="438">
        <v>0.09</v>
      </c>
      <c r="M181" s="438">
        <f t="shared" si="70"/>
        <v>15.986677768526226</v>
      </c>
      <c r="N181" s="438">
        <f t="shared" si="74"/>
        <v>0.9991119005328597</v>
      </c>
      <c r="O181" s="437">
        <v>10.45</v>
      </c>
      <c r="P181" s="438">
        <v>3.0411191666666664</v>
      </c>
      <c r="Q181" s="341">
        <f t="shared" si="71"/>
        <v>3041.1191666666664</v>
      </c>
      <c r="R181" s="341">
        <f t="shared" si="72"/>
        <v>17682.878775918536</v>
      </c>
      <c r="S181" s="342">
        <f t="shared" si="67"/>
        <v>5.8145958138498477</v>
      </c>
      <c r="T181" s="345">
        <f>P181/AVERAGE(P181,P196,P211,P226,P240,P255,P270,P285,P301,P316,P331,P346,P361,P376,P391)</f>
        <v>1.050616463026983</v>
      </c>
      <c r="U181" s="437"/>
      <c r="V181" s="469">
        <v>23.805625726854686</v>
      </c>
      <c r="W181" s="353">
        <f t="shared" si="90"/>
        <v>2.0815840587885543</v>
      </c>
      <c r="X181" s="353"/>
      <c r="Y181" s="469">
        <f t="shared" si="73"/>
        <v>132.24245605563252</v>
      </c>
      <c r="Z181" s="440">
        <v>3446.8980093385312</v>
      </c>
      <c r="AA181" s="345">
        <f t="shared" si="88"/>
        <v>2.9316728398302409E-2</v>
      </c>
      <c r="AB181" s="345">
        <f t="shared" si="89"/>
        <v>2.3745460583820635E-3</v>
      </c>
      <c r="AC181" s="345">
        <f t="shared" si="91"/>
        <v>21.174650309425999</v>
      </c>
      <c r="AD181" s="420">
        <v>1.8219722222222223</v>
      </c>
      <c r="AE181" s="420"/>
      <c r="AF181" s="420"/>
      <c r="AG181" s="420"/>
      <c r="AH181" s="441">
        <v>2.57</v>
      </c>
      <c r="AI181" s="437">
        <v>1.7</v>
      </c>
      <c r="AJ181" s="347">
        <f t="shared" si="92"/>
        <v>8.099628396869693E-2</v>
      </c>
      <c r="AK181" s="29"/>
      <c r="AL181" s="29"/>
      <c r="AM181" s="426">
        <v>63.7</v>
      </c>
      <c r="AN181" s="426">
        <v>34.200000000000003</v>
      </c>
      <c r="AO181" s="427">
        <v>21.4</v>
      </c>
      <c r="AP181" s="427">
        <v>48.8</v>
      </c>
      <c r="AQ181" s="427">
        <v>29.8</v>
      </c>
      <c r="AR181" s="426">
        <v>98.6</v>
      </c>
      <c r="AS181" s="426">
        <v>0.7</v>
      </c>
      <c r="AT181" s="426">
        <v>0.7</v>
      </c>
      <c r="AU181" s="29">
        <v>86</v>
      </c>
      <c r="AV181" s="426">
        <v>1.8202669919988599</v>
      </c>
      <c r="AW181" s="426">
        <v>64.503474863331604</v>
      </c>
      <c r="AX181" s="29"/>
      <c r="AY181" s="426">
        <v>2.0860659786036302</v>
      </c>
      <c r="AZ181" s="29"/>
      <c r="BA181" s="426">
        <v>0.67848754575553205</v>
      </c>
      <c r="BB181" s="426">
        <v>0.47237092966365996</v>
      </c>
      <c r="BC181" s="426">
        <v>0.25020921313445299</v>
      </c>
      <c r="BD181" s="426">
        <v>17.930422941256001</v>
      </c>
      <c r="BE181" s="426">
        <v>7.0990272452568792</v>
      </c>
      <c r="BF181" s="29"/>
      <c r="BG181" s="29"/>
      <c r="BH181" s="365">
        <f>(2*AY181+BB181+BC181+BD181+BE181)/(2*(SUM(AV181:BG181)))</f>
        <v>0.15776075241630241</v>
      </c>
      <c r="BI181" s="365">
        <f>SUM(BD181:BE181,AY181,AW181)/SUM(AV181:BG181)</f>
        <v>0.9660341246566726</v>
      </c>
    </row>
    <row r="182" spans="1:61" ht="13.25" customHeight="1" thickBot="1">
      <c r="A182" s="434" t="s">
        <v>696</v>
      </c>
      <c r="B182" s="411" t="s">
        <v>688</v>
      </c>
      <c r="C182" s="419">
        <v>0</v>
      </c>
      <c r="D182" s="420">
        <v>0</v>
      </c>
      <c r="E182" s="337">
        <f t="shared" si="69"/>
        <v>0.2038999927997589</v>
      </c>
      <c r="F182" s="338">
        <v>203899.99279975891</v>
      </c>
      <c r="G182" s="421">
        <v>99.503700256347656</v>
      </c>
      <c r="H182" s="339"/>
      <c r="I182" s="421">
        <v>79</v>
      </c>
      <c r="J182" s="422">
        <v>77</v>
      </c>
      <c r="K182" s="421">
        <v>4.9000000000000004</v>
      </c>
      <c r="L182" s="421">
        <v>0</v>
      </c>
      <c r="M182" s="421">
        <f t="shared" si="70"/>
        <v>27.199555925617542</v>
      </c>
      <c r="N182" s="421">
        <f t="shared" si="74"/>
        <v>0</v>
      </c>
      <c r="O182" s="420">
        <v>0.56000000000000005</v>
      </c>
      <c r="P182" s="421"/>
      <c r="Q182" s="341">
        <f t="shared" si="71"/>
        <v>0</v>
      </c>
      <c r="R182" s="341">
        <f t="shared" si="72"/>
        <v>0</v>
      </c>
      <c r="S182" s="342">
        <f t="shared" si="67"/>
        <v>490.43650579333536</v>
      </c>
      <c r="T182" s="421"/>
      <c r="U182" s="420">
        <v>305</v>
      </c>
      <c r="V182" s="466">
        <v>0</v>
      </c>
      <c r="W182" s="344"/>
      <c r="X182" s="359"/>
      <c r="Y182" s="466">
        <f t="shared" si="73"/>
        <v>0</v>
      </c>
      <c r="Z182" s="424">
        <v>0</v>
      </c>
      <c r="AA182" s="345"/>
      <c r="AB182" s="345"/>
      <c r="AC182" s="345"/>
      <c r="AD182" s="413">
        <v>1.9350000000000001</v>
      </c>
      <c r="AE182" s="413"/>
      <c r="AF182" s="413"/>
      <c r="AG182" s="413"/>
      <c r="AH182" s="425">
        <v>1.07</v>
      </c>
      <c r="AI182" s="420">
        <v>1.75</v>
      </c>
      <c r="AJ182" s="347"/>
    </row>
    <row r="183" spans="1:61" ht="13.25" customHeight="1" thickBot="1">
      <c r="A183" s="434" t="s">
        <v>696</v>
      </c>
      <c r="B183" s="411" t="s">
        <v>688</v>
      </c>
      <c r="C183" s="412">
        <v>0.96875</v>
      </c>
      <c r="D183" s="413">
        <v>23.25</v>
      </c>
      <c r="E183" s="337">
        <f t="shared" si="69"/>
        <v>0.36299999999999999</v>
      </c>
      <c r="F183" s="338">
        <v>363000</v>
      </c>
      <c r="G183" s="414">
        <v>98.9</v>
      </c>
      <c r="H183" s="351">
        <f t="shared" ref="H183:H196" si="93">(F183-F182)/((F183+F182)*0.5*(D183-D182))</f>
        <v>2.4141863289079482E-2</v>
      </c>
      <c r="I183" s="414">
        <v>79</v>
      </c>
      <c r="J183" s="415">
        <v>67</v>
      </c>
      <c r="K183" s="414">
        <v>4.97</v>
      </c>
      <c r="L183" s="414">
        <v>7.0000000000000007E-2</v>
      </c>
      <c r="M183" s="414">
        <f t="shared" si="70"/>
        <v>27.588121010269216</v>
      </c>
      <c r="N183" s="414">
        <f t="shared" si="74"/>
        <v>0.77708703374777988</v>
      </c>
      <c r="O183" s="413">
        <v>0.72</v>
      </c>
      <c r="P183" s="414"/>
      <c r="Q183" s="341">
        <f t="shared" si="71"/>
        <v>0</v>
      </c>
      <c r="R183" s="341">
        <f t="shared" si="72"/>
        <v>0</v>
      </c>
      <c r="S183" s="342">
        <f t="shared" si="67"/>
        <v>275.48209366391183</v>
      </c>
      <c r="T183" s="414"/>
      <c r="U183" s="413"/>
      <c r="V183" s="467">
        <v>-3.1718749999999171E-2</v>
      </c>
      <c r="W183" s="353">
        <f>(V183-V182)-(K182-K183)</f>
        <v>3.8281250000000225E-2</v>
      </c>
      <c r="X183" s="353"/>
      <c r="Y183" s="467">
        <f t="shared" si="73"/>
        <v>-0.17620059439490693</v>
      </c>
      <c r="Z183" s="416">
        <v>6.5902124162971978</v>
      </c>
      <c r="AA183" s="345">
        <f>V183/180.1/Z183*1000</f>
        <v>-2.672409076267938E-2</v>
      </c>
      <c r="AB183" s="345">
        <f>L183/90.08/Z183*1000</f>
        <v>0.1179153242202164</v>
      </c>
      <c r="AC183" s="345"/>
      <c r="AD183" s="413">
        <v>1.92</v>
      </c>
      <c r="AE183" s="413"/>
      <c r="AF183" s="413"/>
      <c r="AG183" s="413"/>
      <c r="AH183" s="417">
        <v>1.23</v>
      </c>
      <c r="AI183" s="413">
        <v>1.74</v>
      </c>
      <c r="AJ183" s="347">
        <f t="shared" ref="AJ183:AJ196" si="94">AB183/AA183</f>
        <v>-4.412323145709677</v>
      </c>
    </row>
    <row r="184" spans="1:61" ht="13.25" customHeight="1" thickBot="1">
      <c r="A184" s="434" t="s">
        <v>696</v>
      </c>
      <c r="B184" s="411" t="s">
        <v>688</v>
      </c>
      <c r="C184" s="412">
        <v>2.1458333333357587</v>
      </c>
      <c r="D184" s="413">
        <v>51.500000000058208</v>
      </c>
      <c r="E184" s="337">
        <f t="shared" si="69"/>
        <v>0.86819998750686644</v>
      </c>
      <c r="F184" s="338">
        <v>868199.98750686646</v>
      </c>
      <c r="G184" s="414">
        <v>99.475799560546875</v>
      </c>
      <c r="H184" s="351">
        <f t="shared" si="93"/>
        <v>2.9050009064163617E-2</v>
      </c>
      <c r="I184" s="414">
        <v>72</v>
      </c>
      <c r="J184" s="415">
        <v>70</v>
      </c>
      <c r="K184" s="414">
        <v>4.79</v>
      </c>
      <c r="L184" s="414">
        <v>0.17</v>
      </c>
      <c r="M184" s="414">
        <f t="shared" si="70"/>
        <v>26.588953649736329</v>
      </c>
      <c r="N184" s="414">
        <f t="shared" si="74"/>
        <v>1.8872113676731797</v>
      </c>
      <c r="O184" s="413">
        <v>0.95</v>
      </c>
      <c r="P184" s="414"/>
      <c r="Q184" s="341">
        <f t="shared" si="71"/>
        <v>0</v>
      </c>
      <c r="R184" s="341">
        <f t="shared" si="72"/>
        <v>0</v>
      </c>
      <c r="S184" s="342">
        <f t="shared" si="67"/>
        <v>115.18083556665464</v>
      </c>
      <c r="T184" s="414"/>
      <c r="U184" s="413">
        <v>306</v>
      </c>
      <c r="V184" s="467">
        <v>0.18741510826771673</v>
      </c>
      <c r="W184" s="353">
        <f>(V184-V183)-(K183-K184)</f>
        <v>3.9133858267716204E-2</v>
      </c>
      <c r="X184" s="353"/>
      <c r="Y184" s="467">
        <f t="shared" si="73"/>
        <v>1.0411082869078507</v>
      </c>
      <c r="Z184" s="416">
        <v>23.980912239867521</v>
      </c>
      <c r="AA184" s="345">
        <f t="shared" ref="AA184:AA196" si="95">(V184-V183)/180.1/((Z184-Z183))*1000</f>
        <v>6.9964657691751544E-2</v>
      </c>
      <c r="AB184" s="345">
        <f t="shared" ref="AB184:AB196" si="96">(L184-L183)/90.08/((Z184-Z183))*1000</f>
        <v>6.3834368092582625E-2</v>
      </c>
      <c r="AC184" s="345"/>
      <c r="AD184" s="413">
        <v>1.905</v>
      </c>
      <c r="AE184" s="413"/>
      <c r="AF184" s="413"/>
      <c r="AG184" s="413"/>
      <c r="AH184" s="417">
        <v>1.38</v>
      </c>
      <c r="AI184" s="413">
        <v>1.74</v>
      </c>
      <c r="AJ184" s="347">
        <f t="shared" si="94"/>
        <v>0.91238019592438246</v>
      </c>
    </row>
    <row r="185" spans="1:61" ht="13.25" customHeight="1" thickBot="1">
      <c r="A185" s="434" t="s">
        <v>696</v>
      </c>
      <c r="B185" s="411" t="s">
        <v>688</v>
      </c>
      <c r="C185" s="412">
        <v>2.9166666666642413</v>
      </c>
      <c r="D185" s="413">
        <v>69.999999999941792</v>
      </c>
      <c r="E185" s="337">
        <f t="shared" si="69"/>
        <v>1.1279999999999999</v>
      </c>
      <c r="F185" s="338">
        <v>1128000</v>
      </c>
      <c r="G185" s="414">
        <v>99</v>
      </c>
      <c r="H185" s="351">
        <f t="shared" si="93"/>
        <v>1.4069976962754414E-2</v>
      </c>
      <c r="I185" s="414">
        <v>64</v>
      </c>
      <c r="J185" s="415">
        <v>67</v>
      </c>
      <c r="K185" s="414">
        <v>4.68</v>
      </c>
      <c r="L185" s="414">
        <v>0.28000000000000003</v>
      </c>
      <c r="M185" s="414">
        <f t="shared" si="70"/>
        <v>25.978351373855116</v>
      </c>
      <c r="N185" s="414">
        <f t="shared" si="74"/>
        <v>3.1083481349911195</v>
      </c>
      <c r="O185" s="413">
        <v>1.24</v>
      </c>
      <c r="P185" s="414"/>
      <c r="Q185" s="341">
        <f t="shared" si="71"/>
        <v>0</v>
      </c>
      <c r="R185" s="341">
        <f t="shared" si="72"/>
        <v>0</v>
      </c>
      <c r="S185" s="342">
        <f t="shared" si="67"/>
        <v>88.652482269503551</v>
      </c>
      <c r="T185" s="414"/>
      <c r="U185" s="413">
        <v>303</v>
      </c>
      <c r="V185" s="467">
        <v>0.33543098128359067</v>
      </c>
      <c r="W185" s="353">
        <f>(V185-V184)-(K184-K185)</f>
        <v>3.8015873015873614E-2</v>
      </c>
      <c r="X185" s="353"/>
      <c r="Y185" s="467">
        <f t="shared" si="73"/>
        <v>1.863350172394471</v>
      </c>
      <c r="Z185" s="416">
        <v>42.445762124189841</v>
      </c>
      <c r="AA185" s="345">
        <f t="shared" si="95"/>
        <v>4.4509098386219935E-2</v>
      </c>
      <c r="AB185" s="345">
        <f t="shared" si="96"/>
        <v>6.6133046028971645E-2</v>
      </c>
      <c r="AC185" s="345"/>
      <c r="AD185" s="413">
        <v>1.89</v>
      </c>
      <c r="AE185" s="413"/>
      <c r="AF185" s="413"/>
      <c r="AG185" s="413"/>
      <c r="AH185" s="417">
        <v>1.6</v>
      </c>
      <c r="AI185" s="413">
        <v>1.76</v>
      </c>
      <c r="AJ185" s="347">
        <f t="shared" si="94"/>
        <v>1.4858320753908263</v>
      </c>
    </row>
    <row r="186" spans="1:61" ht="13.25" customHeight="1" thickBot="1">
      <c r="A186" s="434" t="s">
        <v>696</v>
      </c>
      <c r="B186" s="411" t="s">
        <v>688</v>
      </c>
      <c r="C186" s="412">
        <v>3.9236111111094942</v>
      </c>
      <c r="D186" s="413">
        <v>94.166666666627862</v>
      </c>
      <c r="E186" s="337">
        <f t="shared" si="69"/>
        <v>2.4319999999999999</v>
      </c>
      <c r="F186" s="338">
        <v>2432000</v>
      </c>
      <c r="G186" s="414">
        <v>99</v>
      </c>
      <c r="H186" s="351">
        <f t="shared" si="93"/>
        <v>3.0313831848096544E-2</v>
      </c>
      <c r="I186" s="414">
        <v>67</v>
      </c>
      <c r="J186" s="415">
        <v>52</v>
      </c>
      <c r="K186" s="414">
        <v>4.3600000000000003</v>
      </c>
      <c r="L186" s="414">
        <v>0.43</v>
      </c>
      <c r="M186" s="414">
        <f t="shared" si="70"/>
        <v>24.202053844018874</v>
      </c>
      <c r="N186" s="414">
        <f t="shared" si="74"/>
        <v>4.7735346358792183</v>
      </c>
      <c r="O186" s="413">
        <v>1.7</v>
      </c>
      <c r="P186" s="414"/>
      <c r="Q186" s="341">
        <f t="shared" si="71"/>
        <v>0</v>
      </c>
      <c r="R186" s="341">
        <f t="shared" si="72"/>
        <v>0</v>
      </c>
      <c r="S186" s="342">
        <f t="shared" si="67"/>
        <v>41.118421052631582</v>
      </c>
      <c r="T186" s="414"/>
      <c r="U186" s="413">
        <v>298</v>
      </c>
      <c r="V186" s="467">
        <v>0.69287098128358937</v>
      </c>
      <c r="W186" s="353">
        <f t="shared" ref="W186:W196" si="97">(V186-V185)-(K185-K186)</f>
        <v>3.7439999999999307E-2</v>
      </c>
      <c r="X186" s="353"/>
      <c r="Y186" s="467">
        <f t="shared" si="73"/>
        <v>3.8489624824797346</v>
      </c>
      <c r="Z186" s="416">
        <v>85.462428790891039</v>
      </c>
      <c r="AA186" s="345">
        <f t="shared" si="95"/>
        <v>4.6137354059365421E-2</v>
      </c>
      <c r="AB186" s="345">
        <f t="shared" si="96"/>
        <v>3.8710263484388122E-2</v>
      </c>
      <c r="AC186" s="345"/>
      <c r="AD186" s="413">
        <v>1.875</v>
      </c>
      <c r="AE186" s="413"/>
      <c r="AF186" s="413"/>
      <c r="AG186" s="413"/>
      <c r="AH186" s="417">
        <v>1.76</v>
      </c>
      <c r="AI186" s="413">
        <v>1.74</v>
      </c>
      <c r="AJ186" s="347">
        <f t="shared" si="94"/>
        <v>0.83902218221225289</v>
      </c>
    </row>
    <row r="187" spans="1:61" ht="13.25" customHeight="1" thickBot="1">
      <c r="A187" s="434" t="s">
        <v>696</v>
      </c>
      <c r="B187" s="411" t="s">
        <v>688</v>
      </c>
      <c r="C187" s="412">
        <v>4.8541666666642413</v>
      </c>
      <c r="D187" s="413">
        <v>116.49999999994179</v>
      </c>
      <c r="E187" s="337">
        <f t="shared" si="69"/>
        <v>3.7988000942230236</v>
      </c>
      <c r="F187" s="338">
        <v>3798800.0942230234</v>
      </c>
      <c r="G187" s="414">
        <v>99.058998107910156</v>
      </c>
      <c r="H187" s="351">
        <f t="shared" si="93"/>
        <v>1.9644348492495203E-2</v>
      </c>
      <c r="I187" s="414">
        <v>63</v>
      </c>
      <c r="J187" s="415">
        <v>48</v>
      </c>
      <c r="K187" s="414">
        <v>4.8499999999999996</v>
      </c>
      <c r="L187" s="414">
        <v>0.61</v>
      </c>
      <c r="M187" s="414">
        <f t="shared" si="70"/>
        <v>26.922009436580627</v>
      </c>
      <c r="N187" s="414">
        <f t="shared" si="74"/>
        <v>6.7717584369449382</v>
      </c>
      <c r="O187" s="413"/>
      <c r="P187" s="414"/>
      <c r="Q187" s="341">
        <f t="shared" si="71"/>
        <v>0</v>
      </c>
      <c r="R187" s="341">
        <f t="shared" si="72"/>
        <v>0</v>
      </c>
      <c r="S187" s="342">
        <f t="shared" si="67"/>
        <v>26.324101695183625</v>
      </c>
      <c r="T187" s="414"/>
      <c r="U187" s="413">
        <v>325</v>
      </c>
      <c r="V187" s="467">
        <v>1.2025938614351779</v>
      </c>
      <c r="W187" s="353">
        <f t="shared" si="97"/>
        <v>0.99972288015158783</v>
      </c>
      <c r="X187" s="353"/>
      <c r="Y187" s="467">
        <f t="shared" si="73"/>
        <v>6.680520297948382</v>
      </c>
      <c r="Z187" s="416">
        <v>155.03969650965433</v>
      </c>
      <c r="AA187" s="345">
        <f t="shared" si="95"/>
        <v>4.0677386827248578E-2</v>
      </c>
      <c r="AB187" s="345">
        <f t="shared" si="96"/>
        <v>2.8719492250582398E-2</v>
      </c>
      <c r="AC187" s="345"/>
      <c r="AD187" s="413">
        <v>1.8764444444444444</v>
      </c>
      <c r="AE187" s="413"/>
      <c r="AF187" s="413"/>
      <c r="AG187" s="413"/>
      <c r="AH187" s="417">
        <v>0</v>
      </c>
      <c r="AI187" s="413">
        <v>4.41</v>
      </c>
      <c r="AJ187" s="347">
        <f t="shared" si="94"/>
        <v>0.70603090539100366</v>
      </c>
    </row>
    <row r="188" spans="1:61" ht="13.25" customHeight="1" thickBot="1">
      <c r="A188" s="434" t="s">
        <v>696</v>
      </c>
      <c r="B188" s="411" t="s">
        <v>688</v>
      </c>
      <c r="C188" s="412">
        <v>5.8125</v>
      </c>
      <c r="D188" s="413">
        <v>139.5</v>
      </c>
      <c r="E188" s="337">
        <f t="shared" si="69"/>
        <v>6.2439999999999998</v>
      </c>
      <c r="F188" s="338">
        <v>6244000</v>
      </c>
      <c r="G188" s="414">
        <v>99.2</v>
      </c>
      <c r="H188" s="351">
        <f t="shared" si="93"/>
        <v>2.1171991552932271E-2</v>
      </c>
      <c r="I188" s="414">
        <v>63</v>
      </c>
      <c r="J188" s="415">
        <v>51</v>
      </c>
      <c r="K188" s="414">
        <v>4.5199999999999996</v>
      </c>
      <c r="L188" s="414">
        <v>0.91</v>
      </c>
      <c r="M188" s="414">
        <f t="shared" si="70"/>
        <v>25.090202608936995</v>
      </c>
      <c r="N188" s="414">
        <f t="shared" si="74"/>
        <v>10.102131438721138</v>
      </c>
      <c r="O188" s="413">
        <v>3.28</v>
      </c>
      <c r="P188" s="414"/>
      <c r="Q188" s="341">
        <f t="shared" si="71"/>
        <v>0</v>
      </c>
      <c r="R188" s="341">
        <f t="shared" si="72"/>
        <v>0</v>
      </c>
      <c r="S188" s="342">
        <f t="shared" si="67"/>
        <v>16.015374759769379</v>
      </c>
      <c r="T188" s="414"/>
      <c r="U188" s="413">
        <v>341</v>
      </c>
      <c r="V188" s="467">
        <v>2.5335490263648852</v>
      </c>
      <c r="W188" s="353">
        <f t="shared" si="97"/>
        <v>1.0009551649297073</v>
      </c>
      <c r="X188" s="353"/>
      <c r="Y188" s="467">
        <f t="shared" si="73"/>
        <v>14.074099527066551</v>
      </c>
      <c r="Z188" s="416">
        <v>270.53189759351136</v>
      </c>
      <c r="AA188" s="345">
        <f t="shared" si="95"/>
        <v>6.3987781737185515E-2</v>
      </c>
      <c r="AB188" s="345">
        <f t="shared" si="96"/>
        <v>2.8836345402734765E-2</v>
      </c>
      <c r="AC188" s="345"/>
      <c r="AD188" s="413">
        <v>1.894185185185185</v>
      </c>
      <c r="AE188" s="413"/>
      <c r="AF188" s="413"/>
      <c r="AG188" s="413"/>
      <c r="AH188" s="417"/>
      <c r="AI188" s="413">
        <v>6.04</v>
      </c>
      <c r="AJ188" s="347">
        <f t="shared" si="94"/>
        <v>0.45065393142042565</v>
      </c>
    </row>
    <row r="189" spans="1:61" ht="13.25" customHeight="1" thickBot="1">
      <c r="A189" s="434" t="s">
        <v>696</v>
      </c>
      <c r="B189" s="411" t="s">
        <v>688</v>
      </c>
      <c r="C189" s="419">
        <v>6.9097222222189885</v>
      </c>
      <c r="D189" s="420">
        <v>165.83333333325572</v>
      </c>
      <c r="E189" s="337">
        <f t="shared" si="69"/>
        <v>10.900199754333496</v>
      </c>
      <c r="F189" s="338">
        <v>10900199.754333496</v>
      </c>
      <c r="G189" s="421">
        <v>99.002899169921875</v>
      </c>
      <c r="H189" s="351">
        <f t="shared" si="93"/>
        <v>2.0627117593599777E-2</v>
      </c>
      <c r="I189" s="421">
        <v>46</v>
      </c>
      <c r="J189" s="422">
        <v>48</v>
      </c>
      <c r="K189" s="421">
        <v>3.65</v>
      </c>
      <c r="L189" s="421">
        <v>1.29</v>
      </c>
      <c r="M189" s="421">
        <f t="shared" si="70"/>
        <v>20.260893699694698</v>
      </c>
      <c r="N189" s="421">
        <f t="shared" si="74"/>
        <v>14.320603907637656</v>
      </c>
      <c r="O189" s="420">
        <v>3.26</v>
      </c>
      <c r="P189" s="421"/>
      <c r="Q189" s="341">
        <f t="shared" si="71"/>
        <v>0</v>
      </c>
      <c r="R189" s="341">
        <f t="shared" si="72"/>
        <v>0</v>
      </c>
      <c r="S189" s="342">
        <f t="shared" si="67"/>
        <v>9.1741438004605271</v>
      </c>
      <c r="T189" s="421"/>
      <c r="U189" s="420">
        <v>345</v>
      </c>
      <c r="V189" s="466">
        <v>4.5537610367276784</v>
      </c>
      <c r="W189" s="353">
        <f t="shared" si="97"/>
        <v>1.1502120103627935</v>
      </c>
      <c r="X189" s="353"/>
      <c r="Y189" s="466">
        <f t="shared" si="73"/>
        <v>25.296564379233281</v>
      </c>
      <c r="Z189" s="424">
        <v>496.2638610249038</v>
      </c>
      <c r="AA189" s="345">
        <f t="shared" si="95"/>
        <v>4.969242338077267E-2</v>
      </c>
      <c r="AB189" s="345">
        <f t="shared" si="96"/>
        <v>1.8687971365644256E-2</v>
      </c>
      <c r="AC189" s="345"/>
      <c r="AD189" s="413">
        <v>1.9085370370370369</v>
      </c>
      <c r="AE189" s="413"/>
      <c r="AF189" s="413"/>
      <c r="AG189" s="413"/>
      <c r="AH189" s="425"/>
      <c r="AI189" s="420">
        <v>7.05</v>
      </c>
      <c r="AJ189" s="347">
        <f t="shared" si="94"/>
        <v>0.37607285163868931</v>
      </c>
    </row>
    <row r="190" spans="1:61" ht="13.25" customHeight="1" thickBot="1">
      <c r="A190" s="434" t="s">
        <v>696</v>
      </c>
      <c r="B190" s="411" t="s">
        <v>688</v>
      </c>
      <c r="C190" s="412">
        <v>7.9097222222189885</v>
      </c>
      <c r="D190" s="413">
        <v>189.83333333325572</v>
      </c>
      <c r="E190" s="337">
        <f t="shared" si="69"/>
        <v>14.693</v>
      </c>
      <c r="F190" s="338">
        <v>14693000</v>
      </c>
      <c r="G190" s="414">
        <v>99.2</v>
      </c>
      <c r="H190" s="351">
        <f t="shared" si="93"/>
        <v>1.2349635456791925E-2</v>
      </c>
      <c r="I190" s="414">
        <v>56</v>
      </c>
      <c r="J190" s="415">
        <v>45</v>
      </c>
      <c r="K190" s="414">
        <v>2.92</v>
      </c>
      <c r="L190" s="414">
        <v>1.18</v>
      </c>
      <c r="M190" s="414">
        <f t="shared" si="70"/>
        <v>16.208714959755756</v>
      </c>
      <c r="N190" s="414">
        <f t="shared" si="74"/>
        <v>13.099467140319716</v>
      </c>
      <c r="O190" s="413">
        <v>4.83</v>
      </c>
      <c r="P190" s="414">
        <v>0.72609633333333323</v>
      </c>
      <c r="Q190" s="341">
        <f t="shared" si="71"/>
        <v>726.09633333333318</v>
      </c>
      <c r="R190" s="341">
        <f t="shared" si="72"/>
        <v>4941.7840695115574</v>
      </c>
      <c r="S190" s="342">
        <f t="shared" si="67"/>
        <v>6.8059620227319133</v>
      </c>
      <c r="T190" s="414"/>
      <c r="U190" s="413">
        <v>358</v>
      </c>
      <c r="V190" s="467">
        <v>6.7882171511875296</v>
      </c>
      <c r="W190" s="353">
        <f t="shared" si="97"/>
        <v>1.5044561144598512</v>
      </c>
      <c r="X190" s="353"/>
      <c r="Y190" s="467">
        <f t="shared" si="73"/>
        <v>37.709175075341115</v>
      </c>
      <c r="Z190" s="416">
        <v>803.38225807690583</v>
      </c>
      <c r="AA190" s="345">
        <f t="shared" si="95"/>
        <v>4.0397294851689629E-2</v>
      </c>
      <c r="AB190" s="345">
        <f t="shared" si="96"/>
        <v>-3.9761107736934918E-3</v>
      </c>
      <c r="AC190" s="345">
        <f t="shared" ref="AC190:AC196" si="98">P190/Z190*1000*24</f>
        <v>21.691183524159705</v>
      </c>
      <c r="AD190" s="413">
        <v>1.9324259259259258</v>
      </c>
      <c r="AE190" s="413"/>
      <c r="AF190" s="413"/>
      <c r="AG190" s="413"/>
      <c r="AH190" s="417"/>
      <c r="AI190" s="413">
        <v>8.31</v>
      </c>
      <c r="AJ190" s="347">
        <f t="shared" si="94"/>
        <v>-9.8425173969964225E-2</v>
      </c>
    </row>
    <row r="191" spans="1:61" ht="13.25" customHeight="1" thickBot="1">
      <c r="A191" s="434" t="s">
        <v>696</v>
      </c>
      <c r="B191" s="411" t="s">
        <v>688</v>
      </c>
      <c r="C191" s="412">
        <v>8.8715277777810115</v>
      </c>
      <c r="D191" s="413">
        <v>212.91666666674428</v>
      </c>
      <c r="E191" s="337">
        <f t="shared" si="69"/>
        <v>17.544</v>
      </c>
      <c r="F191" s="338">
        <v>17544000</v>
      </c>
      <c r="G191" s="414">
        <v>98.8</v>
      </c>
      <c r="H191" s="351">
        <f t="shared" si="93"/>
        <v>7.6625632205185095E-3</v>
      </c>
      <c r="I191" s="414">
        <v>83</v>
      </c>
      <c r="J191" s="415">
        <v>41</v>
      </c>
      <c r="K191" s="414">
        <v>1.8</v>
      </c>
      <c r="L191" s="414">
        <v>0.56999999999999995</v>
      </c>
      <c r="M191" s="414">
        <f t="shared" si="70"/>
        <v>9.9916736053288933</v>
      </c>
      <c r="N191" s="414">
        <f t="shared" si="74"/>
        <v>6.3277087033747774</v>
      </c>
      <c r="O191" s="413">
        <v>3.94</v>
      </c>
      <c r="P191" s="414">
        <v>1.0711379999999999</v>
      </c>
      <c r="Q191" s="341">
        <f t="shared" si="71"/>
        <v>1071.1379999999999</v>
      </c>
      <c r="R191" s="341">
        <f t="shared" si="72"/>
        <v>6105.4377564979477</v>
      </c>
      <c r="S191" s="342">
        <f t="shared" si="67"/>
        <v>5.6999544003647973</v>
      </c>
      <c r="T191" s="414"/>
      <c r="U191" s="413">
        <v>357</v>
      </c>
      <c r="V191" s="467">
        <v>8.5498938232417121</v>
      </c>
      <c r="W191" s="353">
        <f t="shared" si="97"/>
        <v>0.64167667205418266</v>
      </c>
      <c r="X191" s="353"/>
      <c r="Y191" s="467">
        <f t="shared" si="73"/>
        <v>47.49545217477273</v>
      </c>
      <c r="Z191" s="416">
        <v>1175.4509664127411</v>
      </c>
      <c r="AA191" s="345">
        <f t="shared" si="95"/>
        <v>2.628992481422365E-2</v>
      </c>
      <c r="AB191" s="345">
        <f t="shared" si="96"/>
        <v>-1.8200290121771375E-2</v>
      </c>
      <c r="AC191" s="345">
        <f t="shared" si="98"/>
        <v>21.87016960686498</v>
      </c>
      <c r="AD191" s="413">
        <v>1.9248888888888889</v>
      </c>
      <c r="AE191" s="413"/>
      <c r="AF191" s="413"/>
      <c r="AG191" s="413"/>
      <c r="AH191" s="417"/>
      <c r="AI191" s="413">
        <v>7.2</v>
      </c>
      <c r="AJ191" s="347">
        <f t="shared" si="94"/>
        <v>-0.69229144816437305</v>
      </c>
    </row>
    <row r="192" spans="1:61" ht="13.25" customHeight="1" thickBot="1">
      <c r="A192" s="434" t="s">
        <v>696</v>
      </c>
      <c r="B192" s="411" t="s">
        <v>688</v>
      </c>
      <c r="C192" s="412">
        <v>9.8923611111094942</v>
      </c>
      <c r="D192" s="413">
        <v>237.41666666662786</v>
      </c>
      <c r="E192" s="337">
        <f t="shared" si="69"/>
        <v>18.144999368286133</v>
      </c>
      <c r="F192" s="338">
        <v>18144999.368286133</v>
      </c>
      <c r="G192" s="414">
        <v>98.412200927734375</v>
      </c>
      <c r="H192" s="351">
        <f t="shared" si="93"/>
        <v>1.3746861439087224E-3</v>
      </c>
      <c r="I192" s="414">
        <v>113</v>
      </c>
      <c r="J192" s="415">
        <v>52</v>
      </c>
      <c r="K192" s="414">
        <v>1.27</v>
      </c>
      <c r="L192" s="414">
        <v>0.4</v>
      </c>
      <c r="M192" s="414">
        <f t="shared" si="70"/>
        <v>7.0496808215376072</v>
      </c>
      <c r="N192" s="414">
        <f t="shared" si="74"/>
        <v>4.4404973357015995</v>
      </c>
      <c r="O192" s="413">
        <v>5.71</v>
      </c>
      <c r="P192" s="414">
        <v>1.3609166666666666</v>
      </c>
      <c r="Q192" s="341">
        <f t="shared" si="71"/>
        <v>1360.9166666666665</v>
      </c>
      <c r="R192" s="341">
        <f t="shared" si="72"/>
        <v>7500.2298927895217</v>
      </c>
      <c r="S192" s="342">
        <f t="shared" si="67"/>
        <v>5.5111602910706186</v>
      </c>
      <c r="T192" s="414"/>
      <c r="U192" s="413">
        <v>359</v>
      </c>
      <c r="V192" s="467">
        <v>11.085259488910346</v>
      </c>
      <c r="W192" s="353">
        <f t="shared" si="97"/>
        <v>2.0053656656686334</v>
      </c>
      <c r="X192" s="353"/>
      <c r="Y192" s="467">
        <f t="shared" si="73"/>
        <v>61.579643301449032</v>
      </c>
      <c r="Z192" s="416">
        <v>1612.6412086721689</v>
      </c>
      <c r="AA192" s="345">
        <f t="shared" si="95"/>
        <v>3.2200041516859283E-2</v>
      </c>
      <c r="AB192" s="345">
        <f t="shared" si="96"/>
        <v>-4.3166822706745388E-3</v>
      </c>
      <c r="AC192" s="345">
        <f t="shared" si="98"/>
        <v>20.253730231099283</v>
      </c>
      <c r="AD192" s="413">
        <v>1.8740555555555556</v>
      </c>
      <c r="AE192" s="413"/>
      <c r="AF192" s="413"/>
      <c r="AG192" s="413"/>
      <c r="AH192" s="417">
        <v>4.0199999999999996</v>
      </c>
      <c r="AI192" s="413">
        <v>5.58</v>
      </c>
      <c r="AJ192" s="347">
        <f t="shared" si="94"/>
        <v>-0.13405828276384091</v>
      </c>
    </row>
    <row r="193" spans="1:61" ht="13.25" customHeight="1" thickBot="1">
      <c r="A193" s="434" t="s">
        <v>696</v>
      </c>
      <c r="B193" s="411" t="s">
        <v>688</v>
      </c>
      <c r="C193" s="412">
        <v>10.895833333335759</v>
      </c>
      <c r="D193" s="413">
        <v>261.50000000005821</v>
      </c>
      <c r="E193" s="337">
        <f t="shared" si="69"/>
        <v>18.263999999999999</v>
      </c>
      <c r="F193" s="338">
        <v>18264000</v>
      </c>
      <c r="G193" s="414">
        <v>96.948600769042969</v>
      </c>
      <c r="H193" s="351">
        <f t="shared" si="93"/>
        <v>2.7142754739949956E-4</v>
      </c>
      <c r="I193" s="414">
        <v>129</v>
      </c>
      <c r="J193" s="415">
        <v>37</v>
      </c>
      <c r="K193" s="414">
        <v>1.21</v>
      </c>
      <c r="L193" s="414">
        <v>0.6</v>
      </c>
      <c r="M193" s="414">
        <f t="shared" si="70"/>
        <v>6.716625034693311</v>
      </c>
      <c r="N193" s="414">
        <f t="shared" si="74"/>
        <v>6.6607460035523971</v>
      </c>
      <c r="O193" s="413">
        <v>7.07</v>
      </c>
      <c r="P193" s="414">
        <v>1.7893316666666665</v>
      </c>
      <c r="Q193" s="341">
        <f t="shared" si="71"/>
        <v>1789.3316666666665</v>
      </c>
      <c r="R193" s="341">
        <f t="shared" si="72"/>
        <v>9797.0415389107893</v>
      </c>
      <c r="S193" s="342">
        <f t="shared" si="67"/>
        <v>5.4752518615856332</v>
      </c>
      <c r="T193" s="414"/>
      <c r="U193" s="413">
        <v>372</v>
      </c>
      <c r="V193" s="467">
        <v>14.415962809899474</v>
      </c>
      <c r="W193" s="353">
        <f t="shared" si="97"/>
        <v>3.2707033209891283</v>
      </c>
      <c r="X193" s="353"/>
      <c r="Y193" s="467">
        <f t="shared" si="73"/>
        <v>80.082008776487925</v>
      </c>
      <c r="Z193" s="416">
        <v>2051.0662427337138</v>
      </c>
      <c r="AA193" s="345">
        <f t="shared" si="95"/>
        <v>4.2181973339648036E-2</v>
      </c>
      <c r="AB193" s="345">
        <f t="shared" si="96"/>
        <v>5.064146650757005E-3</v>
      </c>
      <c r="AC193" s="345">
        <f t="shared" si="98"/>
        <v>20.937383252314262</v>
      </c>
      <c r="AD193" s="413">
        <v>1.8602222222222224</v>
      </c>
      <c r="AE193" s="413"/>
      <c r="AF193" s="413"/>
      <c r="AG193" s="413"/>
      <c r="AH193" s="417">
        <v>2.91</v>
      </c>
      <c r="AI193" s="413">
        <v>4.5599999999999996</v>
      </c>
      <c r="AJ193" s="347">
        <f t="shared" si="94"/>
        <v>0.12005475917356075</v>
      </c>
    </row>
    <row r="194" spans="1:61" ht="13.25" customHeight="1" thickBot="1">
      <c r="A194" s="434" t="s">
        <v>696</v>
      </c>
      <c r="B194" s="411" t="s">
        <v>688</v>
      </c>
      <c r="C194" s="412">
        <v>11.923611111109494</v>
      </c>
      <c r="D194" s="413">
        <v>286.16666666662786</v>
      </c>
      <c r="E194" s="337">
        <f t="shared" si="69"/>
        <v>16.42500005493164</v>
      </c>
      <c r="F194" s="338">
        <v>16425000.054931641</v>
      </c>
      <c r="G194" s="414">
        <v>94.640701293945312</v>
      </c>
      <c r="H194" s="351">
        <f t="shared" si="93"/>
        <v>-4.2984261125618532E-3</v>
      </c>
      <c r="I194" s="414">
        <v>140</v>
      </c>
      <c r="J194" s="415">
        <v>17</v>
      </c>
      <c r="K194" s="414">
        <v>0.92</v>
      </c>
      <c r="L194" s="414">
        <v>0.67</v>
      </c>
      <c r="M194" s="414">
        <f t="shared" si="70"/>
        <v>5.1068553982792118</v>
      </c>
      <c r="N194" s="414">
        <f t="shared" si="74"/>
        <v>7.4378330373001784</v>
      </c>
      <c r="O194" s="413">
        <v>7.24</v>
      </c>
      <c r="P194" s="414">
        <v>2.2358859999999998</v>
      </c>
      <c r="Q194" s="341">
        <f t="shared" si="71"/>
        <v>2235.886</v>
      </c>
      <c r="R194" s="341">
        <f t="shared" si="72"/>
        <v>13612.700106680795</v>
      </c>
      <c r="S194" s="342">
        <f t="shared" ref="S194:S257" si="99">100000000/F194</f>
        <v>6.0882800405212052</v>
      </c>
      <c r="T194" s="414"/>
      <c r="U194" s="413">
        <v>381</v>
      </c>
      <c r="V194" s="467">
        <v>18.27720801154506</v>
      </c>
      <c r="W194" s="353">
        <f t="shared" si="97"/>
        <v>3.5712452016455858</v>
      </c>
      <c r="X194" s="353"/>
      <c r="Y194" s="467">
        <f t="shared" si="73"/>
        <v>101.53158354328839</v>
      </c>
      <c r="Z194" s="416">
        <v>2478.8972434095213</v>
      </c>
      <c r="AA194" s="345">
        <f t="shared" si="95"/>
        <v>5.0111963348030177E-2</v>
      </c>
      <c r="AB194" s="345">
        <f t="shared" si="96"/>
        <v>1.8163411078680218E-3</v>
      </c>
      <c r="AC194" s="345">
        <f t="shared" si="98"/>
        <v>21.647232108013199</v>
      </c>
      <c r="AD194" s="413">
        <v>1.8163055555555556</v>
      </c>
      <c r="AE194" s="413"/>
      <c r="AF194" s="413"/>
      <c r="AG194" s="413"/>
      <c r="AH194" s="417">
        <v>2.64</v>
      </c>
      <c r="AI194" s="413">
        <v>3.42</v>
      </c>
      <c r="AJ194" s="347">
        <f t="shared" si="94"/>
        <v>3.6245658451923721E-2</v>
      </c>
    </row>
    <row r="195" spans="1:61" ht="13.25" customHeight="1" thickBot="1">
      <c r="A195" s="434" t="s">
        <v>696</v>
      </c>
      <c r="B195" s="411" t="s">
        <v>688</v>
      </c>
      <c r="C195" s="419">
        <v>12.909722222218988</v>
      </c>
      <c r="D195" s="420">
        <v>309.83333333325572</v>
      </c>
      <c r="E195" s="337">
        <f t="shared" ref="E195:E258" si="100">F195/1000000</f>
        <v>15.054</v>
      </c>
      <c r="F195" s="338">
        <v>15054000</v>
      </c>
      <c r="G195" s="421">
        <v>91.3</v>
      </c>
      <c r="H195" s="351">
        <f t="shared" si="93"/>
        <v>-3.6805222329076774E-3</v>
      </c>
      <c r="I195" s="421">
        <v>150</v>
      </c>
      <c r="J195" s="422">
        <v>27</v>
      </c>
      <c r="K195" s="421">
        <v>2.65</v>
      </c>
      <c r="L195" s="421">
        <v>0.39</v>
      </c>
      <c r="M195" s="421">
        <f t="shared" ref="M195:M226" si="101">K195/180.15*1000</f>
        <v>14.709963918956424</v>
      </c>
      <c r="N195" s="421">
        <f t="shared" si="74"/>
        <v>4.3294849023090585</v>
      </c>
      <c r="O195" s="420">
        <v>8.14</v>
      </c>
      <c r="P195" s="421">
        <v>2.5383959999999997</v>
      </c>
      <c r="Q195" s="341">
        <f t="shared" ref="Q195:Q226" si="102">P195*1000</f>
        <v>2538.3959999999997</v>
      </c>
      <c r="R195" s="341">
        <f t="shared" ref="R195:R226" si="103">Q195*S195</f>
        <v>16861.937026703865</v>
      </c>
      <c r="S195" s="342">
        <f t="shared" si="99"/>
        <v>6.6427527567423938</v>
      </c>
      <c r="T195" s="421"/>
      <c r="U195" s="420">
        <v>417</v>
      </c>
      <c r="V195" s="466">
        <v>21.069482265162499</v>
      </c>
      <c r="W195" s="353">
        <f t="shared" si="97"/>
        <v>4.5222742536174394</v>
      </c>
      <c r="X195" s="353"/>
      <c r="Y195" s="466">
        <f t="shared" ref="Y195:Y258" si="104">V195/180.015*1000</f>
        <v>117.04292567376331</v>
      </c>
      <c r="Z195" s="424">
        <v>2851.3987440589349</v>
      </c>
      <c r="AA195" s="345">
        <f t="shared" si="95"/>
        <v>4.1621366276562682E-2</v>
      </c>
      <c r="AB195" s="345">
        <f t="shared" si="96"/>
        <v>-8.3445251349915928E-3</v>
      </c>
      <c r="AC195" s="345">
        <f t="shared" si="98"/>
        <v>21.365480407443435</v>
      </c>
      <c r="AD195" s="413">
        <v>1.8198888888888889</v>
      </c>
      <c r="AE195" s="413"/>
      <c r="AF195" s="413"/>
      <c r="AG195" s="413"/>
      <c r="AH195" s="425">
        <v>2.0699999999999998</v>
      </c>
      <c r="AI195" s="420">
        <v>2.59</v>
      </c>
      <c r="AJ195" s="347">
        <f t="shared" si="94"/>
        <v>-0.20048657412023643</v>
      </c>
    </row>
    <row r="196" spans="1:61" ht="16" thickBot="1">
      <c r="A196" s="453" t="s">
        <v>696</v>
      </c>
      <c r="B196" s="411" t="s">
        <v>688</v>
      </c>
      <c r="C196" s="436">
        <v>13.836805555554747</v>
      </c>
      <c r="D196" s="437">
        <v>332.08333333331393</v>
      </c>
      <c r="E196" s="337">
        <f t="shared" si="100"/>
        <v>14.883000238037109</v>
      </c>
      <c r="F196" s="338">
        <v>14883000.238037109</v>
      </c>
      <c r="G196" s="438">
        <v>83.844902038574219</v>
      </c>
      <c r="H196" s="351">
        <f t="shared" si="93"/>
        <v>-5.1343705107400705E-4</v>
      </c>
      <c r="I196" s="438">
        <v>150</v>
      </c>
      <c r="J196" s="439">
        <v>32</v>
      </c>
      <c r="K196" s="438">
        <v>2.2599999999999998</v>
      </c>
      <c r="L196" s="438">
        <v>0.45</v>
      </c>
      <c r="M196" s="438">
        <f t="shared" si="101"/>
        <v>12.545101304468497</v>
      </c>
      <c r="N196" s="438">
        <f t="shared" ref="N196:N259" si="105">L196/90.08*1000</f>
        <v>4.9955595026642987</v>
      </c>
      <c r="O196" s="437">
        <v>9.9700000000000006</v>
      </c>
      <c r="P196" s="438">
        <v>2.7500608333333334</v>
      </c>
      <c r="Q196" s="341">
        <f t="shared" si="102"/>
        <v>2750.0608333333334</v>
      </c>
      <c r="R196" s="341">
        <f t="shared" si="103"/>
        <v>18477.865950071595</v>
      </c>
      <c r="S196" s="342">
        <f t="shared" si="99"/>
        <v>6.7190753477531899</v>
      </c>
      <c r="T196" s="345">
        <f>P196/AVERAGE(P196,P211,P226,P241,P255,P270,P285,P300,P316,P331,P346,P361,P376,P391,P406)</f>
        <v>0.94527833176387188</v>
      </c>
      <c r="U196" s="437">
        <v>432</v>
      </c>
      <c r="V196" s="469">
        <v>23.598187794523835</v>
      </c>
      <c r="W196" s="353">
        <f t="shared" si="97"/>
        <v>2.1387055293613355</v>
      </c>
      <c r="X196" s="353"/>
      <c r="Y196" s="469">
        <f t="shared" si="104"/>
        <v>131.09011912631635</v>
      </c>
      <c r="Z196" s="440">
        <v>3184.4478717079692</v>
      </c>
      <c r="AA196" s="345">
        <f t="shared" si="95"/>
        <v>4.2157635535424891E-2</v>
      </c>
      <c r="AB196" s="345">
        <f t="shared" si="96"/>
        <v>1.9999289746140585E-3</v>
      </c>
      <c r="AC196" s="345">
        <f t="shared" si="98"/>
        <v>20.726186346583315</v>
      </c>
      <c r="AD196" s="413">
        <v>1.8145555555555557</v>
      </c>
      <c r="AE196" s="413"/>
      <c r="AF196" s="413"/>
      <c r="AG196" s="413"/>
      <c r="AH196" s="441">
        <v>2.4900000000000002</v>
      </c>
      <c r="AI196" s="437">
        <v>2.64</v>
      </c>
      <c r="AJ196" s="347">
        <f t="shared" si="94"/>
        <v>4.7439306052483095E-2</v>
      </c>
      <c r="AM196" s="426">
        <v>65</v>
      </c>
      <c r="AN196" s="426">
        <v>32.700000000000003</v>
      </c>
      <c r="AO196" s="427">
        <v>17.799999999999997</v>
      </c>
      <c r="AP196" s="427">
        <v>52.4</v>
      </c>
      <c r="AQ196" s="427">
        <v>29.800000000000004</v>
      </c>
      <c r="AR196" s="426">
        <v>98.8</v>
      </c>
      <c r="AS196" s="426">
        <v>1</v>
      </c>
      <c r="AT196" s="426">
        <v>0.2</v>
      </c>
      <c r="AU196">
        <v>86</v>
      </c>
      <c r="AV196" s="426">
        <v>2.1450595607094498</v>
      </c>
      <c r="AW196" s="426">
        <v>69.178252509097902</v>
      </c>
      <c r="AY196" s="426">
        <v>1.68203205443203</v>
      </c>
      <c r="BA196" s="426">
        <v>0.74190804155200196</v>
      </c>
      <c r="BB196" s="426">
        <v>0.42411262643414499</v>
      </c>
      <c r="BC196" s="426">
        <v>0.26163017142010997</v>
      </c>
      <c r="BD196" s="426">
        <v>14.973624286157099</v>
      </c>
      <c r="BE196" s="426">
        <v>6.2017480566137992</v>
      </c>
      <c r="BH196" s="365">
        <f>(2*AY196+BB196+BC196+BD196+BE196)/(2*(SUM(AV196:BG196)))</f>
        <v>0.13191930769325186</v>
      </c>
      <c r="BI196" s="365">
        <f>SUM(BD196:BE196,AY196,AW196)/SUM(AV196:BG196)</f>
        <v>0.96263182291707272</v>
      </c>
    </row>
    <row r="197" spans="1:61" ht="13.25" customHeight="1" thickBot="1">
      <c r="A197" s="434" t="s">
        <v>697</v>
      </c>
      <c r="B197" s="411" t="s">
        <v>688</v>
      </c>
      <c r="C197" s="419">
        <v>0</v>
      </c>
      <c r="D197" s="420">
        <v>0</v>
      </c>
      <c r="E197" s="337">
        <f t="shared" si="100"/>
        <v>0.24299999999999999</v>
      </c>
      <c r="F197" s="338">
        <v>243000</v>
      </c>
      <c r="G197" s="421">
        <v>98.8</v>
      </c>
      <c r="H197" s="339"/>
      <c r="I197" s="421">
        <v>72</v>
      </c>
      <c r="J197" s="422">
        <v>100</v>
      </c>
      <c r="K197" s="421">
        <v>5.47</v>
      </c>
      <c r="L197" s="421">
        <v>0</v>
      </c>
      <c r="M197" s="421">
        <f t="shared" si="101"/>
        <v>30.363585900638355</v>
      </c>
      <c r="N197" s="421">
        <f t="shared" si="105"/>
        <v>0</v>
      </c>
      <c r="O197" s="420">
        <v>0.52</v>
      </c>
      <c r="P197" s="421"/>
      <c r="Q197" s="341">
        <f t="shared" si="102"/>
        <v>0</v>
      </c>
      <c r="R197" s="341">
        <f t="shared" si="103"/>
        <v>0</v>
      </c>
      <c r="S197" s="342">
        <f t="shared" si="99"/>
        <v>411.52263374485597</v>
      </c>
      <c r="T197" s="421"/>
      <c r="U197" s="420">
        <v>331</v>
      </c>
      <c r="V197" s="466">
        <v>0</v>
      </c>
      <c r="W197" s="344"/>
      <c r="X197" s="359"/>
      <c r="Y197" s="466">
        <f t="shared" si="104"/>
        <v>0</v>
      </c>
      <c r="Z197" s="424">
        <v>0</v>
      </c>
      <c r="AA197" s="345"/>
      <c r="AB197" s="345"/>
      <c r="AC197" s="345"/>
      <c r="AD197" s="413">
        <v>1.9350000000000001</v>
      </c>
      <c r="AE197" s="413"/>
      <c r="AF197" s="413"/>
      <c r="AG197" s="413"/>
      <c r="AH197" s="425">
        <v>1.03</v>
      </c>
      <c r="AI197" s="420">
        <v>1.97</v>
      </c>
      <c r="AJ197" s="347"/>
    </row>
    <row r="198" spans="1:61" ht="13.25" customHeight="1" thickBot="1">
      <c r="A198" s="434" t="s">
        <v>697</v>
      </c>
      <c r="B198" s="411" t="s">
        <v>688</v>
      </c>
      <c r="C198" s="412">
        <v>1.1347222222248092</v>
      </c>
      <c r="D198" s="413">
        <v>27.233333333395422</v>
      </c>
      <c r="E198" s="337">
        <f t="shared" si="100"/>
        <v>0.42299999999999999</v>
      </c>
      <c r="F198" s="338">
        <v>423000</v>
      </c>
      <c r="G198" s="414">
        <v>98.5</v>
      </c>
      <c r="H198" s="351">
        <f t="shared" ref="H198:H211" si="106">(F198-F197)/((F198+F197)*0.5*(D198-D197))</f>
        <v>1.984848986068451E-2</v>
      </c>
      <c r="I198" s="414">
        <v>87</v>
      </c>
      <c r="J198" s="415">
        <v>65</v>
      </c>
      <c r="K198" s="414">
        <v>5.42</v>
      </c>
      <c r="L198" s="414">
        <v>0.13</v>
      </c>
      <c r="M198" s="414">
        <f t="shared" si="101"/>
        <v>30.086039411601444</v>
      </c>
      <c r="N198" s="414">
        <f t="shared" si="105"/>
        <v>1.4431616341030196</v>
      </c>
      <c r="O198" s="413">
        <v>0.74</v>
      </c>
      <c r="P198" s="414"/>
      <c r="Q198" s="341">
        <f t="shared" si="102"/>
        <v>0</v>
      </c>
      <c r="R198" s="341">
        <f t="shared" si="103"/>
        <v>0</v>
      </c>
      <c r="S198" s="342">
        <f t="shared" si="99"/>
        <v>236.40661938534279</v>
      </c>
      <c r="T198" s="414"/>
      <c r="U198" s="413">
        <v>334</v>
      </c>
      <c r="V198" s="467">
        <v>9.2734374999999453E-2</v>
      </c>
      <c r="W198" s="353">
        <f>(V198-V197)-(K197-K198)</f>
        <v>4.273437499999963E-2</v>
      </c>
      <c r="X198" s="353"/>
      <c r="Y198" s="467">
        <f t="shared" si="104"/>
        <v>0.51514804321861773</v>
      </c>
      <c r="Z198" s="416">
        <v>9.0687000000206766</v>
      </c>
      <c r="AA198" s="345">
        <f>V198/180.1/Z198*1000</f>
        <v>5.67782497971622E-2</v>
      </c>
      <c r="AB198" s="345">
        <f>L198/90.08/Z198*1000</f>
        <v>0.15913655034345928</v>
      </c>
      <c r="AC198" s="345"/>
      <c r="AD198" s="413">
        <v>1.92</v>
      </c>
      <c r="AE198" s="413"/>
      <c r="AF198" s="413"/>
      <c r="AG198" s="413"/>
      <c r="AH198" s="417">
        <v>1.1299999999999999</v>
      </c>
      <c r="AI198" s="413">
        <v>1.97</v>
      </c>
      <c r="AJ198" s="347">
        <f t="shared" ref="AJ198:AJ226" si="107">AB198/AA198</f>
        <v>2.8027730849747501</v>
      </c>
    </row>
    <row r="199" spans="1:61" ht="13.25" customHeight="1" thickBot="1">
      <c r="A199" s="434" t="s">
        <v>697</v>
      </c>
      <c r="B199" s="411" t="s">
        <v>688</v>
      </c>
      <c r="C199" s="412">
        <v>2.2701388888890506</v>
      </c>
      <c r="D199" s="413">
        <v>54.483333333337214</v>
      </c>
      <c r="E199" s="337">
        <f t="shared" si="100"/>
        <v>0.90680001506805419</v>
      </c>
      <c r="F199" s="338">
        <v>906800.0150680542</v>
      </c>
      <c r="G199" s="414">
        <v>99.111099243164062</v>
      </c>
      <c r="H199" s="351">
        <f t="shared" si="106"/>
        <v>2.6701953364698109E-2</v>
      </c>
      <c r="I199" s="414">
        <v>75</v>
      </c>
      <c r="J199" s="415">
        <v>68</v>
      </c>
      <c r="K199" s="414">
        <v>5.32</v>
      </c>
      <c r="L199" s="414">
        <v>0.24</v>
      </c>
      <c r="M199" s="414">
        <f t="shared" si="101"/>
        <v>29.530946433527614</v>
      </c>
      <c r="N199" s="414">
        <f t="shared" si="105"/>
        <v>2.6642984014209592</v>
      </c>
      <c r="O199" s="413">
        <v>1.07</v>
      </c>
      <c r="P199" s="414"/>
      <c r="Q199" s="341">
        <f t="shared" si="102"/>
        <v>0</v>
      </c>
      <c r="R199" s="341">
        <f t="shared" si="103"/>
        <v>0</v>
      </c>
      <c r="S199" s="342">
        <f t="shared" si="99"/>
        <v>110.27789847631963</v>
      </c>
      <c r="T199" s="414"/>
      <c r="U199" s="413">
        <v>334</v>
      </c>
      <c r="V199" s="467">
        <v>0.2354115403543296</v>
      </c>
      <c r="W199" s="353">
        <f>(V199-V198)-(K198-K199)</f>
        <v>4.2677165354330499E-2</v>
      </c>
      <c r="X199" s="353"/>
      <c r="Y199" s="467">
        <f t="shared" si="104"/>
        <v>1.3077329131146271</v>
      </c>
      <c r="Z199" s="416">
        <v>27.187225205284214</v>
      </c>
      <c r="AA199" s="345">
        <f t="shared" ref="AA199:AA211" si="108">(V199-V198)/180.1/((Z199-Z198))*1000</f>
        <v>4.3723801609033185E-2</v>
      </c>
      <c r="AB199" s="345">
        <f t="shared" ref="AB199:AB211" si="109">(L199-L198)/90.08/((Z199-Z198))*1000</f>
        <v>6.7397139308181225E-2</v>
      </c>
      <c r="AC199" s="345"/>
      <c r="AD199" s="413">
        <v>1.905</v>
      </c>
      <c r="AE199" s="413"/>
      <c r="AF199" s="413"/>
      <c r="AG199" s="413"/>
      <c r="AH199" s="417">
        <v>0.8</v>
      </c>
      <c r="AI199" s="413">
        <v>1.98</v>
      </c>
      <c r="AJ199" s="347">
        <f t="shared" si="107"/>
        <v>1.5414290804543678</v>
      </c>
    </row>
    <row r="200" spans="1:61" ht="13.25" customHeight="1" thickBot="1">
      <c r="A200" s="434" t="s">
        <v>697</v>
      </c>
      <c r="B200" s="411" t="s">
        <v>688</v>
      </c>
      <c r="C200" s="412">
        <v>3.1243055555532919</v>
      </c>
      <c r="D200" s="413">
        <v>74.983333333279006</v>
      </c>
      <c r="E200" s="337">
        <f t="shared" si="100"/>
        <v>1.3942574096679687</v>
      </c>
      <c r="F200" s="338">
        <v>1394257.4096679688</v>
      </c>
      <c r="G200" s="414">
        <v>98.846847534179688</v>
      </c>
      <c r="H200" s="351">
        <f t="shared" si="106"/>
        <v>2.0667375996037241E-2</v>
      </c>
      <c r="I200" s="414">
        <v>80</v>
      </c>
      <c r="J200" s="415">
        <v>61</v>
      </c>
      <c r="K200" s="414">
        <v>5.08</v>
      </c>
      <c r="L200" s="414">
        <v>0.34</v>
      </c>
      <c r="M200" s="414">
        <f t="shared" si="101"/>
        <v>28.198723286150429</v>
      </c>
      <c r="N200" s="414">
        <f t="shared" si="105"/>
        <v>3.7744227353463593</v>
      </c>
      <c r="O200" s="413">
        <v>1.45</v>
      </c>
      <c r="P200" s="414"/>
      <c r="Q200" s="341">
        <f t="shared" si="102"/>
        <v>0</v>
      </c>
      <c r="R200" s="341">
        <f t="shared" si="103"/>
        <v>0</v>
      </c>
      <c r="S200" s="342">
        <f t="shared" si="99"/>
        <v>71.722767479366809</v>
      </c>
      <c r="T200" s="414"/>
      <c r="U200" s="413">
        <v>328</v>
      </c>
      <c r="V200" s="467">
        <v>0.51763376257655203</v>
      </c>
      <c r="W200" s="353">
        <f>(V200-V199)-(K199-K200)</f>
        <v>4.2222222222222217E-2</v>
      </c>
      <c r="X200" s="353"/>
      <c r="Y200" s="467">
        <f t="shared" si="104"/>
        <v>2.8755035001336116</v>
      </c>
      <c r="Z200" s="416">
        <v>50.773063808761478</v>
      </c>
      <c r="AA200" s="345">
        <f t="shared" si="108"/>
        <v>6.6439471935794858E-2</v>
      </c>
      <c r="AB200" s="345">
        <f t="shared" si="109"/>
        <v>4.7067409922907477E-2</v>
      </c>
      <c r="AC200" s="345"/>
      <c r="AD200" s="413">
        <v>1.89</v>
      </c>
      <c r="AE200" s="413"/>
      <c r="AF200" s="413"/>
      <c r="AG200" s="413"/>
      <c r="AH200" s="417">
        <v>0.87</v>
      </c>
      <c r="AI200" s="413">
        <v>1.93</v>
      </c>
      <c r="AJ200" s="347">
        <f t="shared" si="107"/>
        <v>0.70842540663766906</v>
      </c>
    </row>
    <row r="201" spans="1:61" ht="13.25" customHeight="1" thickBot="1">
      <c r="A201" s="434" t="s">
        <v>697</v>
      </c>
      <c r="B201" s="411" t="s">
        <v>688</v>
      </c>
      <c r="C201" s="412">
        <v>3.9784722222248092</v>
      </c>
      <c r="D201" s="413">
        <v>95.483333333395422</v>
      </c>
      <c r="E201" s="337">
        <f t="shared" si="100"/>
        <v>1.8730383945465088</v>
      </c>
      <c r="F201" s="338">
        <v>1873038.3945465088</v>
      </c>
      <c r="G201" s="414">
        <v>98.873085021972656</v>
      </c>
      <c r="H201" s="351">
        <f t="shared" si="106"/>
        <v>1.4296330294806312E-2</v>
      </c>
      <c r="I201" s="414">
        <v>76</v>
      </c>
      <c r="J201" s="415">
        <v>61</v>
      </c>
      <c r="K201" s="414">
        <v>4.96</v>
      </c>
      <c r="L201" s="414">
        <v>0.39</v>
      </c>
      <c r="M201" s="414">
        <f t="shared" si="101"/>
        <v>27.532611712461836</v>
      </c>
      <c r="N201" s="414">
        <f t="shared" si="105"/>
        <v>4.3294849023090585</v>
      </c>
      <c r="O201" s="413">
        <v>1.91</v>
      </c>
      <c r="P201" s="414"/>
      <c r="Q201" s="341">
        <f t="shared" si="102"/>
        <v>0</v>
      </c>
      <c r="R201" s="341">
        <f t="shared" si="103"/>
        <v>0</v>
      </c>
      <c r="S201" s="342">
        <f t="shared" si="99"/>
        <v>53.389188545818108</v>
      </c>
      <c r="T201" s="414"/>
      <c r="U201" s="413">
        <v>325</v>
      </c>
      <c r="V201" s="467">
        <v>0.71125695098234942</v>
      </c>
      <c r="W201" s="353">
        <f t="shared" ref="W201:W211" si="110">(V201-V200)-(K200-K201)</f>
        <v>7.3623188405797291E-2</v>
      </c>
      <c r="X201" s="353"/>
      <c r="Y201" s="467">
        <f t="shared" si="104"/>
        <v>3.9510982472702243</v>
      </c>
      <c r="Z201" s="416">
        <v>84.262845802150053</v>
      </c>
      <c r="AA201" s="345">
        <f t="shared" si="108"/>
        <v>3.2101944098295573E-2</v>
      </c>
      <c r="AB201" s="345">
        <f t="shared" si="109"/>
        <v>1.6574075252931711E-2</v>
      </c>
      <c r="AC201" s="345"/>
      <c r="AD201" s="413">
        <v>1.863</v>
      </c>
      <c r="AE201" s="413"/>
      <c r="AF201" s="413"/>
      <c r="AG201" s="413"/>
      <c r="AH201" s="417">
        <v>0.97</v>
      </c>
      <c r="AI201" s="413">
        <v>1.88</v>
      </c>
      <c r="AJ201" s="347">
        <f t="shared" si="107"/>
        <v>0.51629506307101503</v>
      </c>
    </row>
    <row r="202" spans="1:61" ht="13.25" customHeight="1" thickBot="1">
      <c r="A202" s="434" t="s">
        <v>697</v>
      </c>
      <c r="B202" s="411" t="s">
        <v>688</v>
      </c>
      <c r="C202" s="412">
        <v>4.9888888888890506</v>
      </c>
      <c r="D202" s="413">
        <v>119.73333333333721</v>
      </c>
      <c r="E202" s="337">
        <f t="shared" si="100"/>
        <v>4.204427583312988</v>
      </c>
      <c r="F202" s="338">
        <v>4204427.5833129883</v>
      </c>
      <c r="G202" s="414">
        <v>99.125221252441406</v>
      </c>
      <c r="H202" s="351">
        <f t="shared" si="106"/>
        <v>3.1638107300633808E-2</v>
      </c>
      <c r="I202" s="414">
        <v>61</v>
      </c>
      <c r="J202" s="415">
        <v>60</v>
      </c>
      <c r="K202" s="414">
        <v>5.08</v>
      </c>
      <c r="L202" s="414">
        <v>0.54</v>
      </c>
      <c r="M202" s="414">
        <f t="shared" si="101"/>
        <v>28.198723286150429</v>
      </c>
      <c r="N202" s="414">
        <f t="shared" si="105"/>
        <v>5.9946714031971586</v>
      </c>
      <c r="O202" s="413">
        <v>2.8</v>
      </c>
      <c r="P202" s="414"/>
      <c r="Q202" s="341">
        <f t="shared" si="102"/>
        <v>0</v>
      </c>
      <c r="R202" s="341">
        <f t="shared" si="103"/>
        <v>0</v>
      </c>
      <c r="S202" s="342">
        <f t="shared" si="99"/>
        <v>23.78445056275708</v>
      </c>
      <c r="T202" s="414"/>
      <c r="U202" s="413">
        <v>339</v>
      </c>
      <c r="V202" s="467">
        <v>1.3917983115225208</v>
      </c>
      <c r="W202" s="353">
        <f t="shared" si="110"/>
        <v>0.80054136054017144</v>
      </c>
      <c r="X202" s="353"/>
      <c r="Y202" s="467">
        <f t="shared" si="104"/>
        <v>7.7315685444130819</v>
      </c>
      <c r="Z202" s="416">
        <v>157.95212078351958</v>
      </c>
      <c r="AA202" s="345">
        <f t="shared" si="108"/>
        <v>5.1278643564518708E-2</v>
      </c>
      <c r="AB202" s="345">
        <f t="shared" si="109"/>
        <v>2.2597406492452263E-2</v>
      </c>
      <c r="AC202" s="345"/>
      <c r="AD202" s="413">
        <v>1.8677222222222221</v>
      </c>
      <c r="AE202" s="413"/>
      <c r="AF202" s="413"/>
      <c r="AG202" s="413"/>
      <c r="AH202" s="417">
        <v>1.83</v>
      </c>
      <c r="AI202" s="413">
        <v>3.97</v>
      </c>
      <c r="AJ202" s="347">
        <f t="shared" si="107"/>
        <v>0.44067870991985664</v>
      </c>
    </row>
    <row r="203" spans="1:61" ht="13.25" customHeight="1" thickBot="1">
      <c r="A203" s="434" t="s">
        <v>697</v>
      </c>
      <c r="B203" s="411" t="s">
        <v>688</v>
      </c>
      <c r="C203" s="412">
        <v>5.9888888888890506</v>
      </c>
      <c r="D203" s="413">
        <v>143.73333333333721</v>
      </c>
      <c r="E203" s="337">
        <f t="shared" si="100"/>
        <v>6.6049398017883307</v>
      </c>
      <c r="F203" s="338">
        <v>6604939.801788331</v>
      </c>
      <c r="G203" s="414">
        <v>98.881446838378906</v>
      </c>
      <c r="H203" s="351">
        <f t="shared" si="106"/>
        <v>1.8506419270073703E-2</v>
      </c>
      <c r="I203" s="414">
        <v>57</v>
      </c>
      <c r="J203" s="415">
        <v>53</v>
      </c>
      <c r="K203" s="414">
        <v>5.0599999999999996</v>
      </c>
      <c r="L203" s="414">
        <v>0.77</v>
      </c>
      <c r="M203" s="414">
        <f t="shared" si="101"/>
        <v>28.087704690535663</v>
      </c>
      <c r="N203" s="414">
        <f t="shared" si="105"/>
        <v>8.5479573712255785</v>
      </c>
      <c r="O203" s="413">
        <v>4.05</v>
      </c>
      <c r="P203" s="414"/>
      <c r="Q203" s="341">
        <f t="shared" si="102"/>
        <v>0</v>
      </c>
      <c r="R203" s="341">
        <f t="shared" si="103"/>
        <v>0</v>
      </c>
      <c r="S203" s="342">
        <f t="shared" si="99"/>
        <v>15.140183408321805</v>
      </c>
      <c r="T203" s="414"/>
      <c r="U203" s="413">
        <v>354</v>
      </c>
      <c r="V203" s="467">
        <v>2.5007342595954469</v>
      </c>
      <c r="W203" s="353">
        <f t="shared" si="110"/>
        <v>1.0889359480729257</v>
      </c>
      <c r="X203" s="353"/>
      <c r="Y203" s="467">
        <f t="shared" si="104"/>
        <v>13.891810457992097</v>
      </c>
      <c r="Z203" s="416">
        <v>287.66452940473539</v>
      </c>
      <c r="AA203" s="345">
        <f t="shared" si="108"/>
        <v>4.7469124898059809E-2</v>
      </c>
      <c r="AB203" s="345">
        <f t="shared" si="109"/>
        <v>1.9684207510820999E-2</v>
      </c>
      <c r="AC203" s="345"/>
      <c r="AD203" s="413">
        <v>1.8801296296296295</v>
      </c>
      <c r="AE203" s="413"/>
      <c r="AF203" s="413"/>
      <c r="AG203" s="413"/>
      <c r="AH203" s="417">
        <v>2.83</v>
      </c>
      <c r="AI203" s="413">
        <v>5.87</v>
      </c>
      <c r="AJ203" s="347">
        <f t="shared" si="107"/>
        <v>0.41467390757872485</v>
      </c>
    </row>
    <row r="204" spans="1:61" ht="13.25" customHeight="1" thickBot="1">
      <c r="A204" s="434" t="s">
        <v>697</v>
      </c>
      <c r="B204" s="411" t="s">
        <v>688</v>
      </c>
      <c r="C204" s="412">
        <v>6.9888888888890506</v>
      </c>
      <c r="D204" s="413">
        <v>167.73333333333721</v>
      </c>
      <c r="E204" s="337">
        <f t="shared" si="100"/>
        <v>9.5150000000000006</v>
      </c>
      <c r="F204" s="338">
        <v>9515000</v>
      </c>
      <c r="G204" s="414">
        <v>98.9</v>
      </c>
      <c r="H204" s="351">
        <f t="shared" si="106"/>
        <v>1.5043791695223069E-2</v>
      </c>
      <c r="I204" s="414">
        <v>51</v>
      </c>
      <c r="J204" s="415">
        <v>58</v>
      </c>
      <c r="K204" s="414">
        <v>4.88</v>
      </c>
      <c r="L204" s="414">
        <v>0.88</v>
      </c>
      <c r="M204" s="414">
        <f t="shared" si="101"/>
        <v>27.088537330002776</v>
      </c>
      <c r="N204" s="414">
        <f t="shared" si="105"/>
        <v>9.769094138543517</v>
      </c>
      <c r="O204" s="413">
        <v>5.5</v>
      </c>
      <c r="P204" s="414"/>
      <c r="Q204" s="341">
        <f t="shared" si="102"/>
        <v>0</v>
      </c>
      <c r="R204" s="341">
        <f t="shared" si="103"/>
        <v>0</v>
      </c>
      <c r="S204" s="342">
        <f t="shared" si="99"/>
        <v>10.509721492380452</v>
      </c>
      <c r="T204" s="414"/>
      <c r="U204" s="413">
        <v>366</v>
      </c>
      <c r="V204" s="467">
        <v>3.7036786735722567</v>
      </c>
      <c r="W204" s="353">
        <f t="shared" si="110"/>
        <v>1.02294441397681</v>
      </c>
      <c r="X204" s="353"/>
      <c r="Y204" s="467">
        <f t="shared" si="104"/>
        <v>20.574278107781335</v>
      </c>
      <c r="Z204" s="416">
        <v>481.10380702619534</v>
      </c>
      <c r="AA204" s="345">
        <f t="shared" si="108"/>
        <v>3.4529253181349924E-2</v>
      </c>
      <c r="AB204" s="345">
        <f t="shared" si="109"/>
        <v>6.3127653407989565E-3</v>
      </c>
      <c r="AC204" s="345"/>
      <c r="AD204" s="413">
        <v>1.8909629629629627</v>
      </c>
      <c r="AE204" s="413"/>
      <c r="AF204" s="413"/>
      <c r="AG204" s="413"/>
      <c r="AH204" s="417"/>
      <c r="AI204" s="413">
        <v>7.2</v>
      </c>
      <c r="AJ204" s="347">
        <f t="shared" si="107"/>
        <v>0.18282368598138787</v>
      </c>
    </row>
    <row r="205" spans="1:61" ht="13.25" customHeight="1" thickBot="1">
      <c r="A205" s="434" t="s">
        <v>697</v>
      </c>
      <c r="B205" s="411" t="s">
        <v>688</v>
      </c>
      <c r="C205" s="412">
        <v>8.0826388888890506</v>
      </c>
      <c r="D205" s="413">
        <v>193.98333333333721</v>
      </c>
      <c r="E205" s="337">
        <f t="shared" si="100"/>
        <v>10.461</v>
      </c>
      <c r="F205" s="338">
        <v>10461000</v>
      </c>
      <c r="G205" s="414">
        <v>99.1</v>
      </c>
      <c r="H205" s="351">
        <f t="shared" si="106"/>
        <v>3.608139290958674E-3</v>
      </c>
      <c r="I205" s="414">
        <v>52</v>
      </c>
      <c r="J205" s="415">
        <v>46</v>
      </c>
      <c r="K205" s="414">
        <v>4.07</v>
      </c>
      <c r="L205" s="414">
        <v>0.84</v>
      </c>
      <c r="M205" s="414">
        <f t="shared" si="101"/>
        <v>22.592284207604774</v>
      </c>
      <c r="N205" s="414">
        <f t="shared" si="105"/>
        <v>9.3250444049733563</v>
      </c>
      <c r="O205" s="413">
        <v>6.76</v>
      </c>
      <c r="P205" s="414">
        <v>0.82025833333333331</v>
      </c>
      <c r="Q205" s="341">
        <f t="shared" si="102"/>
        <v>820.25833333333333</v>
      </c>
      <c r="R205" s="341">
        <f t="shared" si="103"/>
        <v>7841.1082433164456</v>
      </c>
      <c r="S205" s="342">
        <f t="shared" si="99"/>
        <v>9.5593155530064049</v>
      </c>
      <c r="T205" s="414"/>
      <c r="U205" s="413">
        <v>380</v>
      </c>
      <c r="V205" s="467">
        <v>6.0539590763607922</v>
      </c>
      <c r="W205" s="353">
        <f t="shared" si="110"/>
        <v>1.540280402788536</v>
      </c>
      <c r="X205" s="353"/>
      <c r="Y205" s="467">
        <f t="shared" si="104"/>
        <v>33.630303454494303</v>
      </c>
      <c r="Z205" s="416">
        <v>743.2888070261954</v>
      </c>
      <c r="AA205" s="345">
        <f t="shared" si="108"/>
        <v>4.9773493619773679E-2</v>
      </c>
      <c r="AB205" s="345">
        <f t="shared" si="109"/>
        <v>-1.693650413144002E-3</v>
      </c>
      <c r="AC205" s="345">
        <f t="shared" ref="AC205:AC211" si="111">P205/Z205*1000*24</f>
        <v>26.485263620155933</v>
      </c>
      <c r="AD205" s="413">
        <v>1.9125925925925924</v>
      </c>
      <c r="AE205" s="413"/>
      <c r="AF205" s="413"/>
      <c r="AG205" s="413"/>
      <c r="AH205" s="417"/>
      <c r="AI205" s="413">
        <v>8.5399999999999991</v>
      </c>
      <c r="AJ205" s="347">
        <f t="shared" si="107"/>
        <v>-3.4027155619857072E-2</v>
      </c>
    </row>
    <row r="206" spans="1:61" ht="13.25" customHeight="1" thickBot="1">
      <c r="A206" s="434" t="s">
        <v>697</v>
      </c>
      <c r="B206" s="411" t="s">
        <v>688</v>
      </c>
      <c r="C206" s="412">
        <v>9.1243055555532919</v>
      </c>
      <c r="D206" s="413">
        <v>218.98333333327901</v>
      </c>
      <c r="E206" s="337">
        <f t="shared" si="100"/>
        <v>16.678099496459961</v>
      </c>
      <c r="F206" s="338">
        <v>16678099.496459961</v>
      </c>
      <c r="G206" s="414">
        <v>98.724296569824219</v>
      </c>
      <c r="H206" s="351">
        <f t="shared" si="106"/>
        <v>1.8326619856448512E-2</v>
      </c>
      <c r="I206" s="414">
        <v>71</v>
      </c>
      <c r="J206" s="415">
        <v>49</v>
      </c>
      <c r="K206" s="414">
        <v>2.48</v>
      </c>
      <c r="L206" s="414">
        <v>0.18</v>
      </c>
      <c r="M206" s="414">
        <f t="shared" si="101"/>
        <v>13.766305856230918</v>
      </c>
      <c r="N206" s="414">
        <f t="shared" si="105"/>
        <v>1.9982238010657194</v>
      </c>
      <c r="O206" s="413">
        <v>6.34</v>
      </c>
      <c r="P206" s="414">
        <v>1.2886933333333332</v>
      </c>
      <c r="Q206" s="341">
        <f t="shared" si="102"/>
        <v>1288.6933333333332</v>
      </c>
      <c r="R206" s="341">
        <f t="shared" si="103"/>
        <v>7726.8596077560696</v>
      </c>
      <c r="S206" s="342">
        <f t="shared" si="99"/>
        <v>5.9958870026663211</v>
      </c>
      <c r="T206" s="414"/>
      <c r="U206" s="413">
        <v>373</v>
      </c>
      <c r="V206" s="467">
        <v>8.2071517790870878</v>
      </c>
      <c r="W206" s="353">
        <f t="shared" si="110"/>
        <v>0.56319270272629529</v>
      </c>
      <c r="X206" s="353"/>
      <c r="Y206" s="467">
        <f t="shared" si="104"/>
        <v>45.591488370897359</v>
      </c>
      <c r="Z206" s="416">
        <v>1082.5275507311551</v>
      </c>
      <c r="AA206" s="345">
        <f t="shared" si="108"/>
        <v>3.5242259138013252E-2</v>
      </c>
      <c r="AB206" s="345">
        <f t="shared" si="109"/>
        <v>-2.1597829669714456E-2</v>
      </c>
      <c r="AC206" s="345">
        <f t="shared" si="111"/>
        <v>28.570764761700836</v>
      </c>
      <c r="AD206" s="413">
        <v>1.9093888888888886</v>
      </c>
      <c r="AE206" s="413"/>
      <c r="AF206" s="413"/>
      <c r="AG206" s="413"/>
      <c r="AH206" s="417"/>
      <c r="AI206" s="413">
        <v>8.25</v>
      </c>
      <c r="AJ206" s="347">
        <f t="shared" si="107"/>
        <v>-0.6128389665694971</v>
      </c>
    </row>
    <row r="207" spans="1:61" ht="13.25" customHeight="1" thickBot="1">
      <c r="A207" s="434" t="s">
        <v>697</v>
      </c>
      <c r="B207" s="411" t="s">
        <v>688</v>
      </c>
      <c r="C207" s="412">
        <v>10.068749999998545</v>
      </c>
      <c r="D207" s="413">
        <v>241.64999999996508</v>
      </c>
      <c r="E207" s="337">
        <f t="shared" si="100"/>
        <v>15.968600137329101</v>
      </c>
      <c r="F207" s="338">
        <v>15968600.137329102</v>
      </c>
      <c r="G207" s="414">
        <v>98.119903564453125</v>
      </c>
      <c r="H207" s="351">
        <f t="shared" si="106"/>
        <v>-1.9175869331779689E-3</v>
      </c>
      <c r="I207" s="414">
        <v>97</v>
      </c>
      <c r="J207" s="415">
        <v>43</v>
      </c>
      <c r="K207" s="414">
        <v>1.8</v>
      </c>
      <c r="L207" s="414">
        <v>0.27</v>
      </c>
      <c r="M207" s="414">
        <f t="shared" si="101"/>
        <v>9.9916736053288933</v>
      </c>
      <c r="N207" s="414">
        <f t="shared" si="105"/>
        <v>2.9973357015985793</v>
      </c>
      <c r="O207" s="413">
        <v>6.94</v>
      </c>
      <c r="P207" s="414">
        <v>1.6948133333333333</v>
      </c>
      <c r="Q207" s="341">
        <f t="shared" si="102"/>
        <v>1694.8133333333333</v>
      </c>
      <c r="R207" s="341">
        <f t="shared" si="103"/>
        <v>10613.412063412134</v>
      </c>
      <c r="S207" s="342">
        <f t="shared" si="99"/>
        <v>6.2622896897665035</v>
      </c>
      <c r="T207" s="414"/>
      <c r="U207" s="413">
        <v>367</v>
      </c>
      <c r="V207" s="467">
        <v>10.501804960007551</v>
      </c>
      <c r="W207" s="353">
        <f t="shared" si="110"/>
        <v>1.6146531809204629</v>
      </c>
      <c r="X207" s="353"/>
      <c r="Y207" s="467">
        <f t="shared" si="104"/>
        <v>58.338499347318567</v>
      </c>
      <c r="Z207" s="416">
        <v>1452.5234799144146</v>
      </c>
      <c r="AA207" s="345">
        <f t="shared" si="108"/>
        <v>3.4435500209319951E-2</v>
      </c>
      <c r="AB207" s="345">
        <f t="shared" si="109"/>
        <v>2.7003321434869044E-3</v>
      </c>
      <c r="AC207" s="345">
        <f t="shared" si="111"/>
        <v>28.003347665262304</v>
      </c>
      <c r="AD207" s="413">
        <v>1.8565555555555555</v>
      </c>
      <c r="AE207" s="413"/>
      <c r="AF207" s="413"/>
      <c r="AG207" s="413"/>
      <c r="AH207" s="417"/>
      <c r="AI207" s="413">
        <v>6.39</v>
      </c>
      <c r="AJ207" s="347">
        <f t="shared" si="107"/>
        <v>7.8417102323841401E-2</v>
      </c>
    </row>
    <row r="208" spans="1:61" ht="13.25" customHeight="1" thickBot="1">
      <c r="A208" s="434" t="s">
        <v>697</v>
      </c>
      <c r="B208" s="411" t="s">
        <v>688</v>
      </c>
      <c r="C208" s="412">
        <v>10.999305555553292</v>
      </c>
      <c r="D208" s="413">
        <v>263.98333333327901</v>
      </c>
      <c r="E208" s="337">
        <f t="shared" si="100"/>
        <v>16.220700128173828</v>
      </c>
      <c r="F208" s="338">
        <v>16220700.128173828</v>
      </c>
      <c r="G208" s="414">
        <v>97.298797607421875</v>
      </c>
      <c r="H208" s="351">
        <f t="shared" si="106"/>
        <v>7.0135474822123232E-4</v>
      </c>
      <c r="I208" s="414">
        <v>86</v>
      </c>
      <c r="J208" s="415">
        <v>26</v>
      </c>
      <c r="K208" s="414">
        <v>1.07</v>
      </c>
      <c r="L208" s="414">
        <v>0.45</v>
      </c>
      <c r="M208" s="414">
        <f t="shared" si="101"/>
        <v>5.9394948653899533</v>
      </c>
      <c r="N208" s="414">
        <f t="shared" si="105"/>
        <v>4.9955595026642987</v>
      </c>
      <c r="O208" s="413">
        <v>7.63</v>
      </c>
      <c r="P208" s="414">
        <v>1.9548533333333336</v>
      </c>
      <c r="Q208" s="341">
        <f t="shared" si="102"/>
        <v>1954.8533333333335</v>
      </c>
      <c r="R208" s="341">
        <f t="shared" si="103"/>
        <v>12051.596527192667</v>
      </c>
      <c r="S208" s="342">
        <f t="shared" si="99"/>
        <v>6.1649620059438384</v>
      </c>
      <c r="T208" s="414"/>
      <c r="U208" s="413">
        <v>372</v>
      </c>
      <c r="V208" s="467">
        <v>13.698741674990698</v>
      </c>
      <c r="W208" s="353">
        <f t="shared" si="110"/>
        <v>2.4669367149831474</v>
      </c>
      <c r="X208" s="353"/>
      <c r="Y208" s="467">
        <f t="shared" si="104"/>
        <v>76.097778935037084</v>
      </c>
      <c r="Z208" s="416">
        <v>1811.9706662122182</v>
      </c>
      <c r="AA208" s="345">
        <f t="shared" si="108"/>
        <v>4.9383883347533443E-2</v>
      </c>
      <c r="AB208" s="345">
        <f t="shared" si="109"/>
        <v>5.5591582775951446E-3</v>
      </c>
      <c r="AC208" s="345">
        <f t="shared" si="111"/>
        <v>25.892516294469161</v>
      </c>
      <c r="AD208" s="413">
        <v>1.8378055555555555</v>
      </c>
      <c r="AE208" s="413"/>
      <c r="AF208" s="413"/>
      <c r="AG208" s="413"/>
      <c r="AH208" s="417">
        <v>2.86</v>
      </c>
      <c r="AI208" s="413">
        <v>5.72</v>
      </c>
      <c r="AJ208" s="347">
        <f t="shared" si="107"/>
        <v>0.11257029420860248</v>
      </c>
    </row>
    <row r="209" spans="1:61" ht="13.25" customHeight="1" thickBot="1">
      <c r="A209" s="434" t="s">
        <v>697</v>
      </c>
      <c r="B209" s="411" t="s">
        <v>688</v>
      </c>
      <c r="C209" s="412">
        <v>12.013194444443798</v>
      </c>
      <c r="D209" s="413">
        <v>288.31666666665114</v>
      </c>
      <c r="E209" s="337">
        <f t="shared" si="100"/>
        <v>15.461399896240234</v>
      </c>
      <c r="F209" s="338">
        <v>15461399.896240234</v>
      </c>
      <c r="G209" s="414">
        <v>94.343101501464844</v>
      </c>
      <c r="H209" s="351">
        <f t="shared" si="106"/>
        <v>-1.9698264380494444E-3</v>
      </c>
      <c r="I209" s="414">
        <v>95</v>
      </c>
      <c r="J209" s="415">
        <v>44</v>
      </c>
      <c r="K209" s="414">
        <v>1.5</v>
      </c>
      <c r="L209" s="414">
        <v>0.52</v>
      </c>
      <c r="M209" s="414">
        <f t="shared" si="101"/>
        <v>8.3263946711074102</v>
      </c>
      <c r="N209" s="414">
        <f t="shared" si="105"/>
        <v>5.7726465364120783</v>
      </c>
      <c r="O209" s="413">
        <v>6.45</v>
      </c>
      <c r="P209" s="414">
        <v>2.4255433333333336</v>
      </c>
      <c r="Q209" s="341">
        <f t="shared" si="102"/>
        <v>2425.5433333333335</v>
      </c>
      <c r="R209" s="341">
        <f t="shared" si="103"/>
        <v>15687.734290626269</v>
      </c>
      <c r="S209" s="342">
        <f t="shared" si="99"/>
        <v>6.4677196548235658</v>
      </c>
      <c r="T209" s="414"/>
      <c r="U209" s="413">
        <v>407</v>
      </c>
      <c r="V209" s="467">
        <v>17.63237226707037</v>
      </c>
      <c r="W209" s="353">
        <f t="shared" si="110"/>
        <v>4.3636305920796712</v>
      </c>
      <c r="X209" s="353"/>
      <c r="Y209" s="467">
        <f t="shared" si="104"/>
        <v>97.949461250842262</v>
      </c>
      <c r="Z209" s="416">
        <v>2197.436216509871</v>
      </c>
      <c r="AA209" s="345">
        <f t="shared" si="108"/>
        <v>5.6662311790167529E-2</v>
      </c>
      <c r="AB209" s="345">
        <f t="shared" si="109"/>
        <v>2.0159701253399192E-3</v>
      </c>
      <c r="AC209" s="345">
        <f t="shared" si="111"/>
        <v>26.491344578118504</v>
      </c>
      <c r="AD209" s="413">
        <v>1.7851388888888886</v>
      </c>
      <c r="AE209" s="413"/>
      <c r="AF209" s="413"/>
      <c r="AG209" s="413"/>
      <c r="AH209" s="417">
        <v>2.64</v>
      </c>
      <c r="AI209" s="413">
        <v>4.95</v>
      </c>
      <c r="AJ209" s="347">
        <f t="shared" si="107"/>
        <v>3.5578677636829946E-2</v>
      </c>
    </row>
    <row r="210" spans="1:61" ht="13.25" customHeight="1" thickBot="1">
      <c r="A210" s="434" t="s">
        <v>697</v>
      </c>
      <c r="B210" s="411" t="s">
        <v>688</v>
      </c>
      <c r="C210" s="412">
        <v>12.943749999998545</v>
      </c>
      <c r="D210" s="413">
        <v>310.64999999996508</v>
      </c>
      <c r="E210" s="337">
        <f t="shared" si="100"/>
        <v>14.591199739074707</v>
      </c>
      <c r="F210" s="338">
        <v>14591199.739074707</v>
      </c>
      <c r="G210" s="414">
        <v>92.284896850585938</v>
      </c>
      <c r="H210" s="351">
        <f t="shared" si="106"/>
        <v>-2.5930659320391636E-3</v>
      </c>
      <c r="I210" s="414">
        <v>111</v>
      </c>
      <c r="J210" s="415">
        <v>29</v>
      </c>
      <c r="K210" s="414">
        <v>1.81</v>
      </c>
      <c r="L210" s="414">
        <v>0.37</v>
      </c>
      <c r="M210" s="414">
        <f t="shared" si="101"/>
        <v>10.047182903136276</v>
      </c>
      <c r="N210" s="414">
        <f t="shared" si="105"/>
        <v>4.107460035523979</v>
      </c>
      <c r="O210" s="413">
        <v>5.57</v>
      </c>
      <c r="P210" s="414">
        <v>2.7786983333333337</v>
      </c>
      <c r="Q210" s="341">
        <f t="shared" si="102"/>
        <v>2778.6983333333337</v>
      </c>
      <c r="R210" s="341">
        <f t="shared" si="103"/>
        <v>19043.659075491098</v>
      </c>
      <c r="S210" s="342">
        <f t="shared" si="99"/>
        <v>6.8534460351607418</v>
      </c>
      <c r="T210" s="414"/>
      <c r="U210" s="413">
        <v>406</v>
      </c>
      <c r="V210" s="467">
        <v>20.984145900731118</v>
      </c>
      <c r="W210" s="353">
        <f t="shared" si="110"/>
        <v>3.6617736336607485</v>
      </c>
      <c r="X210" s="353"/>
      <c r="Y210" s="467">
        <f t="shared" si="104"/>
        <v>116.56887426453973</v>
      </c>
      <c r="Z210" s="416">
        <v>2533.0235791039295</v>
      </c>
      <c r="AA210" s="345">
        <f t="shared" si="108"/>
        <v>5.5456871949109199E-2</v>
      </c>
      <c r="AB210" s="345">
        <f t="shared" si="109"/>
        <v>-4.9620059826340481E-3</v>
      </c>
      <c r="AC210" s="345">
        <f t="shared" si="111"/>
        <v>26.327729654846525</v>
      </c>
      <c r="AD210" s="413">
        <v>1.784472222222222</v>
      </c>
      <c r="AE210" s="413"/>
      <c r="AF210" s="413"/>
      <c r="AG210" s="413"/>
      <c r="AH210" s="417">
        <v>3.25</v>
      </c>
      <c r="AI210" s="413">
        <v>4.33</v>
      </c>
      <c r="AJ210" s="347">
        <f t="shared" si="107"/>
        <v>-8.9475042645526498E-2</v>
      </c>
    </row>
    <row r="211" spans="1:61" ht="16" thickBot="1">
      <c r="A211" s="434" t="s">
        <v>697</v>
      </c>
      <c r="B211" s="411" t="s">
        <v>688</v>
      </c>
      <c r="C211" s="436">
        <v>13.915972222224809</v>
      </c>
      <c r="D211" s="437">
        <v>333.98333333339542</v>
      </c>
      <c r="E211" s="337">
        <f t="shared" si="100"/>
        <v>13.308381898498535</v>
      </c>
      <c r="F211" s="338">
        <v>13308381.898498535</v>
      </c>
      <c r="G211" s="438">
        <v>79.249397277832031</v>
      </c>
      <c r="H211" s="351">
        <f t="shared" si="106"/>
        <v>-3.9411277321087469E-3</v>
      </c>
      <c r="I211" s="438">
        <v>116</v>
      </c>
      <c r="J211" s="439">
        <v>40</v>
      </c>
      <c r="K211" s="438">
        <v>3.11</v>
      </c>
      <c r="L211" s="438">
        <v>0.23</v>
      </c>
      <c r="M211" s="438">
        <f t="shared" si="101"/>
        <v>17.26339161809603</v>
      </c>
      <c r="N211" s="438">
        <f t="shared" si="105"/>
        <v>2.5532859680284195</v>
      </c>
      <c r="O211" s="437">
        <v>6.86</v>
      </c>
      <c r="P211" s="438">
        <v>2.9705933333333334</v>
      </c>
      <c r="Q211" s="341">
        <f t="shared" si="102"/>
        <v>2970.5933333333332</v>
      </c>
      <c r="R211" s="341">
        <f t="shared" si="103"/>
        <v>22321.220986816425</v>
      </c>
      <c r="S211" s="342">
        <f t="shared" si="99"/>
        <v>7.5140614961824994</v>
      </c>
      <c r="T211" s="345">
        <f>P211/AVERAGE(P211,P226,P241,P256,P270,P285,P300,P315,P331,P346,P361,P376,P391,P406,P421)</f>
        <v>0.99940283309437317</v>
      </c>
      <c r="U211" s="437">
        <v>434</v>
      </c>
      <c r="V211" s="469">
        <v>23.605268545029972</v>
      </c>
      <c r="W211" s="353">
        <f t="shared" si="110"/>
        <v>3.9211226442988538</v>
      </c>
      <c r="X211" s="353"/>
      <c r="Y211" s="469">
        <f t="shared" si="104"/>
        <v>131.12945335127614</v>
      </c>
      <c r="Z211" s="440">
        <v>2858.5186982103041</v>
      </c>
      <c r="AA211" s="345">
        <f t="shared" si="108"/>
        <v>4.4712520161480397E-2</v>
      </c>
      <c r="AB211" s="345">
        <f t="shared" si="109"/>
        <v>-4.7747999163933446E-3</v>
      </c>
      <c r="AC211" s="345">
        <f t="shared" si="111"/>
        <v>24.940973814387419</v>
      </c>
      <c r="AD211" s="420">
        <v>1.784972222222222</v>
      </c>
      <c r="AE211" s="420"/>
      <c r="AF211" s="420"/>
      <c r="AG211" s="420"/>
      <c r="AH211" s="441">
        <v>3.83</v>
      </c>
      <c r="AI211" s="437">
        <v>4.3099999999999996</v>
      </c>
      <c r="AJ211" s="347">
        <f t="shared" si="107"/>
        <v>-0.10678887924789375</v>
      </c>
      <c r="AK211" s="29"/>
      <c r="AL211" s="29"/>
      <c r="AM211" s="426">
        <v>65.400000000000006</v>
      </c>
      <c r="AN211" s="426">
        <v>32.700000000000003</v>
      </c>
      <c r="AO211" s="427">
        <v>17.200000000000003</v>
      </c>
      <c r="AP211" s="427">
        <v>47.5</v>
      </c>
      <c r="AQ211" s="427">
        <v>35.200000000000003</v>
      </c>
      <c r="AR211" s="426">
        <v>99.3</v>
      </c>
      <c r="AS211" s="426">
        <v>0.7</v>
      </c>
      <c r="AT211" s="426" t="s">
        <v>684</v>
      </c>
      <c r="AU211" s="29">
        <v>93</v>
      </c>
      <c r="AV211" s="426">
        <v>1.86678334268924</v>
      </c>
      <c r="AW211" s="426">
        <v>68.354776951757898</v>
      </c>
      <c r="AX211" s="29"/>
      <c r="AY211" s="426">
        <v>1.8791096419794999</v>
      </c>
      <c r="AZ211" s="29"/>
      <c r="BA211" s="426">
        <v>0.75488320207554593</v>
      </c>
      <c r="BB211" s="426">
        <v>0.42664561819250602</v>
      </c>
      <c r="BC211" s="426">
        <v>0.25234171400733996</v>
      </c>
      <c r="BD211" s="426">
        <v>15.3923634047735</v>
      </c>
      <c r="BE211" s="426">
        <v>6.2727128289454894</v>
      </c>
      <c r="BF211" s="29"/>
      <c r="BG211" s="29"/>
      <c r="BH211" s="365">
        <f>(2*AY211+BB211+BC211+BD211+BE211)/(2*(SUM(AV211:BG211)))</f>
        <v>0.13709237365377783</v>
      </c>
      <c r="BI211" s="365">
        <f>SUM(BD211:BE211,AY211,AW211)/SUM(AV211:BG211)</f>
        <v>0.96532912640591162</v>
      </c>
    </row>
    <row r="212" spans="1:61" ht="13.25" customHeight="1" thickBot="1">
      <c r="A212" s="434" t="s">
        <v>698</v>
      </c>
      <c r="B212" s="411" t="s">
        <v>688</v>
      </c>
      <c r="C212" s="419">
        <v>0</v>
      </c>
      <c r="D212" s="420">
        <v>0</v>
      </c>
      <c r="E212" s="337">
        <f t="shared" si="100"/>
        <v>0.28399999999999997</v>
      </c>
      <c r="F212" s="338">
        <v>284000</v>
      </c>
      <c r="G212" s="421">
        <v>98.9</v>
      </c>
      <c r="H212" s="339"/>
      <c r="I212" s="421">
        <v>76</v>
      </c>
      <c r="J212" s="422">
        <v>100</v>
      </c>
      <c r="K212" s="421">
        <v>5.83</v>
      </c>
      <c r="L212" s="421">
        <v>0.03</v>
      </c>
      <c r="M212" s="421">
        <f t="shared" si="101"/>
        <v>32.361920621704137</v>
      </c>
      <c r="N212" s="421">
        <f t="shared" si="105"/>
        <v>0.3330373001776199</v>
      </c>
      <c r="O212" s="420">
        <v>0.55000000000000004</v>
      </c>
      <c r="P212" s="421"/>
      <c r="Q212" s="341">
        <f t="shared" si="102"/>
        <v>0</v>
      </c>
      <c r="R212" s="341">
        <f t="shared" si="103"/>
        <v>0</v>
      </c>
      <c r="S212" s="342">
        <f t="shared" si="99"/>
        <v>352.11267605633805</v>
      </c>
      <c r="T212" s="421"/>
      <c r="U212" s="420">
        <v>336</v>
      </c>
      <c r="V212" s="466">
        <v>0</v>
      </c>
      <c r="W212" s="344"/>
      <c r="X212" s="359"/>
      <c r="Y212" s="466">
        <f t="shared" si="104"/>
        <v>0</v>
      </c>
      <c r="Z212" s="424">
        <v>0</v>
      </c>
      <c r="AA212" s="345"/>
      <c r="AB212" s="345"/>
      <c r="AC212" s="345"/>
      <c r="AD212" s="413">
        <v>1.9350000000000001</v>
      </c>
      <c r="AE212" s="413"/>
      <c r="AF212" s="413"/>
      <c r="AG212" s="413"/>
      <c r="AH212" s="425">
        <v>1.1000000000000001</v>
      </c>
      <c r="AI212" s="420">
        <v>1.99</v>
      </c>
      <c r="AJ212" s="347"/>
    </row>
    <row r="213" spans="1:61" ht="13.25" customHeight="1" thickBot="1">
      <c r="A213" s="434" t="s">
        <v>698</v>
      </c>
      <c r="B213" s="411" t="s">
        <v>688</v>
      </c>
      <c r="C213" s="412">
        <v>1.1104166666700621</v>
      </c>
      <c r="D213" s="413">
        <v>26.650000000081491</v>
      </c>
      <c r="E213" s="337">
        <f t="shared" si="100"/>
        <v>0.53500000000000003</v>
      </c>
      <c r="F213" s="338">
        <v>535000</v>
      </c>
      <c r="G213" s="414">
        <v>99.7</v>
      </c>
      <c r="H213" s="351">
        <f t="shared" ref="H213:H271" si="112">(F213-F212)/((F213+F212)*0.5*(D213-D212))</f>
        <v>2.2999722812035221E-2</v>
      </c>
      <c r="I213" s="414">
        <v>76</v>
      </c>
      <c r="J213" s="415">
        <v>62</v>
      </c>
      <c r="K213" s="414">
        <v>5.62</v>
      </c>
      <c r="L213" s="414">
        <v>0.09</v>
      </c>
      <c r="M213" s="414">
        <f t="shared" si="101"/>
        <v>31.196225367749097</v>
      </c>
      <c r="N213" s="414">
        <f t="shared" si="105"/>
        <v>0.9991119005328597</v>
      </c>
      <c r="O213" s="413">
        <v>0.72</v>
      </c>
      <c r="P213" s="414"/>
      <c r="Q213" s="341">
        <f t="shared" si="102"/>
        <v>0</v>
      </c>
      <c r="R213" s="341">
        <f t="shared" si="103"/>
        <v>0</v>
      </c>
      <c r="S213" s="342">
        <f t="shared" si="99"/>
        <v>186.9158878504673</v>
      </c>
      <c r="T213" s="414"/>
      <c r="U213" s="413">
        <v>334</v>
      </c>
      <c r="V213" s="467">
        <v>0.25554687499999934</v>
      </c>
      <c r="W213" s="353">
        <f>(V213-V212)-(K212-K213)</f>
        <v>4.5546874999999376E-2</v>
      </c>
      <c r="X213" s="353"/>
      <c r="Y213" s="467">
        <f t="shared" si="104"/>
        <v>1.4195865622309216</v>
      </c>
      <c r="Z213" s="416">
        <v>10.913175000033371</v>
      </c>
      <c r="AA213" s="345">
        <f>V213/180.1/Z213*1000</f>
        <v>0.13001867688561242</v>
      </c>
      <c r="AB213" s="345">
        <f>L213/90.08/Z213*1000</f>
        <v>9.1550983149248907E-2</v>
      </c>
      <c r="AC213" s="345"/>
      <c r="AD213" s="413">
        <v>1.92</v>
      </c>
      <c r="AE213" s="413"/>
      <c r="AF213" s="413"/>
      <c r="AG213" s="413"/>
      <c r="AH213" s="417"/>
      <c r="AI213" s="413">
        <v>2</v>
      </c>
      <c r="AJ213" s="347">
        <f>AB213/AA213</f>
        <v>0.70413716969134721</v>
      </c>
    </row>
    <row r="214" spans="1:61" ht="13.25" customHeight="1" thickBot="1">
      <c r="A214" s="434" t="s">
        <v>698</v>
      </c>
      <c r="B214" s="411" t="s">
        <v>688</v>
      </c>
      <c r="C214" s="412">
        <v>2.2458333333343035</v>
      </c>
      <c r="D214" s="413">
        <v>53.900000000023283</v>
      </c>
      <c r="E214" s="337">
        <f t="shared" si="100"/>
        <v>1.0323999954223633</v>
      </c>
      <c r="F214" s="338">
        <v>1032399.9954223633</v>
      </c>
      <c r="G214" s="414">
        <v>97.644203186035156</v>
      </c>
      <c r="H214" s="351">
        <f t="shared" si="112"/>
        <v>2.3291069152144517E-2</v>
      </c>
      <c r="I214" s="414">
        <v>71</v>
      </c>
      <c r="J214" s="415">
        <v>62</v>
      </c>
      <c r="K214" s="414">
        <v>5.22</v>
      </c>
      <c r="L214" s="414">
        <v>0.24</v>
      </c>
      <c r="M214" s="414">
        <f t="shared" si="101"/>
        <v>28.975853455453784</v>
      </c>
      <c r="N214" s="414">
        <f t="shared" si="105"/>
        <v>2.6642984014209592</v>
      </c>
      <c r="O214" s="413">
        <v>1.18</v>
      </c>
      <c r="P214" s="414"/>
      <c r="Q214" s="341">
        <f t="shared" si="102"/>
        <v>0</v>
      </c>
      <c r="R214" s="341">
        <f t="shared" si="103"/>
        <v>0</v>
      </c>
      <c r="S214" s="342">
        <f t="shared" si="99"/>
        <v>96.861681948273528</v>
      </c>
      <c r="T214" s="414"/>
      <c r="U214" s="413">
        <v>334</v>
      </c>
      <c r="V214" s="467">
        <v>0.69979884350393595</v>
      </c>
      <c r="W214" s="353">
        <f>(V214-V213)-(K213-K214)</f>
        <v>4.4251968503936256E-2</v>
      </c>
      <c r="X214" s="353"/>
      <c r="Y214" s="467">
        <f t="shared" si="104"/>
        <v>3.8874473988497402</v>
      </c>
      <c r="Z214" s="416">
        <v>32.268999937617458</v>
      </c>
      <c r="AA214" s="345">
        <f t="shared" ref="AA214:AA226" si="113">(V214-V213)/180.1/((Z214-Z213))*1000</f>
        <v>0.11550460411493735</v>
      </c>
      <c r="AB214" s="345">
        <f t="shared" ref="AB214:AB226" si="114">(L214-L213)/90.08/((Z214-Z213))*1000</f>
        <v>7.797341033441138E-2</v>
      </c>
      <c r="AC214" s="345"/>
      <c r="AD214" s="413">
        <v>1.905</v>
      </c>
      <c r="AE214" s="413"/>
      <c r="AF214" s="413"/>
      <c r="AG214" s="413"/>
      <c r="AH214" s="417">
        <v>0.77</v>
      </c>
      <c r="AI214" s="413">
        <v>2.0099999999999998</v>
      </c>
      <c r="AJ214" s="347">
        <f t="shared" si="107"/>
        <v>0.67506755191179135</v>
      </c>
    </row>
    <row r="215" spans="1:61" ht="13.25" customHeight="1" thickBot="1">
      <c r="A215" s="434" t="s">
        <v>698</v>
      </c>
      <c r="B215" s="411" t="s">
        <v>688</v>
      </c>
      <c r="C215" s="412">
        <v>3.0999999999985448</v>
      </c>
      <c r="D215" s="413">
        <v>74.399999999965075</v>
      </c>
      <c r="E215" s="337">
        <f t="shared" si="100"/>
        <v>1.4948929382324219</v>
      </c>
      <c r="F215" s="338">
        <v>1494892.9382324219</v>
      </c>
      <c r="G215" s="414">
        <v>98.857139587402344</v>
      </c>
      <c r="H215" s="351">
        <f t="shared" si="112"/>
        <v>1.785359429943624E-2</v>
      </c>
      <c r="I215" s="414">
        <v>69</v>
      </c>
      <c r="J215" s="415">
        <v>60</v>
      </c>
      <c r="K215" s="414">
        <v>5.25</v>
      </c>
      <c r="L215" s="414">
        <v>0.42</v>
      </c>
      <c r="M215" s="414">
        <f t="shared" si="101"/>
        <v>29.142381348875936</v>
      </c>
      <c r="N215" s="414">
        <f t="shared" si="105"/>
        <v>4.6625222024866781</v>
      </c>
      <c r="O215" s="413">
        <v>1.51</v>
      </c>
      <c r="P215" s="414"/>
      <c r="Q215" s="341">
        <f t="shared" si="102"/>
        <v>0</v>
      </c>
      <c r="R215" s="341">
        <f t="shared" si="103"/>
        <v>0</v>
      </c>
      <c r="S215" s="342">
        <f t="shared" si="99"/>
        <v>66.894422632192729</v>
      </c>
      <c r="T215" s="414"/>
      <c r="U215" s="413">
        <v>331</v>
      </c>
      <c r="V215" s="467">
        <v>0.75049180725660136</v>
      </c>
      <c r="W215" s="353">
        <f>(V215-V214)-(K214-K215)</f>
        <v>8.0692963752665658E-2</v>
      </c>
      <c r="X215" s="353"/>
      <c r="Y215" s="467">
        <f t="shared" si="104"/>
        <v>4.1690515082443209</v>
      </c>
      <c r="Z215" s="416">
        <v>58.173752507505455</v>
      </c>
      <c r="AA215" s="345">
        <f t="shared" si="113"/>
        <v>1.0865620227542411E-2</v>
      </c>
      <c r="AB215" s="345">
        <f t="shared" si="114"/>
        <v>7.7137343646682011E-2</v>
      </c>
      <c r="AC215" s="345"/>
      <c r="AD215" s="413">
        <v>1.8759999999999999</v>
      </c>
      <c r="AE215" s="413"/>
      <c r="AF215" s="413"/>
      <c r="AG215" s="413"/>
      <c r="AH215" s="417">
        <v>0.9</v>
      </c>
      <c r="AI215" s="413">
        <v>1.95</v>
      </c>
      <c r="AJ215" s="347">
        <f t="shared" si="107"/>
        <v>7.0992121969395345</v>
      </c>
    </row>
    <row r="216" spans="1:61" ht="13.25" customHeight="1" thickBot="1">
      <c r="A216" s="434" t="s">
        <v>698</v>
      </c>
      <c r="B216" s="411" t="s">
        <v>688</v>
      </c>
      <c r="C216" s="412">
        <v>3.9541666666700621</v>
      </c>
      <c r="D216" s="413">
        <v>94.900000000081491</v>
      </c>
      <c r="E216" s="337">
        <f t="shared" si="100"/>
        <v>2.6023915840148928</v>
      </c>
      <c r="F216" s="338">
        <v>2602391.5840148926</v>
      </c>
      <c r="G216" s="414">
        <v>98.860786437988281</v>
      </c>
      <c r="H216" s="351">
        <f t="shared" si="112"/>
        <v>2.6370794554717542E-2</v>
      </c>
      <c r="I216" s="414">
        <v>65</v>
      </c>
      <c r="J216" s="415">
        <v>62</v>
      </c>
      <c r="K216" s="414">
        <v>5.0199999999999996</v>
      </c>
      <c r="L216" s="414">
        <v>0.55000000000000004</v>
      </c>
      <c r="M216" s="414">
        <f t="shared" si="101"/>
        <v>27.865667499306131</v>
      </c>
      <c r="N216" s="414">
        <f t="shared" si="105"/>
        <v>6.1056838365896979</v>
      </c>
      <c r="O216" s="413">
        <v>2.04</v>
      </c>
      <c r="P216" s="414"/>
      <c r="Q216" s="341">
        <f t="shared" si="102"/>
        <v>0</v>
      </c>
      <c r="R216" s="341">
        <f t="shared" si="103"/>
        <v>0</v>
      </c>
      <c r="S216" s="342">
        <f t="shared" si="99"/>
        <v>38.426192512397755</v>
      </c>
      <c r="T216" s="414"/>
      <c r="U216" s="413"/>
      <c r="V216" s="467">
        <v>1.0228077664183428</v>
      </c>
      <c r="W216" s="353">
        <f t="shared" ref="W216:W226" si="115">(V216-V215)-(K215-K216)</f>
        <v>4.2315959161741024E-2</v>
      </c>
      <c r="X216" s="353"/>
      <c r="Y216" s="467">
        <f t="shared" si="104"/>
        <v>5.6817918863335999</v>
      </c>
      <c r="Z216" s="416">
        <v>100.17091886077893</v>
      </c>
      <c r="AA216" s="345">
        <f t="shared" si="113"/>
        <v>3.6003058215592749E-2</v>
      </c>
      <c r="AB216" s="345">
        <f t="shared" si="114"/>
        <v>3.4363309704358969E-2</v>
      </c>
      <c r="AC216" s="345"/>
      <c r="AD216" s="413">
        <v>1.861</v>
      </c>
      <c r="AE216" s="413"/>
      <c r="AF216" s="413"/>
      <c r="AG216" s="413"/>
      <c r="AH216" s="417">
        <v>1.03</v>
      </c>
      <c r="AI216" s="413">
        <v>1.92</v>
      </c>
      <c r="AJ216" s="347">
        <f t="shared" si="107"/>
        <v>0.95445529928555861</v>
      </c>
    </row>
    <row r="217" spans="1:61" ht="13.25" customHeight="1" thickBot="1">
      <c r="A217" s="434" t="s">
        <v>698</v>
      </c>
      <c r="B217" s="411" t="s">
        <v>688</v>
      </c>
      <c r="C217" s="412">
        <v>4.9645833333343035</v>
      </c>
      <c r="D217" s="413">
        <v>119.15000000002328</v>
      </c>
      <c r="E217" s="337">
        <f t="shared" si="100"/>
        <v>4.6069696975708005</v>
      </c>
      <c r="F217" s="338">
        <v>4606969.6975708008</v>
      </c>
      <c r="G217" s="414">
        <v>98.9627685546875</v>
      </c>
      <c r="H217" s="351">
        <f t="shared" si="112"/>
        <v>2.2932132754488056E-2</v>
      </c>
      <c r="I217" s="414">
        <v>53</v>
      </c>
      <c r="J217" s="415">
        <v>57</v>
      </c>
      <c r="K217" s="414">
        <v>4.9800000000000004</v>
      </c>
      <c r="L217" s="414">
        <v>0.74</v>
      </c>
      <c r="M217" s="414">
        <f t="shared" si="101"/>
        <v>27.643630308076606</v>
      </c>
      <c r="N217" s="414">
        <f t="shared" si="105"/>
        <v>8.214920071047958</v>
      </c>
      <c r="O217" s="413">
        <v>3.04</v>
      </c>
      <c r="P217" s="414"/>
      <c r="Q217" s="341">
        <f t="shared" si="102"/>
        <v>0</v>
      </c>
      <c r="R217" s="341">
        <f t="shared" si="103"/>
        <v>0</v>
      </c>
      <c r="S217" s="342">
        <f t="shared" si="99"/>
        <v>21.706242186209469</v>
      </c>
      <c r="T217" s="414"/>
      <c r="U217" s="413">
        <v>347</v>
      </c>
      <c r="V217" s="467">
        <v>2.1209955544595624</v>
      </c>
      <c r="W217" s="353">
        <f t="shared" si="115"/>
        <v>1.0581877880412205</v>
      </c>
      <c r="X217" s="353"/>
      <c r="Y217" s="467">
        <f t="shared" si="104"/>
        <v>11.782326775321849</v>
      </c>
      <c r="Z217" s="416">
        <v>187.58442439979564</v>
      </c>
      <c r="AA217" s="345">
        <f t="shared" si="113"/>
        <v>6.975644830631901E-2</v>
      </c>
      <c r="AB217" s="345">
        <f t="shared" si="114"/>
        <v>2.4129409082179053E-2</v>
      </c>
      <c r="AC217" s="345"/>
      <c r="AD217" s="413">
        <v>1.8724814814814814</v>
      </c>
      <c r="AE217" s="413"/>
      <c r="AF217" s="413"/>
      <c r="AG217" s="413"/>
      <c r="AH217" s="417">
        <v>1.86</v>
      </c>
      <c r="AI217" s="413">
        <v>4.84</v>
      </c>
      <c r="AJ217" s="347">
        <f t="shared" si="107"/>
        <v>0.34590936992979399</v>
      </c>
    </row>
    <row r="218" spans="1:61" ht="13.25" customHeight="1" thickBot="1">
      <c r="A218" s="434" t="s">
        <v>698</v>
      </c>
      <c r="B218" s="411" t="s">
        <v>688</v>
      </c>
      <c r="C218" s="412">
        <v>5.9645833333343035</v>
      </c>
      <c r="D218" s="413">
        <v>143.15000000002328</v>
      </c>
      <c r="E218" s="337">
        <f t="shared" si="100"/>
        <v>7.6900752616882322</v>
      </c>
      <c r="F218" s="338">
        <v>7690075.2616882324</v>
      </c>
      <c r="G218" s="414">
        <v>98.856582641601562</v>
      </c>
      <c r="H218" s="351">
        <f t="shared" si="112"/>
        <v>2.0893268628980752E-2</v>
      </c>
      <c r="I218" s="414">
        <v>38</v>
      </c>
      <c r="J218" s="415">
        <v>52</v>
      </c>
      <c r="K218" s="414">
        <v>5.03</v>
      </c>
      <c r="L218" s="414">
        <v>1.08</v>
      </c>
      <c r="M218" s="414">
        <f t="shared" si="101"/>
        <v>27.921176797113517</v>
      </c>
      <c r="N218" s="414">
        <f t="shared" si="105"/>
        <v>11.989342806394317</v>
      </c>
      <c r="O218" s="413">
        <v>4.47</v>
      </c>
      <c r="P218" s="414"/>
      <c r="Q218" s="341">
        <f t="shared" si="102"/>
        <v>0</v>
      </c>
      <c r="R218" s="341">
        <f t="shared" si="103"/>
        <v>0</v>
      </c>
      <c r="S218" s="342">
        <f t="shared" si="99"/>
        <v>13.003773902993846</v>
      </c>
      <c r="T218" s="414"/>
      <c r="U218" s="413">
        <v>361</v>
      </c>
      <c r="V218" s="467">
        <v>3.1160016493830809</v>
      </c>
      <c r="W218" s="353">
        <f t="shared" si="115"/>
        <v>1.0450060949235183</v>
      </c>
      <c r="X218" s="353"/>
      <c r="Y218" s="467">
        <f t="shared" si="104"/>
        <v>17.309677801200351</v>
      </c>
      <c r="Z218" s="416">
        <v>335.14896391090406</v>
      </c>
      <c r="AA218" s="345">
        <f t="shared" si="113"/>
        <v>3.7439498374537826E-2</v>
      </c>
      <c r="AB218" s="345">
        <f t="shared" si="114"/>
        <v>2.557811482251281E-2</v>
      </c>
      <c r="AC218" s="345"/>
      <c r="AD218" s="413">
        <v>1.8837777777777778</v>
      </c>
      <c r="AE218" s="413"/>
      <c r="AF218" s="413"/>
      <c r="AG218" s="413"/>
      <c r="AH218" s="417"/>
      <c r="AI218" s="413">
        <v>6.48</v>
      </c>
      <c r="AJ218" s="347">
        <f t="shared" si="107"/>
        <v>0.6831852971595419</v>
      </c>
    </row>
    <row r="219" spans="1:61" ht="13.25" customHeight="1" thickBot="1">
      <c r="A219" s="434" t="s">
        <v>698</v>
      </c>
      <c r="B219" s="411" t="s">
        <v>688</v>
      </c>
      <c r="C219" s="412">
        <v>6.9645833333343035</v>
      </c>
      <c r="D219" s="413">
        <v>167.15000000002328</v>
      </c>
      <c r="E219" s="337">
        <f t="shared" si="100"/>
        <v>11.477</v>
      </c>
      <c r="F219" s="338">
        <v>11477000</v>
      </c>
      <c r="G219" s="414">
        <v>99.1</v>
      </c>
      <c r="H219" s="351">
        <f t="shared" si="112"/>
        <v>1.6464539175508233E-2</v>
      </c>
      <c r="I219" s="414">
        <v>26</v>
      </c>
      <c r="J219" s="415">
        <v>43</v>
      </c>
      <c r="K219" s="414">
        <v>3.91</v>
      </c>
      <c r="L219" s="414">
        <v>1.39</v>
      </c>
      <c r="M219" s="414">
        <f t="shared" si="101"/>
        <v>21.704135442686649</v>
      </c>
      <c r="N219" s="414">
        <f t="shared" si="105"/>
        <v>15.430728241563054</v>
      </c>
      <c r="O219" s="413">
        <v>5.85</v>
      </c>
      <c r="P219" s="414"/>
      <c r="Q219" s="341">
        <f t="shared" si="102"/>
        <v>0</v>
      </c>
      <c r="R219" s="341">
        <f t="shared" si="103"/>
        <v>0</v>
      </c>
      <c r="S219" s="342">
        <f t="shared" si="99"/>
        <v>8.7130783305741915</v>
      </c>
      <c r="T219" s="414"/>
      <c r="U219" s="413">
        <v>359</v>
      </c>
      <c r="V219" s="467">
        <v>5.302195214155387</v>
      </c>
      <c r="W219" s="353">
        <f t="shared" si="115"/>
        <v>1.066193564772306</v>
      </c>
      <c r="X219" s="353"/>
      <c r="Y219" s="467">
        <f t="shared" si="104"/>
        <v>29.454185563177443</v>
      </c>
      <c r="Z219" s="416">
        <v>565.15386705116282</v>
      </c>
      <c r="AA219" s="345">
        <f t="shared" si="113"/>
        <v>5.2776162047387755E-2</v>
      </c>
      <c r="AB219" s="345">
        <f t="shared" si="114"/>
        <v>1.4962226405539509E-2</v>
      </c>
      <c r="AC219" s="345"/>
      <c r="AD219" s="413">
        <v>1.8958148148148148</v>
      </c>
      <c r="AE219" s="413"/>
      <c r="AF219" s="413"/>
      <c r="AG219" s="413"/>
      <c r="AH219" s="417"/>
      <c r="AI219" s="413">
        <v>7.38</v>
      </c>
      <c r="AJ219" s="347">
        <f t="shared" si="107"/>
        <v>0.28350349523530938</v>
      </c>
    </row>
    <row r="220" spans="1:61" ht="13.25" customHeight="1" thickBot="1">
      <c r="A220" s="434" t="s">
        <v>698</v>
      </c>
      <c r="B220" s="411" t="s">
        <v>688</v>
      </c>
      <c r="C220" s="412">
        <v>8.0583333333343035</v>
      </c>
      <c r="D220" s="413">
        <v>193.40000000002328</v>
      </c>
      <c r="E220" s="337">
        <f t="shared" si="100"/>
        <v>14.145</v>
      </c>
      <c r="F220" s="338">
        <v>14145000</v>
      </c>
      <c r="G220" s="414">
        <v>98.9</v>
      </c>
      <c r="H220" s="351">
        <f t="shared" si="112"/>
        <v>7.9336582029580233E-3</v>
      </c>
      <c r="I220" s="414">
        <v>25</v>
      </c>
      <c r="J220" s="415">
        <v>35</v>
      </c>
      <c r="K220" s="414">
        <v>2.46</v>
      </c>
      <c r="L220" s="414">
        <v>1.46</v>
      </c>
      <c r="M220" s="414">
        <f t="shared" si="101"/>
        <v>13.655287260616152</v>
      </c>
      <c r="N220" s="414">
        <f t="shared" si="105"/>
        <v>16.207815275310832</v>
      </c>
      <c r="O220" s="413">
        <v>6.58</v>
      </c>
      <c r="P220" s="414">
        <v>0.90963333333333329</v>
      </c>
      <c r="Q220" s="341">
        <f t="shared" si="102"/>
        <v>909.63333333333333</v>
      </c>
      <c r="R220" s="341">
        <f t="shared" si="103"/>
        <v>6430.7764816778599</v>
      </c>
      <c r="S220" s="342">
        <f t="shared" si="99"/>
        <v>7.0696359137504414</v>
      </c>
      <c r="T220" s="414"/>
      <c r="U220" s="413">
        <v>378</v>
      </c>
      <c r="V220" s="467">
        <v>8.4305608101142049</v>
      </c>
      <c r="W220" s="353">
        <f t="shared" si="115"/>
        <v>1.6783655959588177</v>
      </c>
      <c r="X220" s="353"/>
      <c r="Y220" s="467">
        <f t="shared" si="104"/>
        <v>46.832546232892845</v>
      </c>
      <c r="Z220" s="416">
        <v>901.44261705116287</v>
      </c>
      <c r="AA220" s="345">
        <f t="shared" si="113"/>
        <v>5.1652512247964723E-2</v>
      </c>
      <c r="AB220" s="345">
        <f t="shared" si="114"/>
        <v>2.310773208285381E-3</v>
      </c>
      <c r="AC220" s="345">
        <f t="shared" ref="AC220:AC226" si="116">P220/Z220*1000*24</f>
        <v>24.218069555458939</v>
      </c>
      <c r="AD220" s="413">
        <v>1.920962962962963</v>
      </c>
      <c r="AE220" s="413"/>
      <c r="AF220" s="413"/>
      <c r="AG220" s="413"/>
      <c r="AH220" s="417"/>
      <c r="AI220" s="413">
        <v>8.66</v>
      </c>
      <c r="AJ220" s="347">
        <f t="shared" si="107"/>
        <v>4.4736898704795004E-2</v>
      </c>
    </row>
    <row r="221" spans="1:61" ht="13.25" customHeight="1" thickBot="1">
      <c r="A221" s="434" t="s">
        <v>698</v>
      </c>
      <c r="B221" s="411" t="s">
        <v>688</v>
      </c>
      <c r="C221" s="412">
        <v>9.0999999999985448</v>
      </c>
      <c r="D221" s="413">
        <v>218.39999999996508</v>
      </c>
      <c r="E221" s="337">
        <f t="shared" si="100"/>
        <v>17.488299234008789</v>
      </c>
      <c r="F221" s="338">
        <v>17488299.234008789</v>
      </c>
      <c r="G221" s="414">
        <v>98.359199523925781</v>
      </c>
      <c r="H221" s="351">
        <f t="shared" si="112"/>
        <v>8.4551388947055137E-3</v>
      </c>
      <c r="I221" s="414">
        <v>45</v>
      </c>
      <c r="J221" s="415">
        <v>39</v>
      </c>
      <c r="K221" s="414">
        <v>1.8</v>
      </c>
      <c r="L221" s="414">
        <v>0.84</v>
      </c>
      <c r="M221" s="414">
        <f t="shared" si="101"/>
        <v>9.9916736053288933</v>
      </c>
      <c r="N221" s="414">
        <f t="shared" si="105"/>
        <v>9.3250444049733563</v>
      </c>
      <c r="O221" s="413">
        <v>4.45</v>
      </c>
      <c r="P221" s="414">
        <v>1.4510533333333333</v>
      </c>
      <c r="Q221" s="341">
        <f t="shared" si="102"/>
        <v>1451.0533333333333</v>
      </c>
      <c r="R221" s="341">
        <f t="shared" si="103"/>
        <v>8297.2810215388381</v>
      </c>
      <c r="S221" s="342">
        <f t="shared" si="99"/>
        <v>5.7181089288279123</v>
      </c>
      <c r="T221" s="414"/>
      <c r="U221" s="413">
        <v>377</v>
      </c>
      <c r="V221" s="467">
        <v>11.610758946493414</v>
      </c>
      <c r="W221" s="353">
        <f t="shared" si="115"/>
        <v>2.520198136379209</v>
      </c>
      <c r="X221" s="353"/>
      <c r="Y221" s="467">
        <f t="shared" si="104"/>
        <v>64.498841465952367</v>
      </c>
      <c r="Z221" s="416">
        <v>1296.8588574753521</v>
      </c>
      <c r="AA221" s="345">
        <f t="shared" si="113"/>
        <v>4.465663177877089E-2</v>
      </c>
      <c r="AB221" s="345">
        <f t="shared" si="114"/>
        <v>-1.7406393988658314E-2</v>
      </c>
      <c r="AC221" s="345">
        <f t="shared" si="116"/>
        <v>26.853562204753558</v>
      </c>
      <c r="AD221" s="413">
        <v>1.9188055555555557</v>
      </c>
      <c r="AE221" s="413"/>
      <c r="AF221" s="413"/>
      <c r="AG221" s="413"/>
      <c r="AH221" s="417"/>
      <c r="AI221" s="413">
        <v>7.51</v>
      </c>
      <c r="AJ221" s="347">
        <f t="shared" si="107"/>
        <v>-0.38978295709559224</v>
      </c>
    </row>
    <row r="222" spans="1:61" ht="13.25" customHeight="1" thickBot="1">
      <c r="A222" s="434" t="s">
        <v>698</v>
      </c>
      <c r="B222" s="411" t="s">
        <v>688</v>
      </c>
      <c r="C222" s="412">
        <v>10.044444444443798</v>
      </c>
      <c r="D222" s="413">
        <v>241.06666666665114</v>
      </c>
      <c r="E222" s="337">
        <f t="shared" si="100"/>
        <v>18.849400384521484</v>
      </c>
      <c r="F222" s="338">
        <v>18849400.384521484</v>
      </c>
      <c r="G222" s="414">
        <v>97.51519775390625</v>
      </c>
      <c r="H222" s="351">
        <f t="shared" si="112"/>
        <v>3.3050292561175106E-3</v>
      </c>
      <c r="I222" s="414">
        <v>94</v>
      </c>
      <c r="J222" s="415">
        <v>25</v>
      </c>
      <c r="K222" s="414">
        <v>2.77</v>
      </c>
      <c r="L222" s="414">
        <v>0.43</v>
      </c>
      <c r="M222" s="414">
        <f t="shared" si="101"/>
        <v>15.376075492645018</v>
      </c>
      <c r="N222" s="414">
        <f t="shared" si="105"/>
        <v>4.7735346358792183</v>
      </c>
      <c r="O222" s="413">
        <v>4.6900000000000004</v>
      </c>
      <c r="P222" s="414">
        <v>1.9985783333333333</v>
      </c>
      <c r="Q222" s="341">
        <f t="shared" si="102"/>
        <v>1998.5783333333334</v>
      </c>
      <c r="R222" s="341">
        <f t="shared" si="103"/>
        <v>10602.874853114696</v>
      </c>
      <c r="S222" s="342">
        <f t="shared" si="99"/>
        <v>5.3052085456318681</v>
      </c>
      <c r="T222" s="414"/>
      <c r="U222" s="413">
        <v>386</v>
      </c>
      <c r="V222" s="467">
        <v>14.130548839277596</v>
      </c>
      <c r="W222" s="353">
        <f t="shared" si="115"/>
        <v>3.4897898927841817</v>
      </c>
      <c r="X222" s="353"/>
      <c r="Y222" s="467">
        <f t="shared" si="104"/>
        <v>78.496507731453477</v>
      </c>
      <c r="Z222" s="416">
        <v>1708.6861198190477</v>
      </c>
      <c r="AA222" s="345">
        <f t="shared" si="113"/>
        <v>3.3973127099446714E-2</v>
      </c>
      <c r="AB222" s="345">
        <f t="shared" si="114"/>
        <v>-1.1051987532810829E-2</v>
      </c>
      <c r="AC222" s="345">
        <f t="shared" si="116"/>
        <v>28.071791210593819</v>
      </c>
      <c r="AD222" s="413">
        <v>1.8628055555555556</v>
      </c>
      <c r="AE222" s="413"/>
      <c r="AF222" s="413"/>
      <c r="AG222" s="413"/>
      <c r="AH222" s="417">
        <v>1.99</v>
      </c>
      <c r="AI222" s="413">
        <v>5.74</v>
      </c>
      <c r="AJ222" s="347">
        <f t="shared" si="107"/>
        <v>-0.32531557958910479</v>
      </c>
    </row>
    <row r="223" spans="1:61" ht="13.25" customHeight="1" thickBot="1">
      <c r="A223" s="434" t="s">
        <v>698</v>
      </c>
      <c r="B223" s="411" t="s">
        <v>688</v>
      </c>
      <c r="C223" s="412">
        <v>10.974999999998545</v>
      </c>
      <c r="D223" s="413">
        <v>263.39999999996508</v>
      </c>
      <c r="E223" s="337">
        <f t="shared" si="100"/>
        <v>19.640799386596679</v>
      </c>
      <c r="F223" s="338">
        <v>19640799.38659668</v>
      </c>
      <c r="G223" s="414">
        <v>96.033699035644531</v>
      </c>
      <c r="H223" s="351">
        <f t="shared" si="112"/>
        <v>1.8412882459988089E-3</v>
      </c>
      <c r="I223" s="414">
        <v>111</v>
      </c>
      <c r="J223" s="415">
        <v>38</v>
      </c>
      <c r="K223" s="414">
        <v>1.53</v>
      </c>
      <c r="L223" s="414">
        <v>0.16</v>
      </c>
      <c r="M223" s="414">
        <f t="shared" si="101"/>
        <v>8.4929225645295592</v>
      </c>
      <c r="N223" s="414">
        <f t="shared" si="105"/>
        <v>1.7761989342806395</v>
      </c>
      <c r="O223" s="413">
        <v>5.03</v>
      </c>
      <c r="P223" s="414">
        <v>2.5534183333333336</v>
      </c>
      <c r="Q223" s="341">
        <f t="shared" si="102"/>
        <v>2553.4183333333335</v>
      </c>
      <c r="R223" s="341">
        <f t="shared" si="103"/>
        <v>13000.582527592247</v>
      </c>
      <c r="S223" s="342">
        <f t="shared" si="99"/>
        <v>5.0914424627870405</v>
      </c>
      <c r="T223" s="414"/>
      <c r="U223" s="413">
        <v>379</v>
      </c>
      <c r="V223" s="467">
        <v>16.95010617700807</v>
      </c>
      <c r="W223" s="353">
        <f t="shared" si="115"/>
        <v>1.5795573377304744</v>
      </c>
      <c r="X223" s="353"/>
      <c r="Y223" s="467">
        <f t="shared" si="104"/>
        <v>94.159409921440286</v>
      </c>
      <c r="Z223" s="416">
        <v>2138.4933505961603</v>
      </c>
      <c r="AA223" s="345">
        <f t="shared" si="113"/>
        <v>3.6424491737878435E-2</v>
      </c>
      <c r="AB223" s="345">
        <f t="shared" si="114"/>
        <v>-6.9736744451210112E-3</v>
      </c>
      <c r="AC223" s="345">
        <f t="shared" si="116"/>
        <v>28.656642763427836</v>
      </c>
      <c r="AD223" s="413">
        <v>1.8530555555555557</v>
      </c>
      <c r="AE223" s="413"/>
      <c r="AF223" s="413"/>
      <c r="AG223" s="413"/>
      <c r="AH223" s="417">
        <v>2.35</v>
      </c>
      <c r="AI223" s="413">
        <v>4.29</v>
      </c>
      <c r="AJ223" s="347">
        <f t="shared" si="107"/>
        <v>-0.19145564186058281</v>
      </c>
    </row>
    <row r="224" spans="1:61" ht="13.25" customHeight="1" thickBot="1">
      <c r="A224" s="434" t="s">
        <v>698</v>
      </c>
      <c r="B224" s="411" t="s">
        <v>688</v>
      </c>
      <c r="C224" s="412">
        <v>11.988888888889051</v>
      </c>
      <c r="D224" s="413">
        <v>287.73333333333721</v>
      </c>
      <c r="E224" s="337">
        <f t="shared" si="100"/>
        <v>19.840500695800781</v>
      </c>
      <c r="F224" s="338">
        <v>19840500.695800781</v>
      </c>
      <c r="G224" s="414">
        <v>94.639602661132812</v>
      </c>
      <c r="H224" s="351">
        <f t="shared" si="112"/>
        <v>4.1573621440205285E-4</v>
      </c>
      <c r="I224" s="414">
        <v>140</v>
      </c>
      <c r="J224" s="415">
        <v>35</v>
      </c>
      <c r="K224" s="414">
        <v>2.0099999999999998</v>
      </c>
      <c r="L224" s="414">
        <v>0.08</v>
      </c>
      <c r="M224" s="414">
        <f t="shared" si="101"/>
        <v>11.157368859283928</v>
      </c>
      <c r="N224" s="414">
        <f t="shared" si="105"/>
        <v>0.88809946714031973</v>
      </c>
      <c r="O224" s="413">
        <v>8.17</v>
      </c>
      <c r="P224" s="414">
        <v>2.9307183333333335</v>
      </c>
      <c r="Q224" s="341">
        <f t="shared" si="102"/>
        <v>2930.7183333333337</v>
      </c>
      <c r="R224" s="341">
        <f t="shared" si="103"/>
        <v>14771.393012040351</v>
      </c>
      <c r="S224" s="342">
        <f t="shared" si="99"/>
        <v>5.040195382829471</v>
      </c>
      <c r="T224" s="414"/>
      <c r="U224" s="413">
        <v>401</v>
      </c>
      <c r="V224" s="467">
        <v>19.863086083607556</v>
      </c>
      <c r="W224" s="353">
        <f t="shared" si="115"/>
        <v>3.3929799065994848</v>
      </c>
      <c r="X224" s="353"/>
      <c r="Y224" s="467">
        <f t="shared" si="104"/>
        <v>110.34128313533625</v>
      </c>
      <c r="Z224" s="416">
        <v>2618.8491682660956</v>
      </c>
      <c r="AA224" s="345">
        <f t="shared" si="113"/>
        <v>3.3671364895945292E-2</v>
      </c>
      <c r="AB224" s="345">
        <f t="shared" si="114"/>
        <v>-1.8488367049414097E-3</v>
      </c>
      <c r="AC224" s="345">
        <f t="shared" si="116"/>
        <v>26.858072183885767</v>
      </c>
      <c r="AD224" s="413">
        <v>1.8082222222222224</v>
      </c>
      <c r="AE224" s="413"/>
      <c r="AF224" s="413"/>
      <c r="AG224" s="413"/>
      <c r="AH224" s="417">
        <v>2.57</v>
      </c>
      <c r="AI224" s="413">
        <v>3.14</v>
      </c>
      <c r="AJ224" s="347">
        <f t="shared" si="107"/>
        <v>-5.4908279205635846E-2</v>
      </c>
    </row>
    <row r="225" spans="1:81" ht="13.25" customHeight="1" thickBot="1">
      <c r="A225" s="434" t="s">
        <v>698</v>
      </c>
      <c r="B225" s="411" t="s">
        <v>688</v>
      </c>
      <c r="C225" s="412">
        <v>12.919444444443798</v>
      </c>
      <c r="D225" s="413">
        <v>310.06666666665114</v>
      </c>
      <c r="E225" s="337">
        <f t="shared" si="100"/>
        <v>19.290100915527344</v>
      </c>
      <c r="F225" s="338">
        <v>19290100.915527344</v>
      </c>
      <c r="G225" s="414">
        <v>86.984298706054688</v>
      </c>
      <c r="H225" s="351">
        <f t="shared" si="112"/>
        <v>-1.2596160174438542E-3</v>
      </c>
      <c r="I225" s="414">
        <v>130</v>
      </c>
      <c r="J225" s="415">
        <v>33</v>
      </c>
      <c r="K225" s="414">
        <v>1.75</v>
      </c>
      <c r="L225" s="414">
        <v>0.04</v>
      </c>
      <c r="M225" s="414">
        <f t="shared" si="101"/>
        <v>9.7141271162919782</v>
      </c>
      <c r="N225" s="414">
        <f t="shared" si="105"/>
        <v>0.44404973357015987</v>
      </c>
      <c r="O225" s="413">
        <v>9.52</v>
      </c>
      <c r="P225" s="414">
        <v>3.1702433333333335</v>
      </c>
      <c r="Q225" s="341">
        <f t="shared" si="102"/>
        <v>3170.2433333333333</v>
      </c>
      <c r="R225" s="341">
        <f t="shared" si="103"/>
        <v>16434.560644426088</v>
      </c>
      <c r="S225" s="342">
        <f t="shared" si="99"/>
        <v>5.1840060577135789</v>
      </c>
      <c r="T225" s="414"/>
      <c r="U225" s="413">
        <v>408</v>
      </c>
      <c r="V225" s="467">
        <v>22.607783861248343</v>
      </c>
      <c r="W225" s="353">
        <f t="shared" si="115"/>
        <v>2.4846977776407879</v>
      </c>
      <c r="X225" s="353"/>
      <c r="Y225" s="467">
        <f t="shared" si="104"/>
        <v>125.58833353469626</v>
      </c>
      <c r="Z225" s="416">
        <v>3055.8075529255466</v>
      </c>
      <c r="AA225" s="345">
        <f t="shared" si="113"/>
        <v>3.4877130033772533E-2</v>
      </c>
      <c r="AB225" s="345">
        <f t="shared" si="114"/>
        <v>-1.016228888515861E-3</v>
      </c>
      <c r="AC225" s="345">
        <f t="shared" si="116"/>
        <v>24.89876691585421</v>
      </c>
      <c r="AD225" s="413">
        <v>1.802388888888889</v>
      </c>
      <c r="AE225" s="413"/>
      <c r="AF225" s="413"/>
      <c r="AG225" s="413"/>
      <c r="AH225" s="417">
        <v>2.4500000000000002</v>
      </c>
      <c r="AI225" s="413">
        <v>2.91</v>
      </c>
      <c r="AJ225" s="347">
        <f t="shared" si="107"/>
        <v>-2.9137399996267389E-2</v>
      </c>
    </row>
    <row r="226" spans="1:81" ht="16" thickBot="1">
      <c r="A226" s="434" t="s">
        <v>698</v>
      </c>
      <c r="B226" s="411" t="s">
        <v>688</v>
      </c>
      <c r="C226" s="436">
        <v>13.891666666670062</v>
      </c>
      <c r="D226" s="437">
        <v>333.40000000008149</v>
      </c>
      <c r="E226" s="337">
        <f t="shared" si="100"/>
        <v>14.971899850463867</v>
      </c>
      <c r="F226" s="338">
        <v>14971899.850463867</v>
      </c>
      <c r="G226" s="438">
        <v>77.35150146484375</v>
      </c>
      <c r="H226" s="351">
        <f t="shared" si="112"/>
        <v>-1.0802974478607827E-2</v>
      </c>
      <c r="I226" s="438">
        <v>150</v>
      </c>
      <c r="J226" s="439">
        <v>43</v>
      </c>
      <c r="K226" s="438">
        <v>3.01</v>
      </c>
      <c r="L226" s="438">
        <v>0.15</v>
      </c>
      <c r="M226" s="438">
        <f t="shared" si="101"/>
        <v>16.708298640022203</v>
      </c>
      <c r="N226" s="438">
        <f t="shared" si="105"/>
        <v>1.6651865008880993</v>
      </c>
      <c r="O226" s="437">
        <v>10.52</v>
      </c>
      <c r="P226" s="438">
        <v>3.2314583333333333</v>
      </c>
      <c r="Q226" s="341">
        <f t="shared" si="102"/>
        <v>3231.4583333333335</v>
      </c>
      <c r="R226" s="341">
        <f t="shared" si="103"/>
        <v>21583.488839816244</v>
      </c>
      <c r="S226" s="342">
        <f t="shared" si="99"/>
        <v>6.6791790620281066</v>
      </c>
      <c r="T226" s="345">
        <f>P226/AVERAGE(P226,P241,P256,P271,P285,P300,P315,P330,P346,P361,P376,P391,P406,P421,P436)</f>
        <v>1.0740248296315908</v>
      </c>
      <c r="U226" s="437">
        <v>438</v>
      </c>
      <c r="V226" s="469">
        <v>24.645779479073305</v>
      </c>
      <c r="W226" s="353">
        <f t="shared" si="115"/>
        <v>3.2979956178249612</v>
      </c>
      <c r="X226" s="353"/>
      <c r="Y226" s="469">
        <f t="shared" si="104"/>
        <v>136.90958797363169</v>
      </c>
      <c r="Z226" s="440">
        <v>3455.530895197106</v>
      </c>
      <c r="AA226" s="345">
        <f t="shared" si="113"/>
        <v>2.8309358155399676E-2</v>
      </c>
      <c r="AB226" s="345">
        <f t="shared" si="114"/>
        <v>3.0549548604753177E-3</v>
      </c>
      <c r="AC226" s="345">
        <f t="shared" si="116"/>
        <v>22.443729300118502</v>
      </c>
      <c r="AD226" s="413">
        <v>1.8002222222222224</v>
      </c>
      <c r="AE226" s="413"/>
      <c r="AF226" s="413"/>
      <c r="AG226" s="413"/>
      <c r="AH226" s="441">
        <v>2.54</v>
      </c>
      <c r="AI226" s="437">
        <v>3.16</v>
      </c>
      <c r="AJ226" s="347">
        <f t="shared" si="107"/>
        <v>0.10791325058327475</v>
      </c>
      <c r="AK226" s="29"/>
      <c r="AL226" s="29"/>
      <c r="AM226" s="426">
        <v>62.4</v>
      </c>
      <c r="AN226" s="426">
        <v>35.700000000000003</v>
      </c>
      <c r="AO226" s="427">
        <v>20</v>
      </c>
      <c r="AP226" s="427">
        <v>45.8</v>
      </c>
      <c r="AQ226" s="427">
        <v>34.1</v>
      </c>
      <c r="AR226" s="426">
        <v>99.3</v>
      </c>
      <c r="AS226" s="426">
        <v>0.7</v>
      </c>
      <c r="AT226" s="426" t="s">
        <v>684</v>
      </c>
      <c r="AU226" s="29">
        <v>94</v>
      </c>
      <c r="AV226" s="426">
        <v>1.90343527257124</v>
      </c>
      <c r="AW226" s="426">
        <v>63.719985297412691</v>
      </c>
      <c r="AX226" s="29"/>
      <c r="AY226" s="426">
        <v>2.3065105516374897</v>
      </c>
      <c r="AZ226" s="29"/>
      <c r="BA226" s="426">
        <v>0.77144194179151204</v>
      </c>
      <c r="BB226" s="426">
        <v>0.51261838118029601</v>
      </c>
      <c r="BC226" s="426">
        <v>0.25844694384585803</v>
      </c>
      <c r="BD226" s="426">
        <v>18.579236023535898</v>
      </c>
      <c r="BE226" s="426">
        <v>7.1528206771981395</v>
      </c>
      <c r="BF226" s="29"/>
      <c r="BG226" s="29"/>
      <c r="BH226" s="365">
        <f>(2*AY226+BB226+BC226+BD226+BE226)/(2*(SUM(AV226:BG226)))</f>
        <v>0.16341740534357274</v>
      </c>
      <c r="BI226" s="365">
        <f>SUM(BD226:BE226,AY226,AW226)/SUM(AV226:BG226)</f>
        <v>0.9638048336251217</v>
      </c>
    </row>
    <row r="227" spans="1:81" ht="16" thickBot="1">
      <c r="A227" s="470" t="s">
        <v>582</v>
      </c>
      <c r="B227" s="471" t="s">
        <v>699</v>
      </c>
      <c r="C227" s="472">
        <v>2.5694444448163267E-2</v>
      </c>
      <c r="D227">
        <v>0.61666666675591841</v>
      </c>
      <c r="E227" s="337">
        <f t="shared" si="100"/>
        <v>0.26</v>
      </c>
      <c r="F227" s="473">
        <v>260000</v>
      </c>
      <c r="G227" s="449">
        <v>99.6</v>
      </c>
      <c r="I227" s="474">
        <v>85.4</v>
      </c>
      <c r="J227" s="475">
        <v>68</v>
      </c>
      <c r="K227" s="452">
        <v>6.14</v>
      </c>
      <c r="L227" s="476">
        <v>0.06</v>
      </c>
      <c r="M227" s="414">
        <f t="shared" ref="M227:M271" si="117">K227/180.156*1000</f>
        <v>34.08157374719687</v>
      </c>
      <c r="N227" s="414">
        <f t="shared" si="105"/>
        <v>0.6660746003552398</v>
      </c>
      <c r="O227" s="477">
        <v>0.64</v>
      </c>
      <c r="Q227" s="449"/>
      <c r="R227" s="341"/>
      <c r="S227" s="342">
        <f t="shared" si="99"/>
        <v>384.61538461538464</v>
      </c>
      <c r="U227">
        <v>335</v>
      </c>
      <c r="V227" s="478">
        <v>0</v>
      </c>
      <c r="W227" s="344"/>
      <c r="X227" s="359"/>
      <c r="Y227" s="466">
        <f t="shared" si="104"/>
        <v>0</v>
      </c>
      <c r="Z227" s="424">
        <v>0</v>
      </c>
      <c r="AA227" s="345"/>
      <c r="AB227" s="345"/>
      <c r="AC227" s="345"/>
      <c r="AD227" s="413">
        <v>1.9350000000000001</v>
      </c>
      <c r="AE227" s="413">
        <v>20</v>
      </c>
      <c r="AF227" s="413">
        <v>0</v>
      </c>
      <c r="AG227" s="413">
        <v>0</v>
      </c>
      <c r="AH227" s="426">
        <v>0</v>
      </c>
      <c r="AI227" s="426">
        <v>2.4900000000000002</v>
      </c>
      <c r="AJ227" s="347"/>
      <c r="BJ227" s="479">
        <v>6.5000000000000002E-2</v>
      </c>
      <c r="BK227" s="479">
        <v>2.2170000000000001</v>
      </c>
      <c r="BL227" s="479">
        <v>6.718</v>
      </c>
      <c r="BM227" s="479">
        <v>1.8839999999999999</v>
      </c>
      <c r="BN227" s="479">
        <v>1.123</v>
      </c>
      <c r="BO227" s="479">
        <v>0</v>
      </c>
      <c r="BP227" s="479">
        <v>2.4990000000000001</v>
      </c>
      <c r="BQ227" s="479">
        <v>0.21199999999999999</v>
      </c>
      <c r="BR227" s="479">
        <v>1.3089999999999999</v>
      </c>
      <c r="BS227" s="479">
        <v>3.2669999999999999</v>
      </c>
      <c r="BT227" s="479">
        <v>5.3029999999999999</v>
      </c>
      <c r="BU227" s="479">
        <v>3.5350000000000001</v>
      </c>
      <c r="BV227" s="479">
        <v>5.1929999999999996</v>
      </c>
      <c r="BW227" s="479">
        <v>1.5580000000000001</v>
      </c>
      <c r="BX227" s="479">
        <v>0.83099999999999996</v>
      </c>
      <c r="BY227" s="479">
        <v>3.2669999999999999</v>
      </c>
      <c r="BZ227" s="479">
        <v>2.9790000000000001</v>
      </c>
      <c r="CA227" s="479">
        <v>4.5869999999999997</v>
      </c>
      <c r="CB227" s="479">
        <v>1.357</v>
      </c>
      <c r="CC227" s="479">
        <v>1.141</v>
      </c>
    </row>
    <row r="228" spans="1:81" ht="16" thickBot="1">
      <c r="A228" s="470" t="s">
        <v>582</v>
      </c>
      <c r="B228" s="471" t="s">
        <v>699</v>
      </c>
      <c r="C228" s="472">
        <v>0.8868055555576575</v>
      </c>
      <c r="D228">
        <v>21.28333333338378</v>
      </c>
      <c r="E228" s="337">
        <f t="shared" si="100"/>
        <v>0.43249998817443841</v>
      </c>
      <c r="F228" s="473">
        <v>432499.98817443842</v>
      </c>
      <c r="G228" s="449">
        <v>99.411796569824219</v>
      </c>
      <c r="H228" s="351">
        <f t="shared" si="112"/>
        <v>2.4106205816300873E-2</v>
      </c>
      <c r="I228" s="474">
        <v>79.5</v>
      </c>
      <c r="J228" s="475">
        <v>62</v>
      </c>
      <c r="K228" s="452">
        <v>5.92</v>
      </c>
      <c r="L228" s="476">
        <v>0.12</v>
      </c>
      <c r="M228" s="414">
        <f t="shared" si="117"/>
        <v>32.860409867004151</v>
      </c>
      <c r="N228" s="414">
        <f t="shared" si="105"/>
        <v>1.3321492007104796</v>
      </c>
      <c r="O228" s="477">
        <v>0.8</v>
      </c>
      <c r="Q228" s="449"/>
      <c r="R228" s="341"/>
      <c r="S228" s="342">
        <f t="shared" si="99"/>
        <v>231.21387915429818</v>
      </c>
      <c r="U228">
        <v>330</v>
      </c>
      <c r="V228" s="478">
        <v>0.28429319371727713</v>
      </c>
      <c r="W228" s="353">
        <f>(V228-V227)-(K227-K228)</f>
        <v>6.4293193717277375E-2</v>
      </c>
      <c r="X228" s="353"/>
      <c r="Y228" s="467">
        <f t="shared" si="104"/>
        <v>1.5792750255105248</v>
      </c>
      <c r="Z228" s="416">
        <v>10.913175000033371</v>
      </c>
      <c r="AA228" s="345">
        <f>V228/180.1/Z228*1000</f>
        <v>0.14464440191141281</v>
      </c>
      <c r="AB228" s="345">
        <f>L228/90.08/Z228*1000</f>
        <v>0.12206797753233189</v>
      </c>
      <c r="AC228" s="345"/>
      <c r="AD228" s="413">
        <v>1.92</v>
      </c>
      <c r="AE228" s="413">
        <v>20</v>
      </c>
      <c r="AF228" s="413">
        <v>0</v>
      </c>
      <c r="AG228" s="413">
        <v>0</v>
      </c>
      <c r="AH228" s="426">
        <v>0</v>
      </c>
      <c r="AI228" s="426">
        <v>2.38</v>
      </c>
      <c r="AJ228" s="347">
        <f>AB228/AA228</f>
        <v>0.84391774530681241</v>
      </c>
      <c r="BJ228" s="479">
        <v>7.2999999999999995E-2</v>
      </c>
      <c r="BK228" s="479">
        <v>2.133</v>
      </c>
      <c r="BL228" s="479">
        <v>6.3630000000000004</v>
      </c>
      <c r="BM228" s="479">
        <v>1.9319999999999999</v>
      </c>
      <c r="BN228" s="479">
        <v>1.19</v>
      </c>
      <c r="BO228" s="479">
        <v>0</v>
      </c>
      <c r="BP228" s="479">
        <v>2.5510000000000002</v>
      </c>
      <c r="BQ228" s="479">
        <v>0.27300000000000002</v>
      </c>
      <c r="BR228" s="479">
        <v>1.6679999999999999</v>
      </c>
      <c r="BS228" s="479">
        <v>3.33</v>
      </c>
      <c r="BT228" s="479">
        <v>5.3490000000000002</v>
      </c>
      <c r="BU228" s="479">
        <v>3.6219999999999999</v>
      </c>
      <c r="BV228" s="479">
        <v>5.1020000000000003</v>
      </c>
      <c r="BW228" s="479">
        <v>1.5720000000000001</v>
      </c>
      <c r="BX228" s="479">
        <v>0.82199999999999995</v>
      </c>
      <c r="BY228" s="479">
        <v>3.302</v>
      </c>
      <c r="BZ228" s="479">
        <v>2.9820000000000002</v>
      </c>
      <c r="CA228" s="479">
        <v>4.5999999999999996</v>
      </c>
      <c r="CB228" s="479">
        <v>1.3779999999999999</v>
      </c>
      <c r="CC228" s="479">
        <v>1.153</v>
      </c>
    </row>
    <row r="229" spans="1:81" ht="16" thickBot="1">
      <c r="A229" s="470" t="s">
        <v>582</v>
      </c>
      <c r="B229" s="471" t="s">
        <v>699</v>
      </c>
      <c r="C229" s="472">
        <v>2.0229166666686069</v>
      </c>
      <c r="D229">
        <v>48.550000000046566</v>
      </c>
      <c r="E229" s="337">
        <f t="shared" si="100"/>
        <v>0.84</v>
      </c>
      <c r="F229" s="473">
        <v>840000</v>
      </c>
      <c r="G229" s="449">
        <v>98.7</v>
      </c>
      <c r="H229" s="351">
        <f t="shared" si="112"/>
        <v>2.3489176184911437E-2</v>
      </c>
      <c r="I229" s="474">
        <v>81</v>
      </c>
      <c r="J229" s="475">
        <v>55</v>
      </c>
      <c r="K229" s="452">
        <v>5.78</v>
      </c>
      <c r="L229" s="476">
        <v>0.23</v>
      </c>
      <c r="M229" s="414">
        <f t="shared" si="117"/>
        <v>32.083305579608783</v>
      </c>
      <c r="N229" s="414">
        <f t="shared" si="105"/>
        <v>2.5532859680284195</v>
      </c>
      <c r="O229" s="477">
        <v>1.26</v>
      </c>
      <c r="Q229" s="449"/>
      <c r="R229" s="341"/>
      <c r="S229" s="342">
        <f t="shared" si="99"/>
        <v>119.04761904761905</v>
      </c>
      <c r="U229">
        <v>335</v>
      </c>
      <c r="V229" s="478">
        <v>0.48693869636277931</v>
      </c>
      <c r="W229" s="353">
        <f>(V229-V228)-(K228-K229)</f>
        <v>6.2645502645502504E-2</v>
      </c>
      <c r="X229" s="353"/>
      <c r="Y229" s="467">
        <f t="shared" si="104"/>
        <v>2.7049895639962189</v>
      </c>
      <c r="Z229" s="416">
        <v>32.268999937617458</v>
      </c>
      <c r="AA229" s="345">
        <f t="shared" ref="AA229:AA241" si="118">(V229-V228)/180.1/((Z229-Z228))*1000</f>
        <v>5.2687416642327865E-2</v>
      </c>
      <c r="AB229" s="345">
        <f t="shared" ref="AB229:AB241" si="119">(L229-L228)/90.08/((Z229-Z228))*1000</f>
        <v>5.7180500911901681E-2</v>
      </c>
      <c r="AC229" s="345"/>
      <c r="AD229" s="413">
        <v>1.905</v>
      </c>
      <c r="AE229" s="413">
        <v>20</v>
      </c>
      <c r="AF229" s="413">
        <v>0</v>
      </c>
      <c r="AG229" s="413">
        <v>0</v>
      </c>
      <c r="AH229" s="426">
        <v>0</v>
      </c>
      <c r="AI229" s="426">
        <v>2.46</v>
      </c>
      <c r="AJ229" s="347">
        <f t="shared" ref="AJ229:AJ241" si="120">AB229/AA229</f>
        <v>1.0852781281738566</v>
      </c>
      <c r="BJ229" s="479">
        <v>6.8000000000000005E-2</v>
      </c>
      <c r="BK229" s="479">
        <v>1.657</v>
      </c>
      <c r="BL229" s="479">
        <v>5.1859999999999999</v>
      </c>
      <c r="BM229" s="479">
        <v>1.8180000000000001</v>
      </c>
      <c r="BN229" s="479">
        <v>1.083</v>
      </c>
      <c r="BO229" s="479">
        <v>0.33200000000000002</v>
      </c>
      <c r="BP229" s="479">
        <v>2.355</v>
      </c>
      <c r="BQ229" s="479">
        <v>0.38600000000000001</v>
      </c>
      <c r="BR229" s="479">
        <v>1.4370000000000001</v>
      </c>
      <c r="BS229" s="479">
        <v>3.0129999999999999</v>
      </c>
      <c r="BT229" s="479">
        <v>4.8490000000000002</v>
      </c>
      <c r="BU229" s="479">
        <v>3.2919999999999998</v>
      </c>
      <c r="BV229" s="479">
        <v>4.431</v>
      </c>
      <c r="BW229" s="479">
        <v>1.454</v>
      </c>
      <c r="BX229" s="479">
        <v>0.73199999999999998</v>
      </c>
      <c r="BY229" s="479">
        <v>2.9649999999999999</v>
      </c>
      <c r="BZ229" s="479">
        <v>2.6389999999999998</v>
      </c>
      <c r="CA229" s="479">
        <v>4.0759999999999996</v>
      </c>
      <c r="CB229" s="479">
        <v>1.228</v>
      </c>
      <c r="CC229" s="479">
        <v>1.014</v>
      </c>
    </row>
    <row r="230" spans="1:81" ht="16" thickBot="1">
      <c r="A230" s="470" t="s">
        <v>582</v>
      </c>
      <c r="B230" s="471" t="s">
        <v>699</v>
      </c>
      <c r="C230" s="472">
        <v>2.9604166666686069</v>
      </c>
      <c r="D230">
        <v>71.050000000046566</v>
      </c>
      <c r="E230" s="337">
        <f t="shared" si="100"/>
        <v>1.4873000217437744</v>
      </c>
      <c r="F230" s="473">
        <v>1487300.0217437744</v>
      </c>
      <c r="G230" s="449">
        <v>98.843498229980469</v>
      </c>
      <c r="H230" s="351">
        <f t="shared" si="112"/>
        <v>2.4722974766032284E-2</v>
      </c>
      <c r="I230" s="474">
        <v>76.7</v>
      </c>
      <c r="J230" s="475">
        <v>50</v>
      </c>
      <c r="K230" s="452">
        <v>5.37</v>
      </c>
      <c r="L230" s="476">
        <v>0.31</v>
      </c>
      <c r="M230" s="414">
        <f t="shared" si="117"/>
        <v>29.807500166522345</v>
      </c>
      <c r="N230" s="414">
        <f t="shared" si="105"/>
        <v>3.4413854351687392</v>
      </c>
      <c r="O230" s="477">
        <v>1.8</v>
      </c>
      <c r="Q230" s="449"/>
      <c r="R230" s="341"/>
      <c r="S230" s="342">
        <f t="shared" si="99"/>
        <v>67.235929898498696</v>
      </c>
      <c r="U230">
        <v>323</v>
      </c>
      <c r="V230" s="478">
        <v>0.95875687818096145</v>
      </c>
      <c r="W230" s="353">
        <f>(V230-V229)-(K229-K230)</f>
        <v>6.1818181818181994E-2</v>
      </c>
      <c r="X230" s="353"/>
      <c r="Y230" s="467">
        <f t="shared" si="104"/>
        <v>5.3259832690662527</v>
      </c>
      <c r="Z230" s="416">
        <v>58.173752507505455</v>
      </c>
      <c r="AA230" s="345">
        <f t="shared" si="118"/>
        <v>0.10113035026121092</v>
      </c>
      <c r="AB230" s="345">
        <f t="shared" si="119"/>
        <v>3.4283263842969779E-2</v>
      </c>
      <c r="AC230" s="345"/>
      <c r="AD230" s="413">
        <v>1.8759999999999999</v>
      </c>
      <c r="AE230" s="413">
        <v>20</v>
      </c>
      <c r="AF230" s="413">
        <v>0</v>
      </c>
      <c r="AG230" s="413">
        <v>0</v>
      </c>
      <c r="AH230" s="426">
        <v>0.05</v>
      </c>
      <c r="AI230" s="426">
        <v>2.37</v>
      </c>
      <c r="AJ230" s="347">
        <f t="shared" si="120"/>
        <v>0.33900074264965052</v>
      </c>
      <c r="BJ230" s="479">
        <v>0.10199999999999999</v>
      </c>
      <c r="BK230" s="479">
        <v>1.6890000000000001</v>
      </c>
      <c r="BL230" s="479">
        <v>4.5129999999999999</v>
      </c>
      <c r="BM230" s="479">
        <v>1.6950000000000001</v>
      </c>
      <c r="BN230" s="479">
        <v>0.96799999999999997</v>
      </c>
      <c r="BO230" s="479">
        <v>0.35599999999999998</v>
      </c>
      <c r="BP230" s="479">
        <v>2.2269999999999999</v>
      </c>
      <c r="BQ230" s="479">
        <v>0.53200000000000003</v>
      </c>
      <c r="BR230" s="479">
        <v>0.97699999999999998</v>
      </c>
      <c r="BS230" s="479">
        <v>2.7930000000000001</v>
      </c>
      <c r="BT230" s="479">
        <v>4.5590000000000002</v>
      </c>
      <c r="BU230" s="479">
        <v>3.0379999999999998</v>
      </c>
      <c r="BV230" s="479">
        <v>3.9089999999999998</v>
      </c>
      <c r="BW230" s="479">
        <v>1.35</v>
      </c>
      <c r="BX230" s="479">
        <v>0.64900000000000002</v>
      </c>
      <c r="BY230" s="479">
        <v>2.7189999999999999</v>
      </c>
      <c r="BZ230" s="479">
        <v>2.4089999999999998</v>
      </c>
      <c r="CA230" s="479">
        <v>3.72</v>
      </c>
      <c r="CB230" s="479">
        <v>1.123</v>
      </c>
      <c r="CC230" s="479">
        <v>0.90500000000000003</v>
      </c>
    </row>
    <row r="231" spans="1:81" ht="16" thickBot="1">
      <c r="A231" s="470" t="s">
        <v>582</v>
      </c>
      <c r="B231" s="471" t="s">
        <v>699</v>
      </c>
      <c r="C231" s="472">
        <v>3.9805555555576575</v>
      </c>
      <c r="D231">
        <v>95.53333333338378</v>
      </c>
      <c r="E231" s="337">
        <f t="shared" si="100"/>
        <v>2.7073000503540041</v>
      </c>
      <c r="F231" s="473">
        <v>2707300.0503540039</v>
      </c>
      <c r="G231" s="449">
        <v>99.063697814941406</v>
      </c>
      <c r="H231" s="351">
        <f t="shared" si="112"/>
        <v>2.3759031380137529E-2</v>
      </c>
      <c r="I231" s="474">
        <v>75.5</v>
      </c>
      <c r="J231" s="475">
        <v>77</v>
      </c>
      <c r="K231" s="452">
        <v>5.98</v>
      </c>
      <c r="L231" s="476">
        <v>0.46</v>
      </c>
      <c r="M231" s="414">
        <f t="shared" si="117"/>
        <v>33.193454561602174</v>
      </c>
      <c r="N231" s="414">
        <f t="shared" si="105"/>
        <v>5.1065719360568389</v>
      </c>
      <c r="O231" s="477">
        <v>2.83</v>
      </c>
      <c r="P231">
        <f t="shared" ref="P231:P271" si="121">Q231/1000</f>
        <v>2.809E-2</v>
      </c>
      <c r="Q231" s="449">
        <v>28.09</v>
      </c>
      <c r="R231" s="341">
        <f t="shared" ref="R231:R241" si="122">Q231*S231</f>
        <v>1037.5650824638731</v>
      </c>
      <c r="S231" s="342">
        <f t="shared" si="99"/>
        <v>36.937169187037135</v>
      </c>
      <c r="U231">
        <v>355</v>
      </c>
      <c r="V231" s="478">
        <v>1.5601534638321863</v>
      </c>
      <c r="W231" s="353">
        <f t="shared" ref="W231:W241" si="123">(V231-V230)-(K230-K231)</f>
        <v>1.2113965856512252</v>
      </c>
      <c r="X231" s="353">
        <f>W231*AD231/AF231*1000</f>
        <v>74.402938808479533</v>
      </c>
      <c r="Y231" s="467">
        <f t="shared" si="104"/>
        <v>8.6667970104279455</v>
      </c>
      <c r="Z231" s="416">
        <v>100.17091886077893</v>
      </c>
      <c r="AA231" s="345">
        <f t="shared" si="118"/>
        <v>7.9511007546199414E-2</v>
      </c>
      <c r="AB231" s="345">
        <f t="shared" si="119"/>
        <v>3.9649972735798795E-2</v>
      </c>
      <c r="AC231" s="345"/>
      <c r="AD231" s="413">
        <v>1.861</v>
      </c>
      <c r="AE231" s="413">
        <v>20</v>
      </c>
      <c r="AF231" s="413">
        <v>30.3</v>
      </c>
      <c r="AG231" s="413">
        <v>0</v>
      </c>
      <c r="AH231" s="426">
        <v>0.59</v>
      </c>
      <c r="AI231" s="426">
        <v>5.27</v>
      </c>
      <c r="AJ231" s="347">
        <f t="shared" si="120"/>
        <v>0.49867274933927114</v>
      </c>
      <c r="BJ231" s="479">
        <v>0.26300000000000001</v>
      </c>
      <c r="BK231" s="479">
        <v>2.105</v>
      </c>
      <c r="BL231" s="479">
        <v>5.7670000000000003</v>
      </c>
      <c r="BM231" s="479">
        <v>1.629</v>
      </c>
      <c r="BN231" s="479">
        <v>0.85899999999999999</v>
      </c>
      <c r="BO231" s="479">
        <v>0.63500000000000001</v>
      </c>
      <c r="BP231" s="479">
        <v>6.34</v>
      </c>
      <c r="BQ231" s="479">
        <v>0.876</v>
      </c>
      <c r="BR231" s="479">
        <v>1.446</v>
      </c>
      <c r="BS231" s="479">
        <v>2.57</v>
      </c>
      <c r="BT231" s="479">
        <v>4.3029999999999999</v>
      </c>
      <c r="BU231" s="479">
        <v>3.6549999999999998</v>
      </c>
      <c r="BV231" s="479">
        <v>3.3769999999999998</v>
      </c>
      <c r="BW231" s="479">
        <v>1.194</v>
      </c>
      <c r="BX231" s="479">
        <v>0.56699999999999995</v>
      </c>
      <c r="BY231" s="479">
        <v>3.96</v>
      </c>
      <c r="BZ231" s="479">
        <v>2.9390000000000001</v>
      </c>
      <c r="CA231" s="479">
        <v>4.2590000000000003</v>
      </c>
      <c r="CB231" s="479">
        <v>1.399</v>
      </c>
      <c r="CC231" s="479">
        <v>1.097</v>
      </c>
    </row>
    <row r="232" spans="1:81" s="482" customFormat="1" ht="16" thickBot="1">
      <c r="A232" s="480" t="s">
        <v>582</v>
      </c>
      <c r="B232" s="471" t="s">
        <v>699</v>
      </c>
      <c r="C232" s="481">
        <v>4.8319444444496185</v>
      </c>
      <c r="D232" s="482">
        <v>115.96666666679084</v>
      </c>
      <c r="E232" s="337">
        <f t="shared" si="100"/>
        <v>4.0235999656677244</v>
      </c>
      <c r="F232" s="483">
        <v>4023599.9656677241</v>
      </c>
      <c r="G232" s="482">
        <v>99.129997253417969</v>
      </c>
      <c r="H232" s="484">
        <f t="shared" si="112"/>
        <v>1.9141346712648336E-2</v>
      </c>
      <c r="I232" s="485">
        <v>56.2</v>
      </c>
      <c r="J232" s="485">
        <v>44</v>
      </c>
      <c r="K232" s="486">
        <v>6.21</v>
      </c>
      <c r="L232" s="487">
        <v>0.63</v>
      </c>
      <c r="M232" s="488">
        <f t="shared" si="117"/>
        <v>34.470125890894558</v>
      </c>
      <c r="N232" s="488">
        <f t="shared" si="105"/>
        <v>6.9937833037300177</v>
      </c>
      <c r="O232" s="486">
        <v>4.03</v>
      </c>
      <c r="P232" s="482">
        <f t="shared" si="121"/>
        <v>8.7160000000000001E-2</v>
      </c>
      <c r="Q232" s="482">
        <v>87.16</v>
      </c>
      <c r="R232" s="489">
        <f t="shared" si="122"/>
        <v>2166.2193245778008</v>
      </c>
      <c r="S232" s="490">
        <f t="shared" si="99"/>
        <v>24.853365357707673</v>
      </c>
      <c r="U232" s="482">
        <v>374</v>
      </c>
      <c r="V232" s="491">
        <v>2.4212848838525001</v>
      </c>
      <c r="W232" s="353">
        <f t="shared" si="123"/>
        <v>1.0911314200203133</v>
      </c>
      <c r="X232" s="353">
        <f>W232*AD232/AF232*1000</f>
        <v>79.190828598861572</v>
      </c>
      <c r="Y232" s="492">
        <f t="shared" si="104"/>
        <v>13.450461816251424</v>
      </c>
      <c r="Z232" s="493">
        <v>187.58442439979564</v>
      </c>
      <c r="AA232" s="494">
        <f t="shared" si="118"/>
        <v>5.4698722786507108E-2</v>
      </c>
      <c r="AB232" s="494">
        <f t="shared" si="119"/>
        <v>2.1589471284054945E-2</v>
      </c>
      <c r="AC232" s="494"/>
      <c r="AD232" s="488">
        <v>1.8724814814814814</v>
      </c>
      <c r="AE232" s="488">
        <v>35</v>
      </c>
      <c r="AF232" s="488">
        <v>25.8</v>
      </c>
      <c r="AG232" s="488">
        <v>0</v>
      </c>
      <c r="AH232" s="487">
        <v>1.34</v>
      </c>
      <c r="AI232" s="487">
        <v>6.6</v>
      </c>
      <c r="AJ232" s="495">
        <f t="shared" si="120"/>
        <v>0.39469790489112777</v>
      </c>
      <c r="AV232" s="482">
        <v>2.83</v>
      </c>
      <c r="AW232" s="482">
        <v>75.03</v>
      </c>
      <c r="AX232" s="482">
        <v>0</v>
      </c>
      <c r="AY232" s="482">
        <v>0.7</v>
      </c>
      <c r="BA232" s="482">
        <v>0.12</v>
      </c>
      <c r="BB232" s="482">
        <v>0.4</v>
      </c>
      <c r="BC232" s="482">
        <v>0.18</v>
      </c>
      <c r="BD232" s="482">
        <v>14.22</v>
      </c>
      <c r="BE232" s="482">
        <v>4.87</v>
      </c>
      <c r="BH232" s="365">
        <f>(2*AY232+BB232+BC232+BD232+BE232)/(2*(SUM(AV232:BG232)))</f>
        <v>0.10711743772241991</v>
      </c>
      <c r="BI232" s="365">
        <f>SUM(BD232:BE232,AY232,AW232)/SUM(AV232:BG232)</f>
        <v>0.96410777834265349</v>
      </c>
      <c r="BJ232" s="479">
        <v>0.63800000000000001</v>
      </c>
      <c r="BK232" s="479">
        <v>2.734</v>
      </c>
      <c r="BL232" s="479">
        <v>7.375</v>
      </c>
      <c r="BM232" s="479">
        <v>1.895</v>
      </c>
      <c r="BN232" s="479">
        <v>0.86599999999999999</v>
      </c>
      <c r="BO232" s="479">
        <v>1.071</v>
      </c>
      <c r="BP232" s="479">
        <v>10.302</v>
      </c>
      <c r="BQ232" s="479">
        <v>1.272</v>
      </c>
      <c r="BR232" s="479">
        <v>1.825</v>
      </c>
      <c r="BS232" s="479">
        <v>2.609</v>
      </c>
      <c r="BT232" s="479">
        <v>4.516</v>
      </c>
      <c r="BU232" s="479">
        <v>4.5430000000000001</v>
      </c>
      <c r="BV232" s="479">
        <v>3.21</v>
      </c>
      <c r="BW232" s="479">
        <v>1.2350000000000001</v>
      </c>
      <c r="BX232" s="479">
        <v>0.57399999999999995</v>
      </c>
      <c r="BY232" s="479">
        <v>5.4749999999999996</v>
      </c>
      <c r="BZ232" s="479">
        <v>3.6859999999999999</v>
      </c>
      <c r="CA232" s="479">
        <v>5.1260000000000003</v>
      </c>
      <c r="CB232" s="479">
        <v>1.772</v>
      </c>
      <c r="CC232" s="479">
        <v>1.3720000000000001</v>
      </c>
    </row>
    <row r="233" spans="1:81" ht="16" thickBot="1">
      <c r="A233" s="470" t="s">
        <v>582</v>
      </c>
      <c r="B233" s="471" t="s">
        <v>699</v>
      </c>
      <c r="C233" s="472">
        <v>5.8819444444452529</v>
      </c>
      <c r="D233">
        <v>141.16666666668607</v>
      </c>
      <c r="E233" s="337">
        <f t="shared" si="100"/>
        <v>6.555300099945069</v>
      </c>
      <c r="F233" s="473">
        <v>6555300.0999450693</v>
      </c>
      <c r="G233" s="449">
        <v>99.179298400878906</v>
      </c>
      <c r="H233" s="351">
        <f t="shared" si="112"/>
        <v>1.899333397991599E-2</v>
      </c>
      <c r="I233" s="474">
        <v>47.5</v>
      </c>
      <c r="J233" s="475">
        <v>42</v>
      </c>
      <c r="K233" s="452">
        <v>6.1</v>
      </c>
      <c r="L233" s="476">
        <v>0.89</v>
      </c>
      <c r="M233" s="414">
        <f t="shared" si="117"/>
        <v>33.859543950798198</v>
      </c>
      <c r="N233" s="414">
        <f t="shared" si="105"/>
        <v>9.8801065719360572</v>
      </c>
      <c r="O233" s="477">
        <v>5.77</v>
      </c>
      <c r="P233">
        <f t="shared" si="121"/>
        <v>0.21362999999999999</v>
      </c>
      <c r="Q233" s="449">
        <v>213.63</v>
      </c>
      <c r="R233" s="341">
        <f t="shared" si="122"/>
        <v>3258.8897036428602</v>
      </c>
      <c r="S233" s="342">
        <f t="shared" si="99"/>
        <v>15.254831735443807</v>
      </c>
      <c r="U233">
        <v>388</v>
      </c>
      <c r="V233" s="478">
        <v>3.792808066177634</v>
      </c>
      <c r="W233" s="353">
        <f t="shared" si="123"/>
        <v>1.2615231823251336</v>
      </c>
      <c r="X233" s="353">
        <f>W233*AD233/AF233*1000</f>
        <v>74.730482296087757</v>
      </c>
      <c r="Y233" s="467">
        <f t="shared" si="104"/>
        <v>21.06940013986409</v>
      </c>
      <c r="Z233" s="416">
        <v>335.14896391090406</v>
      </c>
      <c r="AA233" s="345">
        <f t="shared" si="118"/>
        <v>5.1606859714009856E-2</v>
      </c>
      <c r="AB233" s="345">
        <f t="shared" si="119"/>
        <v>1.9559734864274498E-2</v>
      </c>
      <c r="AC233" s="345"/>
      <c r="AD233" s="413">
        <v>1.8837777777777778</v>
      </c>
      <c r="AE233" s="413">
        <v>20</v>
      </c>
      <c r="AF233" s="413">
        <v>31.8</v>
      </c>
      <c r="AG233" s="413">
        <v>0</v>
      </c>
      <c r="AH233" s="426">
        <v>2.86</v>
      </c>
      <c r="AI233" s="426">
        <v>7.34</v>
      </c>
      <c r="AJ233" s="347">
        <f t="shared" si="120"/>
        <v>0.37901424292562724</v>
      </c>
      <c r="BJ233" s="479">
        <v>1.401</v>
      </c>
      <c r="BK233" s="479">
        <v>2.83</v>
      </c>
      <c r="BL233" s="479">
        <v>6.423</v>
      </c>
      <c r="BM233" s="479">
        <v>2.17</v>
      </c>
      <c r="BN233" s="479">
        <v>0.68700000000000006</v>
      </c>
      <c r="BO233" s="479">
        <v>1.6120000000000001</v>
      </c>
      <c r="BP233" s="479">
        <v>12.943</v>
      </c>
      <c r="BQ233" s="479">
        <v>1.409</v>
      </c>
      <c r="BR233" s="479">
        <v>1.7829999999999999</v>
      </c>
      <c r="BS233" s="479">
        <v>2.0830000000000002</v>
      </c>
      <c r="BT233" s="479">
        <v>3.871</v>
      </c>
      <c r="BU233" s="479">
        <v>4.702</v>
      </c>
      <c r="BV233" s="479">
        <v>2.4510000000000001</v>
      </c>
      <c r="BW233" s="479">
        <v>0.94</v>
      </c>
      <c r="BX233" s="479">
        <v>0.41199999999999998</v>
      </c>
      <c r="BY233" s="479">
        <v>6.1710000000000003</v>
      </c>
      <c r="BZ233" s="479">
        <v>3.835</v>
      </c>
      <c r="CA233" s="479">
        <v>5.0880000000000001</v>
      </c>
      <c r="CB233" s="479">
        <v>1.859</v>
      </c>
      <c r="CC233" s="479">
        <v>1.4339999999999999</v>
      </c>
    </row>
    <row r="234" spans="1:81" ht="16" thickBot="1">
      <c r="A234" s="470" t="s">
        <v>582</v>
      </c>
      <c r="B234" s="471" t="s">
        <v>699</v>
      </c>
      <c r="C234" s="472">
        <v>6.867361111115315</v>
      </c>
      <c r="D234">
        <v>164.81666666676756</v>
      </c>
      <c r="E234" s="337">
        <f t="shared" si="100"/>
        <v>9.4350002838134763</v>
      </c>
      <c r="F234" s="473">
        <v>9435000.2838134766</v>
      </c>
      <c r="G234" s="449">
        <v>99.257003784179688</v>
      </c>
      <c r="H234" s="351">
        <f t="shared" si="112"/>
        <v>1.5229635264197315E-2</v>
      </c>
      <c r="I234" s="474">
        <v>41.9</v>
      </c>
      <c r="J234" s="475">
        <v>59</v>
      </c>
      <c r="K234" s="452">
        <v>5.66</v>
      </c>
      <c r="L234" s="476">
        <v>1.03</v>
      </c>
      <c r="M234" s="414">
        <f t="shared" si="117"/>
        <v>31.417216190412752</v>
      </c>
      <c r="N234" s="414">
        <f t="shared" si="105"/>
        <v>11.434280639431616</v>
      </c>
      <c r="O234" s="477">
        <v>7.52</v>
      </c>
      <c r="P234">
        <f t="shared" si="121"/>
        <v>0.41058999999999996</v>
      </c>
      <c r="Q234" s="449">
        <v>410.59</v>
      </c>
      <c r="R234" s="341">
        <f t="shared" si="122"/>
        <v>4351.775173811081</v>
      </c>
      <c r="S234" s="342">
        <f t="shared" si="99"/>
        <v>10.598833809423224</v>
      </c>
      <c r="U234">
        <v>405</v>
      </c>
      <c r="V234" s="478">
        <v>5.4209321086521429</v>
      </c>
      <c r="W234" s="353">
        <f t="shared" si="123"/>
        <v>1.1881240424745094</v>
      </c>
      <c r="X234" s="353">
        <f>W234*AD234/AF234*1000</f>
        <v>75.082105385361373</v>
      </c>
      <c r="Y234" s="467">
        <f t="shared" si="104"/>
        <v>30.113780010844337</v>
      </c>
      <c r="Z234" s="416">
        <v>565.15386705116282</v>
      </c>
      <c r="AA234" s="345">
        <f t="shared" si="118"/>
        <v>3.9303993792439866E-2</v>
      </c>
      <c r="AB234" s="345">
        <f t="shared" si="119"/>
        <v>6.7571345057275255E-3</v>
      </c>
      <c r="AC234" s="345"/>
      <c r="AD234" s="413">
        <v>1.8958148148148148</v>
      </c>
      <c r="AE234" s="413">
        <v>20</v>
      </c>
      <c r="AF234" s="413">
        <v>30</v>
      </c>
      <c r="AG234" s="413">
        <v>0</v>
      </c>
      <c r="AH234" s="426">
        <v>4.51</v>
      </c>
      <c r="AI234" s="426">
        <v>7.86</v>
      </c>
      <c r="AJ234" s="347">
        <f t="shared" si="120"/>
        <v>0.17191979373422511</v>
      </c>
      <c r="BJ234" s="479">
        <v>2.7759999999999998</v>
      </c>
      <c r="BK234" s="479">
        <v>3.3650000000000002</v>
      </c>
      <c r="BL234" s="479">
        <v>5.5940000000000003</v>
      </c>
      <c r="BM234" s="479">
        <v>2.8159999999999998</v>
      </c>
      <c r="BN234" s="479">
        <v>0.59099999999999997</v>
      </c>
      <c r="BO234" s="479">
        <v>2.5329999999999999</v>
      </c>
      <c r="BP234" s="479">
        <v>15.664</v>
      </c>
      <c r="BQ234" s="479">
        <v>1.454</v>
      </c>
      <c r="BR234" s="479">
        <v>1.306</v>
      </c>
      <c r="BS234" s="479">
        <v>1.6850000000000001</v>
      </c>
      <c r="BT234" s="479">
        <v>3.5409999999999999</v>
      </c>
      <c r="BU234" s="479">
        <v>5.0880000000000001</v>
      </c>
      <c r="BV234" s="479">
        <v>1.758</v>
      </c>
      <c r="BW234" s="479">
        <v>0.73299999999999998</v>
      </c>
      <c r="BX234" s="479">
        <v>0.30199999999999999</v>
      </c>
      <c r="BY234" s="479">
        <v>7.18</v>
      </c>
      <c r="BZ234" s="479">
        <v>4.1989999999999998</v>
      </c>
      <c r="CA234" s="479">
        <v>5.2859999999999996</v>
      </c>
      <c r="CB234" s="479">
        <v>2.0329999999999999</v>
      </c>
      <c r="CC234" s="479">
        <v>1.585</v>
      </c>
    </row>
    <row r="235" spans="1:81" ht="16" thickBot="1">
      <c r="A235" s="470" t="s">
        <v>582</v>
      </c>
      <c r="B235" s="471" t="s">
        <v>699</v>
      </c>
      <c r="C235" s="472">
        <v>7.8833333333313931</v>
      </c>
      <c r="D235">
        <v>189.19999999995343</v>
      </c>
      <c r="E235" s="337">
        <f t="shared" si="100"/>
        <v>12.014300210571289</v>
      </c>
      <c r="F235" s="473">
        <v>12014300.210571289</v>
      </c>
      <c r="G235" s="449">
        <v>99.155296325683594</v>
      </c>
      <c r="H235" s="351">
        <f t="shared" si="112"/>
        <v>9.8633769791019784E-3</v>
      </c>
      <c r="I235" s="474">
        <v>42.5</v>
      </c>
      <c r="J235" s="475">
        <v>31</v>
      </c>
      <c r="K235" s="452">
        <v>4.0199999999999996</v>
      </c>
      <c r="L235" s="476">
        <v>1.04</v>
      </c>
      <c r="M235" s="414">
        <f t="shared" si="117"/>
        <v>22.313994538067004</v>
      </c>
      <c r="N235" s="414">
        <f t="shared" si="105"/>
        <v>11.545293072824157</v>
      </c>
      <c r="O235" s="477">
        <v>8.86</v>
      </c>
      <c r="P235">
        <f t="shared" si="121"/>
        <v>0.73750000000000004</v>
      </c>
      <c r="Q235" s="449">
        <v>737.5</v>
      </c>
      <c r="R235" s="341">
        <f t="shared" si="122"/>
        <v>6138.5181581452371</v>
      </c>
      <c r="S235" s="342">
        <f t="shared" si="99"/>
        <v>8.3234144517223552</v>
      </c>
      <c r="U235">
        <v>383</v>
      </c>
      <c r="V235" s="478">
        <v>7.4434079245339344</v>
      </c>
      <c r="W235" s="353">
        <f t="shared" si="123"/>
        <v>0.38247581588179091</v>
      </c>
      <c r="X235" s="353">
        <f>W235*AD235/AF235*1000</f>
        <v>86.43786782799549</v>
      </c>
      <c r="Y235" s="467">
        <f t="shared" si="104"/>
        <v>41.34882051236805</v>
      </c>
      <c r="Z235" s="416">
        <v>901.44261705116287</v>
      </c>
      <c r="AA235" s="345">
        <f t="shared" si="118"/>
        <v>3.3393142088633906E-2</v>
      </c>
      <c r="AB235" s="345">
        <f t="shared" si="119"/>
        <v>3.3011045832648299E-4</v>
      </c>
      <c r="AC235" s="345">
        <f t="shared" ref="AC235:AC241" si="124">P235/Z235*1000*24</f>
        <v>19.63519326155334</v>
      </c>
      <c r="AD235" s="413">
        <v>1.920962962962963</v>
      </c>
      <c r="AE235" s="413">
        <v>20</v>
      </c>
      <c r="AF235" s="413">
        <v>8.5</v>
      </c>
      <c r="AG235" s="413">
        <v>0</v>
      </c>
      <c r="AH235" s="426">
        <v>5.58</v>
      </c>
      <c r="AI235" s="426">
        <v>7.56</v>
      </c>
      <c r="AJ235" s="347">
        <f t="shared" si="120"/>
        <v>9.8855764291448153E-3</v>
      </c>
      <c r="BJ235" s="479">
        <v>4.8159999999999998</v>
      </c>
      <c r="BK235" s="479">
        <v>3.2389999999999999</v>
      </c>
      <c r="BL235" s="479">
        <v>1.5249999999999999</v>
      </c>
      <c r="BM235" s="479">
        <v>3.581</v>
      </c>
      <c r="BN235" s="479">
        <v>0.44800000000000001</v>
      </c>
      <c r="BO235" s="479">
        <v>3.907</v>
      </c>
      <c r="BP235" s="479">
        <v>15.13</v>
      </c>
      <c r="BQ235" s="479">
        <v>1.069</v>
      </c>
      <c r="BR235" s="479">
        <v>1.077</v>
      </c>
      <c r="BS235" s="479">
        <v>1.085</v>
      </c>
      <c r="BT235" s="479">
        <v>3.0219999999999998</v>
      </c>
      <c r="BU235" s="479">
        <v>4.742</v>
      </c>
      <c r="BV235" s="479">
        <v>1.3180000000000001</v>
      </c>
      <c r="BW235" s="479">
        <v>0.46300000000000002</v>
      </c>
      <c r="BX235" s="479">
        <v>0.16900000000000001</v>
      </c>
      <c r="BY235" s="479">
        <v>6.8979999999999997</v>
      </c>
      <c r="BZ235" s="479">
        <v>3.863</v>
      </c>
      <c r="CA235" s="479">
        <v>4.5259999999999998</v>
      </c>
      <c r="CB235" s="479">
        <v>1.829</v>
      </c>
      <c r="CC235" s="479">
        <v>1.5229999999999999</v>
      </c>
    </row>
    <row r="236" spans="1:81" ht="16" thickBot="1">
      <c r="A236" s="470" t="s">
        <v>582</v>
      </c>
      <c r="B236" s="471" t="s">
        <v>699</v>
      </c>
      <c r="C236" s="472">
        <v>8.8812499999985448</v>
      </c>
      <c r="D236">
        <v>213.14999999996508</v>
      </c>
      <c r="E236" s="337">
        <f t="shared" si="100"/>
        <v>14.453400476074219</v>
      </c>
      <c r="F236" s="473">
        <v>14453400.476074219</v>
      </c>
      <c r="G236" s="449">
        <v>99.136497497558594</v>
      </c>
      <c r="H236" s="351">
        <f t="shared" si="112"/>
        <v>7.6955190334280082E-3</v>
      </c>
      <c r="I236" s="474">
        <v>53.2</v>
      </c>
      <c r="J236" s="475">
        <v>31</v>
      </c>
      <c r="K236" s="452">
        <v>1.96</v>
      </c>
      <c r="L236" s="476">
        <v>0.7</v>
      </c>
      <c r="M236" s="414">
        <f t="shared" si="117"/>
        <v>10.87946002353516</v>
      </c>
      <c r="N236" s="414">
        <f t="shared" si="105"/>
        <v>7.7708703374777972</v>
      </c>
      <c r="O236" s="477">
        <v>7.16</v>
      </c>
      <c r="P236">
        <f t="shared" si="121"/>
        <v>1.1752499999999999</v>
      </c>
      <c r="Q236" s="449">
        <v>1175.25</v>
      </c>
      <c r="R236" s="341">
        <f t="shared" si="122"/>
        <v>8131.3044770708329</v>
      </c>
      <c r="S236" s="342">
        <f t="shared" si="99"/>
        <v>6.9187870470715449</v>
      </c>
      <c r="U236">
        <v>376</v>
      </c>
      <c r="V236" s="478">
        <v>9.5466012199030104</v>
      </c>
      <c r="W236" s="353">
        <f t="shared" si="123"/>
        <v>4.3193295369076345E-2</v>
      </c>
      <c r="X236" s="353">
        <v>0</v>
      </c>
      <c r="Y236" s="467">
        <f t="shared" si="104"/>
        <v>53.032254089398172</v>
      </c>
      <c r="Z236" s="416">
        <v>1296.8588574753521</v>
      </c>
      <c r="AA236" s="345">
        <f t="shared" si="118"/>
        <v>2.9533231743167482E-2</v>
      </c>
      <c r="AB236" s="345">
        <f t="shared" si="119"/>
        <v>-9.5454418647481082E-3</v>
      </c>
      <c r="AC236" s="345">
        <f t="shared" si="124"/>
        <v>21.749475540391316</v>
      </c>
      <c r="AD236" s="413">
        <v>1.9188055555555557</v>
      </c>
      <c r="AE236" s="413">
        <v>20</v>
      </c>
      <c r="AF236" s="413">
        <v>0</v>
      </c>
      <c r="AG236" s="413">
        <v>0</v>
      </c>
      <c r="AH236" s="426">
        <v>5.37</v>
      </c>
      <c r="AI236" s="426">
        <v>6.4</v>
      </c>
      <c r="AJ236" s="347">
        <f t="shared" si="120"/>
        <v>-0.32321020427967379</v>
      </c>
      <c r="BJ236" s="479">
        <v>6.258</v>
      </c>
      <c r="BK236" s="479">
        <v>2.8069999999999999</v>
      </c>
      <c r="BL236" s="479">
        <v>0.06</v>
      </c>
      <c r="BM236" s="479">
        <v>3.1160000000000001</v>
      </c>
      <c r="BN236" s="479">
        <v>0.26900000000000002</v>
      </c>
      <c r="BO236" s="479">
        <v>5.0679999999999996</v>
      </c>
      <c r="BP236" s="479">
        <v>12.262</v>
      </c>
      <c r="BQ236" s="479">
        <v>0.47899999999999998</v>
      </c>
      <c r="BR236" s="479">
        <v>0.878</v>
      </c>
      <c r="BS236" s="479">
        <v>0.42399999999999999</v>
      </c>
      <c r="BT236" s="479">
        <v>2.403</v>
      </c>
      <c r="BU236" s="479">
        <v>3.988</v>
      </c>
      <c r="BV236" s="479">
        <v>0.16900000000000001</v>
      </c>
      <c r="BW236" s="479">
        <v>0.11700000000000001</v>
      </c>
      <c r="BX236" s="479">
        <v>0</v>
      </c>
      <c r="BY236" s="479">
        <v>5.843</v>
      </c>
      <c r="BZ236" s="479">
        <v>3.1509999999999998</v>
      </c>
      <c r="CA236" s="479">
        <v>3.3370000000000002</v>
      </c>
      <c r="CB236" s="479">
        <v>1.4390000000000001</v>
      </c>
      <c r="CC236" s="479">
        <v>1.333</v>
      </c>
    </row>
    <row r="237" spans="1:81" ht="16" thickBot="1">
      <c r="A237" s="470" t="s">
        <v>582</v>
      </c>
      <c r="B237" s="471" t="s">
        <v>699</v>
      </c>
      <c r="C237" s="472">
        <v>9.9277777777824667</v>
      </c>
      <c r="D237">
        <v>238.2666666667792</v>
      </c>
      <c r="E237" s="337">
        <f t="shared" si="100"/>
        <v>15.10840020904541</v>
      </c>
      <c r="F237" s="473">
        <v>15108400.20904541</v>
      </c>
      <c r="G237" s="449">
        <v>98.040603637695312</v>
      </c>
      <c r="H237" s="351">
        <f t="shared" si="112"/>
        <v>1.7643235543644204E-3</v>
      </c>
      <c r="I237" s="474">
        <v>97.6</v>
      </c>
      <c r="J237" s="475">
        <v>51</v>
      </c>
      <c r="K237" s="452">
        <v>1.02</v>
      </c>
      <c r="L237" s="476">
        <v>0.31</v>
      </c>
      <c r="M237" s="414">
        <f t="shared" si="117"/>
        <v>5.6617598081662557</v>
      </c>
      <c r="N237" s="414">
        <f t="shared" si="105"/>
        <v>3.4413854351687392</v>
      </c>
      <c r="O237" s="477">
        <v>6.91</v>
      </c>
      <c r="P237">
        <f t="shared" si="121"/>
        <v>1.4327000000000001</v>
      </c>
      <c r="Q237" s="449">
        <v>1432.7</v>
      </c>
      <c r="R237" s="341">
        <f t="shared" si="122"/>
        <v>9482.8041366169364</v>
      </c>
      <c r="S237" s="342">
        <f t="shared" si="99"/>
        <v>6.6188344640308063</v>
      </c>
      <c r="U237">
        <v>373</v>
      </c>
      <c r="V237" s="478">
        <v>11.337402661411657</v>
      </c>
      <c r="W237" s="353">
        <f t="shared" si="123"/>
        <v>0.85080144150864667</v>
      </c>
      <c r="X237" s="353">
        <f>W237*AD237/AG237*1000</f>
        <v>429.50613873088309</v>
      </c>
      <c r="Y237" s="467">
        <f t="shared" si="104"/>
        <v>62.980321981010789</v>
      </c>
      <c r="Z237" s="416">
        <v>1708.6861198190477</v>
      </c>
      <c r="AA237" s="345">
        <f t="shared" si="118"/>
        <v>2.4144522984423475E-2</v>
      </c>
      <c r="AB237" s="345">
        <f t="shared" si="119"/>
        <v>-1.0512866189746886E-2</v>
      </c>
      <c r="AC237" s="345">
        <f t="shared" si="124"/>
        <v>20.123532111117871</v>
      </c>
      <c r="AD237" s="413">
        <v>1.8628055555555556</v>
      </c>
      <c r="AE237" s="413">
        <v>46</v>
      </c>
      <c r="AF237" s="413">
        <v>0</v>
      </c>
      <c r="AG237" s="413">
        <v>3.6900000000000546</v>
      </c>
      <c r="AH237" s="426">
        <v>5.36</v>
      </c>
      <c r="AI237" s="426">
        <v>5.58</v>
      </c>
      <c r="AJ237" s="347">
        <f t="shared" si="120"/>
        <v>-0.43541411841224298</v>
      </c>
      <c r="BJ237" s="479">
        <v>6.4829999999999997</v>
      </c>
      <c r="BK237" s="479">
        <v>2.6680000000000001</v>
      </c>
      <c r="BL237" s="479">
        <v>7.1999999999999995E-2</v>
      </c>
      <c r="BM237" s="479">
        <v>2.4220000000000002</v>
      </c>
      <c r="BN237" s="479">
        <v>0.155</v>
      </c>
      <c r="BO237" s="479">
        <v>5.8840000000000003</v>
      </c>
      <c r="BP237" s="479">
        <v>9.2409999999999997</v>
      </c>
      <c r="BQ237" s="479">
        <v>0.39600000000000002</v>
      </c>
      <c r="BR237" s="479">
        <v>0.84099999999999997</v>
      </c>
      <c r="BS237" s="479">
        <v>0.28299999999999997</v>
      </c>
      <c r="BT237" s="479">
        <v>2.3780000000000001</v>
      </c>
      <c r="BU237" s="479">
        <v>3.7189999999999999</v>
      </c>
      <c r="BV237" s="479">
        <v>0.29099999999999998</v>
      </c>
      <c r="BW237" s="479">
        <v>6.4000000000000001E-2</v>
      </c>
      <c r="BX237" s="479">
        <v>0</v>
      </c>
      <c r="BY237" s="479">
        <v>5.3680000000000003</v>
      </c>
      <c r="BZ237" s="479">
        <v>2.9380000000000002</v>
      </c>
      <c r="CA237" s="479">
        <v>2.8330000000000002</v>
      </c>
      <c r="CB237" s="479">
        <v>1.2949999999999999</v>
      </c>
      <c r="CC237" s="479">
        <v>1.2629999999999999</v>
      </c>
    </row>
    <row r="238" spans="1:81" ht="16" thickBot="1">
      <c r="A238" s="470" t="s">
        <v>582</v>
      </c>
      <c r="B238" s="471" t="s">
        <v>699</v>
      </c>
      <c r="C238" s="472">
        <v>10.913194444445253</v>
      </c>
      <c r="D238">
        <v>261.91666666668607</v>
      </c>
      <c r="E238" s="337">
        <f t="shared" si="100"/>
        <v>15.682599885559082</v>
      </c>
      <c r="F238" s="473">
        <v>15682599.885559082</v>
      </c>
      <c r="G238" s="449">
        <v>98.085899353027344</v>
      </c>
      <c r="H238" s="351">
        <f t="shared" si="112"/>
        <v>1.5770228972668571E-3</v>
      </c>
      <c r="I238" s="474">
        <v>109.2</v>
      </c>
      <c r="J238" s="475">
        <v>31</v>
      </c>
      <c r="K238" s="452">
        <v>1.19</v>
      </c>
      <c r="L238" s="476">
        <v>0.28999999999999998</v>
      </c>
      <c r="M238" s="414">
        <f t="shared" si="117"/>
        <v>6.605386442860631</v>
      </c>
      <c r="N238" s="414">
        <f t="shared" si="105"/>
        <v>3.2193605683836588</v>
      </c>
      <c r="O238" s="477">
        <v>10.28</v>
      </c>
      <c r="P238">
        <f t="shared" si="121"/>
        <v>1.76766</v>
      </c>
      <c r="Q238" s="449">
        <v>1767.66</v>
      </c>
      <c r="R238" s="341">
        <f t="shared" si="122"/>
        <v>11271.472924764881</v>
      </c>
      <c r="S238" s="342">
        <f t="shared" si="99"/>
        <v>6.3764937401790389</v>
      </c>
      <c r="U238">
        <v>381</v>
      </c>
      <c r="V238" s="478">
        <v>13.744325560307379</v>
      </c>
      <c r="W238" s="353">
        <f t="shared" si="123"/>
        <v>2.576922898895722</v>
      </c>
      <c r="X238" s="353">
        <f>W238*AD238/AG238*1000</f>
        <v>409.18434396204071</v>
      </c>
      <c r="Y238" s="467">
        <f t="shared" si="104"/>
        <v>76.351001640459856</v>
      </c>
      <c r="Z238" s="416">
        <v>2138.4933505961603</v>
      </c>
      <c r="AA238" s="345">
        <f t="shared" si="118"/>
        <v>3.1093867846328657E-2</v>
      </c>
      <c r="AB238" s="345">
        <f t="shared" si="119"/>
        <v>-5.1656847741637165E-4</v>
      </c>
      <c r="AC238" s="345">
        <f t="shared" si="124"/>
        <v>19.838191214470346</v>
      </c>
      <c r="AD238" s="413">
        <v>1.8530555555555557</v>
      </c>
      <c r="AE238" s="413">
        <v>20</v>
      </c>
      <c r="AF238" s="413">
        <v>0</v>
      </c>
      <c r="AG238" s="413">
        <v>11.670000000000073</v>
      </c>
      <c r="AH238" s="426">
        <v>3.16</v>
      </c>
      <c r="AI238" s="426">
        <v>6</v>
      </c>
      <c r="AJ238" s="347">
        <f t="shared" si="120"/>
        <v>-1.6613194600599179E-2</v>
      </c>
      <c r="BJ238" s="479">
        <v>4.9409999999999998</v>
      </c>
      <c r="BK238" s="479">
        <v>2.3540000000000001</v>
      </c>
      <c r="BL238" s="479">
        <v>7.6999999999999999E-2</v>
      </c>
      <c r="BM238" s="479">
        <v>2.5569999999999999</v>
      </c>
      <c r="BN238" s="479">
        <v>9.6000000000000002E-2</v>
      </c>
      <c r="BO238" s="479">
        <v>4.4249999999999998</v>
      </c>
      <c r="BP238" s="479">
        <v>6.9820000000000002</v>
      </c>
      <c r="BQ238" s="479">
        <v>0.10199999999999999</v>
      </c>
      <c r="BR238" s="479">
        <v>0.73699999999999999</v>
      </c>
      <c r="BS238" s="479">
        <v>0.155</v>
      </c>
      <c r="BT238" s="479">
        <v>2.4529999999999998</v>
      </c>
      <c r="BU238" s="479">
        <v>2.9729999999999999</v>
      </c>
      <c r="BV238" s="479">
        <v>0.28899999999999998</v>
      </c>
      <c r="BW238" s="479">
        <v>0</v>
      </c>
      <c r="BX238" s="479">
        <v>0</v>
      </c>
      <c r="BY238" s="479">
        <v>4.3899999999999997</v>
      </c>
      <c r="BZ238" s="479">
        <v>2.7440000000000002</v>
      </c>
      <c r="CA238" s="479">
        <v>2.0430000000000001</v>
      </c>
      <c r="CB238" s="479">
        <v>0.94799999999999995</v>
      </c>
      <c r="CC238" s="479">
        <v>1.093</v>
      </c>
    </row>
    <row r="239" spans="1:81" ht="16" thickBot="1">
      <c r="A239" s="470" t="s">
        <v>582</v>
      </c>
      <c r="B239" s="471" t="s">
        <v>699</v>
      </c>
      <c r="C239" s="472">
        <v>11.871527777781012</v>
      </c>
      <c r="D239">
        <v>284.91666666674428</v>
      </c>
      <c r="E239" s="337">
        <f t="shared" si="100"/>
        <v>14.457500321960449</v>
      </c>
      <c r="F239" s="473">
        <v>14457500.321960449</v>
      </c>
      <c r="G239" s="449">
        <v>95.143501281738281</v>
      </c>
      <c r="H239" s="351">
        <f t="shared" si="112"/>
        <v>-3.5345070554150407E-3</v>
      </c>
      <c r="I239" s="474">
        <v>137.4</v>
      </c>
      <c r="J239" s="475">
        <v>24</v>
      </c>
      <c r="K239" s="452">
        <v>1.31</v>
      </c>
      <c r="L239" s="476">
        <v>0.31</v>
      </c>
      <c r="M239" s="414">
        <f t="shared" si="117"/>
        <v>7.2714758320566615</v>
      </c>
      <c r="N239" s="414">
        <f t="shared" si="105"/>
        <v>3.4413854351687392</v>
      </c>
      <c r="O239" s="477">
        <v>10.91</v>
      </c>
      <c r="P239">
        <f t="shared" si="121"/>
        <v>2.1748799999999999</v>
      </c>
      <c r="Q239" s="449">
        <v>2174.88</v>
      </c>
      <c r="R239" s="341">
        <f t="shared" si="122"/>
        <v>15043.264406478565</v>
      </c>
      <c r="S239" s="342">
        <f t="shared" si="99"/>
        <v>6.9168250232098156</v>
      </c>
      <c r="U239">
        <v>396</v>
      </c>
      <c r="V239" s="478">
        <v>16.691497863899642</v>
      </c>
      <c r="W239" s="353">
        <f t="shared" si="123"/>
        <v>3.0671723035922627</v>
      </c>
      <c r="X239" s="353">
        <f>W239*AD239/AG239*1000</f>
        <v>400.442535649104</v>
      </c>
      <c r="Y239" s="467">
        <f t="shared" si="104"/>
        <v>92.722816786932441</v>
      </c>
      <c r="Z239" s="416">
        <v>2618.8491682660956</v>
      </c>
      <c r="AA239" s="345">
        <f t="shared" si="118"/>
        <v>3.4066597514338048E-2</v>
      </c>
      <c r="AB239" s="345">
        <f t="shared" si="119"/>
        <v>4.6220917623535286E-4</v>
      </c>
      <c r="AC239" s="345">
        <f t="shared" si="124"/>
        <v>19.931319692824847</v>
      </c>
      <c r="AD239" s="413">
        <v>1.8082222222222224</v>
      </c>
      <c r="AE239" s="413">
        <v>20</v>
      </c>
      <c r="AF239" s="413">
        <v>0</v>
      </c>
      <c r="AG239" s="413">
        <v>13.849999999999909</v>
      </c>
      <c r="AH239" s="426">
        <v>2</v>
      </c>
      <c r="AI239" s="426">
        <v>4.8</v>
      </c>
      <c r="AJ239" s="347">
        <f t="shared" si="120"/>
        <v>1.3567811579680563E-2</v>
      </c>
      <c r="BJ239" s="479">
        <v>3.782</v>
      </c>
      <c r="BK239" s="479">
        <v>1.83</v>
      </c>
      <c r="BL239" s="479">
        <v>7.5999999999999998E-2</v>
      </c>
      <c r="BM239" s="479">
        <v>2.4289999999999998</v>
      </c>
      <c r="BN239" s="479">
        <v>0.115</v>
      </c>
      <c r="BO239" s="479">
        <v>2.4260000000000002</v>
      </c>
      <c r="BP239" s="479">
        <v>4.9569999999999999</v>
      </c>
      <c r="BQ239" s="479">
        <v>0.126</v>
      </c>
      <c r="BR239" s="479">
        <v>0.60699999999999998</v>
      </c>
      <c r="BS239" s="479">
        <v>9.2999999999999999E-2</v>
      </c>
      <c r="BT239" s="479">
        <v>2.4889999999999999</v>
      </c>
      <c r="BU239" s="479">
        <v>2.0619999999999998</v>
      </c>
      <c r="BV239" s="479">
        <v>0.48199999999999998</v>
      </c>
      <c r="BW239" s="479">
        <v>0.06</v>
      </c>
      <c r="BX239" s="479">
        <v>6.7000000000000004E-2</v>
      </c>
      <c r="BY239" s="479">
        <v>3.2240000000000002</v>
      </c>
      <c r="BZ239" s="479">
        <v>2.4630000000000001</v>
      </c>
      <c r="CA239" s="479">
        <v>1.2569999999999999</v>
      </c>
      <c r="CB239" s="479">
        <v>0.54200000000000004</v>
      </c>
      <c r="CC239" s="479">
        <v>0.86399999999999999</v>
      </c>
    </row>
    <row r="240" spans="1:81" ht="16" thickBot="1">
      <c r="A240" s="470" t="s">
        <v>582</v>
      </c>
      <c r="B240" s="471" t="s">
        <v>699</v>
      </c>
      <c r="C240" s="472">
        <v>12.864583333335759</v>
      </c>
      <c r="D240">
        <v>308.75000000005821</v>
      </c>
      <c r="E240" s="337">
        <f t="shared" si="100"/>
        <v>13.934400422668457</v>
      </c>
      <c r="F240" s="473">
        <v>13934400.422668457</v>
      </c>
      <c r="G240" s="449">
        <v>92.429901123046875</v>
      </c>
      <c r="H240" s="351">
        <f t="shared" si="112"/>
        <v>-1.546092156363353E-3</v>
      </c>
      <c r="I240" s="474" t="s">
        <v>684</v>
      </c>
      <c r="J240" s="475">
        <v>31</v>
      </c>
      <c r="K240" s="452">
        <v>2.14</v>
      </c>
      <c r="L240" s="476">
        <v>0.22</v>
      </c>
      <c r="M240" s="414">
        <f t="shared" si="117"/>
        <v>11.878594107329203</v>
      </c>
      <c r="N240" s="414">
        <f t="shared" si="105"/>
        <v>2.4422735346358793</v>
      </c>
      <c r="O240" s="477">
        <v>11.9</v>
      </c>
      <c r="P240">
        <f t="shared" si="121"/>
        <v>2.4894699999999998</v>
      </c>
      <c r="Q240" s="449">
        <v>2489.4699999999998</v>
      </c>
      <c r="R240" s="341">
        <f t="shared" si="122"/>
        <v>17865.641322823871</v>
      </c>
      <c r="S240" s="342">
        <f t="shared" si="99"/>
        <v>7.1764838792288606</v>
      </c>
      <c r="U240">
        <v>425</v>
      </c>
      <c r="V240" s="478">
        <v>19.572839487407549</v>
      </c>
      <c r="W240" s="353">
        <f t="shared" si="123"/>
        <v>3.7113416235079075</v>
      </c>
      <c r="X240" s="353">
        <f>W240*AD240/AG240*1000</f>
        <v>399.59862037523891</v>
      </c>
      <c r="Y240" s="467">
        <f t="shared" si="104"/>
        <v>108.72893640756354</v>
      </c>
      <c r="Z240" s="416">
        <v>3055.8075529255466</v>
      </c>
      <c r="AA240" s="345">
        <f t="shared" si="118"/>
        <v>3.6613476096878504E-2</v>
      </c>
      <c r="AB240" s="345">
        <f t="shared" si="119"/>
        <v>-2.2865149991606868E-3</v>
      </c>
      <c r="AC240" s="345">
        <f t="shared" si="124"/>
        <v>19.552042779264546</v>
      </c>
      <c r="AD240" s="413">
        <v>1.802388888888889</v>
      </c>
      <c r="AE240" s="413">
        <v>20</v>
      </c>
      <c r="AF240" s="413">
        <v>0</v>
      </c>
      <c r="AG240" s="413">
        <v>16.740000000000009</v>
      </c>
      <c r="AH240" s="426">
        <v>1.81</v>
      </c>
      <c r="AI240" s="426">
        <v>4.13</v>
      </c>
      <c r="AJ240" s="347">
        <f t="shared" si="120"/>
        <v>-6.2450093323851992E-2</v>
      </c>
      <c r="BJ240" s="479">
        <v>2.6720000000000002</v>
      </c>
      <c r="BK240" s="479">
        <v>1.5760000000000001</v>
      </c>
      <c r="BL240" s="479">
        <v>7.4999999999999997E-2</v>
      </c>
      <c r="BM240" s="479">
        <v>2.351</v>
      </c>
      <c r="BN240" s="479">
        <v>0.221</v>
      </c>
      <c r="BO240" s="479">
        <v>2.2829999999999999</v>
      </c>
      <c r="BP240" s="479">
        <v>3.589</v>
      </c>
      <c r="BQ240" s="479">
        <v>0.49</v>
      </c>
      <c r="BR240" s="479">
        <v>0.53900000000000003</v>
      </c>
      <c r="BS240" s="479">
        <v>0.27100000000000002</v>
      </c>
      <c r="BT240" s="479">
        <v>2.8650000000000002</v>
      </c>
      <c r="BU240" s="479">
        <v>1.458</v>
      </c>
      <c r="BV240" s="479">
        <v>0.999</v>
      </c>
      <c r="BW240" s="479">
        <v>0.23699999999999999</v>
      </c>
      <c r="BX240" s="479">
        <v>0.184</v>
      </c>
      <c r="BY240" s="479">
        <v>2.4350000000000001</v>
      </c>
      <c r="BZ240" s="479">
        <v>2.444</v>
      </c>
      <c r="CA240" s="479">
        <v>0.871</v>
      </c>
      <c r="CB240" s="479">
        <v>0.26600000000000001</v>
      </c>
      <c r="CC240" s="479">
        <v>0.70399999999999996</v>
      </c>
    </row>
    <row r="241" spans="1:81" s="482" customFormat="1" ht="16" thickBot="1">
      <c r="A241" s="480" t="s">
        <v>582</v>
      </c>
      <c r="B241" s="471" t="s">
        <v>699</v>
      </c>
      <c r="C241" s="481">
        <v>13.879166666665697</v>
      </c>
      <c r="D241" s="482">
        <v>333.09999999997672</v>
      </c>
      <c r="E241" s="337">
        <f t="shared" si="100"/>
        <v>13.162699563598633</v>
      </c>
      <c r="F241" s="483">
        <v>13162699.563598633</v>
      </c>
      <c r="G241" s="482">
        <v>87.281097412109375</v>
      </c>
      <c r="H241" s="484">
        <f t="shared" si="112"/>
        <v>-2.3391453020943386E-3</v>
      </c>
      <c r="I241" s="485" t="s">
        <v>684</v>
      </c>
      <c r="J241" s="485">
        <v>27.7</v>
      </c>
      <c r="K241" s="486">
        <v>2.13</v>
      </c>
      <c r="L241" s="487">
        <v>0.42</v>
      </c>
      <c r="M241" s="488">
        <f t="shared" si="117"/>
        <v>11.823086658229533</v>
      </c>
      <c r="N241" s="488">
        <f t="shared" si="105"/>
        <v>4.6625222024866781</v>
      </c>
      <c r="O241" s="486">
        <v>12.63</v>
      </c>
      <c r="P241" s="482">
        <f t="shared" si="121"/>
        <v>2.7239200000000001</v>
      </c>
      <c r="Q241" s="482">
        <v>2723.92</v>
      </c>
      <c r="R241" s="489">
        <f t="shared" si="122"/>
        <v>20694.23515167804</v>
      </c>
      <c r="S241" s="490">
        <f t="shared" si="99"/>
        <v>7.5972257451312952</v>
      </c>
      <c r="U241" s="482">
        <v>431</v>
      </c>
      <c r="V241" s="491">
        <v>22.438779203226588</v>
      </c>
      <c r="W241" s="353">
        <f t="shared" si="123"/>
        <v>2.8559397158190385</v>
      </c>
      <c r="X241" s="353">
        <f>W241*AD241/AG241*1000</f>
        <v>401.66610482378672</v>
      </c>
      <c r="Y241" s="496">
        <f t="shared" si="104"/>
        <v>124.64949700428625</v>
      </c>
      <c r="Z241" s="497">
        <v>3455.530895197106</v>
      </c>
      <c r="AA241" s="494">
        <f t="shared" si="118"/>
        <v>3.9810151286534236E-2</v>
      </c>
      <c r="AB241" s="494">
        <f t="shared" si="119"/>
        <v>5.5544633826823961E-3</v>
      </c>
      <c r="AC241" s="494">
        <f t="shared" si="124"/>
        <v>18.918679063429707</v>
      </c>
      <c r="AD241" s="488">
        <v>1.8002222222222224</v>
      </c>
      <c r="AE241" s="488">
        <v>20</v>
      </c>
      <c r="AF241" s="488">
        <v>0</v>
      </c>
      <c r="AG241" s="488">
        <v>12.799999999999955</v>
      </c>
      <c r="AH241" s="487">
        <v>1.1000000000000001</v>
      </c>
      <c r="AI241" s="487">
        <v>5.3</v>
      </c>
      <c r="AJ241" s="495">
        <f t="shared" si="120"/>
        <v>0.13952379489100789</v>
      </c>
      <c r="AV241" s="482">
        <v>2.1800000000000002</v>
      </c>
      <c r="AW241" s="482">
        <v>72.599999999999994</v>
      </c>
      <c r="AX241" s="482">
        <v>0.19</v>
      </c>
      <c r="AY241" s="482">
        <v>1.44</v>
      </c>
      <c r="BA241" s="482">
        <v>0.41</v>
      </c>
      <c r="BB241" s="482">
        <v>0.28999999999999998</v>
      </c>
      <c r="BC241" s="482">
        <v>0.17</v>
      </c>
      <c r="BD241" s="482">
        <v>14.2</v>
      </c>
      <c r="BE241" s="482">
        <v>5.6</v>
      </c>
      <c r="BH241" s="365">
        <f>(2*AY241+BB241+BC241+BD241+BE241)/(2*(SUM(AV241:BG241)))</f>
        <v>0.11918005768438401</v>
      </c>
      <c r="BI241" s="365">
        <f>SUM(BD241:BE241,AY241,AW241)/SUM(AV241:BG241)</f>
        <v>0.9666254635352286</v>
      </c>
      <c r="BJ241" s="479">
        <v>2.2480000000000002</v>
      </c>
      <c r="BK241" s="479">
        <v>1.3819999999999999</v>
      </c>
      <c r="BL241" s="479">
        <v>7.1999999999999995E-2</v>
      </c>
      <c r="BM241" s="479">
        <v>2.363</v>
      </c>
      <c r="BN241" s="479">
        <v>0.39600000000000002</v>
      </c>
      <c r="BO241" s="479">
        <v>2.0430000000000001</v>
      </c>
      <c r="BP241" s="479">
        <v>3.3149999999999999</v>
      </c>
      <c r="BQ241" s="479">
        <v>1.1919999999999999</v>
      </c>
      <c r="BR241" s="479">
        <v>0.49399999999999999</v>
      </c>
      <c r="BS241" s="479">
        <v>0.45800000000000002</v>
      </c>
      <c r="BT241" s="479">
        <v>3.2269999999999999</v>
      </c>
      <c r="BU241" s="479">
        <v>1.103</v>
      </c>
      <c r="BV241" s="479">
        <v>1.238</v>
      </c>
      <c r="BW241" s="479">
        <v>0.377</v>
      </c>
      <c r="BX241" s="479">
        <v>0.28999999999999998</v>
      </c>
      <c r="BY241" s="479">
        <v>1.91</v>
      </c>
      <c r="BZ241" s="479">
        <v>2.4489999999999998</v>
      </c>
      <c r="CA241" s="479">
        <v>0.69699999999999995</v>
      </c>
      <c r="CB241" s="479">
        <v>0.105</v>
      </c>
      <c r="CC241" s="479">
        <v>0.59899999999999998</v>
      </c>
    </row>
    <row r="242" spans="1:81" ht="16" thickBot="1">
      <c r="A242" s="470" t="s">
        <v>583</v>
      </c>
      <c r="B242" s="471" t="s">
        <v>699</v>
      </c>
      <c r="C242" s="472">
        <v>2.2222222221898846E-2</v>
      </c>
      <c r="D242">
        <v>0.53333333332557231</v>
      </c>
      <c r="E242" s="337">
        <f t="shared" si="100"/>
        <v>0.25</v>
      </c>
      <c r="F242" s="473">
        <v>250000</v>
      </c>
      <c r="G242" s="449">
        <v>98.2</v>
      </c>
      <c r="I242" s="474">
        <v>80.599999999999994</v>
      </c>
      <c r="J242" s="475">
        <v>71</v>
      </c>
      <c r="K242" s="452">
        <v>6</v>
      </c>
      <c r="L242" s="476">
        <v>0.08</v>
      </c>
      <c r="M242" s="414">
        <f t="shared" si="117"/>
        <v>33.304469459801503</v>
      </c>
      <c r="N242" s="414">
        <f t="shared" si="105"/>
        <v>0.88809946714031973</v>
      </c>
      <c r="O242" s="477">
        <v>0.64</v>
      </c>
      <c r="Q242" s="449"/>
      <c r="R242" s="341"/>
      <c r="S242" s="342">
        <f t="shared" si="99"/>
        <v>400</v>
      </c>
      <c r="U242">
        <v>325</v>
      </c>
      <c r="V242" s="478">
        <v>0</v>
      </c>
      <c r="W242" s="344"/>
      <c r="X242" s="359"/>
      <c r="Y242" s="466">
        <f t="shared" si="104"/>
        <v>0</v>
      </c>
      <c r="Z242" s="424">
        <v>0</v>
      </c>
      <c r="AA242" s="345"/>
      <c r="AB242" s="345"/>
      <c r="AC242" s="345"/>
      <c r="AD242" s="413">
        <v>1.9350000000000001</v>
      </c>
      <c r="AE242" s="413">
        <v>20</v>
      </c>
      <c r="AF242" s="413">
        <v>0</v>
      </c>
      <c r="AG242" s="413">
        <v>0</v>
      </c>
      <c r="AH242" s="426">
        <v>0.12</v>
      </c>
      <c r="AI242" s="426">
        <v>2.06</v>
      </c>
      <c r="AJ242" s="347"/>
      <c r="BJ242" s="479">
        <v>5.6000000000000001E-2</v>
      </c>
      <c r="BK242" s="479">
        <v>1.976</v>
      </c>
      <c r="BL242" s="479">
        <v>6.1109999999999998</v>
      </c>
      <c r="BM242" s="479">
        <v>1.7030000000000001</v>
      </c>
      <c r="BN242" s="479">
        <v>1.014</v>
      </c>
      <c r="BO242" s="479">
        <v>0</v>
      </c>
      <c r="BP242" s="479">
        <v>2.2599999999999998</v>
      </c>
      <c r="BQ242" s="479">
        <v>0.183</v>
      </c>
      <c r="BR242" s="479">
        <v>1.1459999999999999</v>
      </c>
      <c r="BS242" s="479">
        <v>2.9510000000000001</v>
      </c>
      <c r="BT242" s="479">
        <v>4.7640000000000002</v>
      </c>
      <c r="BU242" s="479">
        <v>3.202</v>
      </c>
      <c r="BV242" s="479">
        <v>4.6829999999999998</v>
      </c>
      <c r="BW242" s="479">
        <v>1.397</v>
      </c>
      <c r="BX242" s="479">
        <v>0.748</v>
      </c>
      <c r="BY242" s="479">
        <v>2.9449999999999998</v>
      </c>
      <c r="BZ242" s="479">
        <v>2.6869999999999998</v>
      </c>
      <c r="CA242" s="479">
        <v>4.1289999999999996</v>
      </c>
      <c r="CB242" s="479">
        <v>1.224</v>
      </c>
      <c r="CC242" s="479">
        <v>1.026</v>
      </c>
    </row>
    <row r="243" spans="1:81" ht="16" thickBot="1">
      <c r="A243" s="470" t="s">
        <v>583</v>
      </c>
      <c r="B243" s="471" t="s">
        <v>699</v>
      </c>
      <c r="C243" s="472">
        <v>0.88333333333139308</v>
      </c>
      <c r="D243">
        <v>21.199999999953434</v>
      </c>
      <c r="E243" s="337">
        <f t="shared" si="100"/>
        <v>0.40849999914169305</v>
      </c>
      <c r="F243" s="473">
        <v>408499.99914169306</v>
      </c>
      <c r="G243" s="449">
        <v>99.253700256347656</v>
      </c>
      <c r="H243" s="351">
        <f t="shared" si="112"/>
        <v>2.3293408677872569E-2</v>
      </c>
      <c r="I243" s="474">
        <v>91.2</v>
      </c>
      <c r="J243" s="475">
        <v>58</v>
      </c>
      <c r="K243" s="452">
        <v>6.02</v>
      </c>
      <c r="L243" s="476">
        <v>0.12</v>
      </c>
      <c r="M243" s="414">
        <f t="shared" si="117"/>
        <v>33.415484358000839</v>
      </c>
      <c r="N243" s="414">
        <f t="shared" si="105"/>
        <v>1.3321492007104796</v>
      </c>
      <c r="O243" s="477">
        <v>0.8</v>
      </c>
      <c r="Q243" s="449"/>
      <c r="R243" s="341"/>
      <c r="S243" s="342">
        <f t="shared" si="99"/>
        <v>244.7980421300168</v>
      </c>
      <c r="U243">
        <v>326</v>
      </c>
      <c r="V243" s="478">
        <v>4.2827225130890684E-2</v>
      </c>
      <c r="W243" s="353">
        <f>(V243-V242)-(K242-K243)</f>
        <v>6.2827225130890257E-2</v>
      </c>
      <c r="X243" s="353"/>
      <c r="Y243" s="467">
        <f t="shared" si="104"/>
        <v>0.23790920273805341</v>
      </c>
      <c r="Z243" s="416">
        <v>10.913175000033371</v>
      </c>
      <c r="AA243" s="345">
        <f>V243/180.1/Z243*1000</f>
        <v>2.1789893326618338E-2</v>
      </c>
      <c r="AB243" s="345">
        <f>L243/90.08/Z243*1000</f>
        <v>0.12206797753233189</v>
      </c>
      <c r="AC243" s="345"/>
      <c r="AD243" s="413">
        <v>1.92</v>
      </c>
      <c r="AE243" s="413">
        <v>20</v>
      </c>
      <c r="AF243" s="413">
        <v>0</v>
      </c>
      <c r="AG243" s="413">
        <v>0</v>
      </c>
      <c r="AH243" s="426">
        <v>0</v>
      </c>
      <c r="AI243" s="426">
        <v>2.33</v>
      </c>
      <c r="AJ243" s="347">
        <f>AB243/AA243</f>
        <v>5.6020456687236164</v>
      </c>
      <c r="BJ243" s="479">
        <v>6.3E-2</v>
      </c>
      <c r="BK243" s="479">
        <v>2.0150000000000001</v>
      </c>
      <c r="BL243" s="479">
        <v>5.968</v>
      </c>
      <c r="BM243" s="479">
        <v>1.7549999999999999</v>
      </c>
      <c r="BN243" s="479">
        <v>1.083</v>
      </c>
      <c r="BO243" s="479">
        <v>0</v>
      </c>
      <c r="BP243" s="479">
        <v>2.31</v>
      </c>
      <c r="BQ243" s="479">
        <v>0.249</v>
      </c>
      <c r="BR243" s="479">
        <v>1.1930000000000001</v>
      </c>
      <c r="BS243" s="479">
        <v>2.9980000000000002</v>
      </c>
      <c r="BT243" s="479">
        <v>4.8029999999999999</v>
      </c>
      <c r="BU243" s="479">
        <v>3.2629999999999999</v>
      </c>
      <c r="BV243" s="479">
        <v>4.6859999999999999</v>
      </c>
      <c r="BW243" s="479">
        <v>1.419</v>
      </c>
      <c r="BX243" s="479">
        <v>0.74299999999999999</v>
      </c>
      <c r="BY243" s="479">
        <v>2.9729999999999999</v>
      </c>
      <c r="BZ243" s="479">
        <v>2.6920000000000002</v>
      </c>
      <c r="CA243" s="479">
        <v>4.1509999999999998</v>
      </c>
      <c r="CB243" s="479">
        <v>1.2390000000000001</v>
      </c>
      <c r="CC243" s="479">
        <v>1.0309999999999999</v>
      </c>
    </row>
    <row r="244" spans="1:81" ht="16" thickBot="1">
      <c r="A244" s="470" t="s">
        <v>583</v>
      </c>
      <c r="B244" s="471" t="s">
        <v>699</v>
      </c>
      <c r="C244" s="472">
        <v>2.0194444444423425</v>
      </c>
      <c r="D244">
        <v>48.46666666661622</v>
      </c>
      <c r="E244" s="337">
        <f t="shared" si="100"/>
        <v>0.79</v>
      </c>
      <c r="F244" s="473">
        <v>790000</v>
      </c>
      <c r="G244" s="449">
        <v>99</v>
      </c>
      <c r="H244" s="351">
        <f t="shared" si="112"/>
        <v>2.3348256294180244E-2</v>
      </c>
      <c r="I244" s="474">
        <v>80.3</v>
      </c>
      <c r="J244" s="475">
        <v>58</v>
      </c>
      <c r="K244" s="452">
        <v>5.76</v>
      </c>
      <c r="L244" s="476">
        <v>0.23</v>
      </c>
      <c r="M244" s="414">
        <f t="shared" si="117"/>
        <v>31.972290681409444</v>
      </c>
      <c r="N244" s="414">
        <f t="shared" si="105"/>
        <v>2.5532859680284195</v>
      </c>
      <c r="O244" s="477">
        <v>1.19</v>
      </c>
      <c r="Q244" s="449"/>
      <c r="R244" s="341"/>
      <c r="S244" s="342">
        <f t="shared" si="99"/>
        <v>126.58227848101266</v>
      </c>
      <c r="U244">
        <v>331</v>
      </c>
      <c r="V244" s="478">
        <v>0.36653092883459382</v>
      </c>
      <c r="W244" s="353">
        <f>(V244-V243)-(K243-K244)</f>
        <v>6.3703703703703374E-2</v>
      </c>
      <c r="X244" s="353"/>
      <c r="Y244" s="467">
        <f t="shared" si="104"/>
        <v>2.0361132618648101</v>
      </c>
      <c r="Z244" s="416">
        <v>32.268999937617458</v>
      </c>
      <c r="AA244" s="345">
        <f t="shared" ref="AA244:AA256" si="125">(V244-V243)/180.1/((Z244-Z243))*1000</f>
        <v>8.4162301571217249E-2</v>
      </c>
      <c r="AB244" s="345">
        <f t="shared" ref="AB244:AB256" si="126">(L244-L243)/90.08/((Z244-Z243))*1000</f>
        <v>5.7180500911901681E-2</v>
      </c>
      <c r="AC244" s="345"/>
      <c r="AD244" s="413">
        <v>1.905</v>
      </c>
      <c r="AE244" s="413">
        <v>20</v>
      </c>
      <c r="AF244" s="413">
        <v>0</v>
      </c>
      <c r="AG244" s="413">
        <v>0</v>
      </c>
      <c r="AH244" s="426">
        <v>0</v>
      </c>
      <c r="AI244" s="426">
        <v>2.35</v>
      </c>
      <c r="AJ244" s="347">
        <f t="shared" ref="AJ244:AJ256" si="127">AB244/AA244</f>
        <v>0.6794075238486218</v>
      </c>
      <c r="BJ244" s="479">
        <v>6.3E-2</v>
      </c>
      <c r="BK244" s="479">
        <v>1.7390000000000001</v>
      </c>
      <c r="BL244" s="479">
        <v>5.2069999999999999</v>
      </c>
      <c r="BM244" s="479">
        <v>1.728</v>
      </c>
      <c r="BN244" s="479">
        <v>1.04</v>
      </c>
      <c r="BO244" s="479">
        <v>0.26600000000000001</v>
      </c>
      <c r="BP244" s="479">
        <v>2.2650000000000001</v>
      </c>
      <c r="BQ244" s="479">
        <v>0.36299999999999999</v>
      </c>
      <c r="BR244" s="479">
        <v>0.98499999999999999</v>
      </c>
      <c r="BS244" s="479">
        <v>2.9060000000000001</v>
      </c>
      <c r="BT244" s="479">
        <v>4.6870000000000003</v>
      </c>
      <c r="BU244" s="479">
        <v>3.165</v>
      </c>
      <c r="BV244" s="479">
        <v>4.3390000000000004</v>
      </c>
      <c r="BW244" s="479">
        <v>1.371</v>
      </c>
      <c r="BX244" s="479">
        <v>0.69199999999999995</v>
      </c>
      <c r="BY244" s="479">
        <v>2.8479999999999999</v>
      </c>
      <c r="BZ244" s="479">
        <v>2.552</v>
      </c>
      <c r="CA244" s="479">
        <v>3.9380000000000002</v>
      </c>
      <c r="CB244" s="479">
        <v>1.1859999999999999</v>
      </c>
      <c r="CC244" s="479">
        <v>0.98699999999999999</v>
      </c>
    </row>
    <row r="245" spans="1:81" ht="16" thickBot="1">
      <c r="A245" s="470" t="s">
        <v>583</v>
      </c>
      <c r="B245" s="471" t="s">
        <v>699</v>
      </c>
      <c r="C245" s="472">
        <v>2.9569444444423425</v>
      </c>
      <c r="D245">
        <v>70.96666666661622</v>
      </c>
      <c r="E245" s="337">
        <f t="shared" si="100"/>
        <v>1.3430000377655029</v>
      </c>
      <c r="F245" s="473">
        <v>1343000.0377655029</v>
      </c>
      <c r="G245" s="449">
        <v>98.572502136230469</v>
      </c>
      <c r="H245" s="351">
        <f t="shared" si="112"/>
        <v>2.3045268655496009E-2</v>
      </c>
      <c r="I245" s="474">
        <v>79.8</v>
      </c>
      <c r="J245" s="475">
        <v>53</v>
      </c>
      <c r="K245" s="452">
        <v>5.45</v>
      </c>
      <c r="L245" s="476">
        <v>0.35</v>
      </c>
      <c r="M245" s="414">
        <f t="shared" si="117"/>
        <v>30.251559759319701</v>
      </c>
      <c r="N245" s="414">
        <f t="shared" si="105"/>
        <v>3.8854351687388986</v>
      </c>
      <c r="O245" s="477">
        <v>1.76</v>
      </c>
      <c r="Q245" s="449"/>
      <c r="R245" s="341"/>
      <c r="S245" s="342">
        <f t="shared" si="99"/>
        <v>74.460161718521633</v>
      </c>
      <c r="U245">
        <v>326</v>
      </c>
      <c r="V245" s="478">
        <v>0.73813520690946044</v>
      </c>
      <c r="W245" s="353">
        <f>(V245-V244)-(K244-K245)</f>
        <v>6.1604278074867014E-2</v>
      </c>
      <c r="X245" s="353"/>
      <c r="Y245" s="467">
        <f t="shared" si="104"/>
        <v>4.1004094487096108</v>
      </c>
      <c r="Z245" s="416">
        <v>58.173752507505455</v>
      </c>
      <c r="AA245" s="345">
        <f t="shared" si="125"/>
        <v>7.9650323468792347E-2</v>
      </c>
      <c r="AB245" s="345">
        <f t="shared" si="126"/>
        <v>5.1424895764454658E-2</v>
      </c>
      <c r="AC245" s="345"/>
      <c r="AD245" s="413">
        <v>1.8759999999999999</v>
      </c>
      <c r="AE245" s="413">
        <v>20</v>
      </c>
      <c r="AF245" s="413">
        <v>0</v>
      </c>
      <c r="AG245" s="413">
        <v>0</v>
      </c>
      <c r="AH245" s="426">
        <v>0</v>
      </c>
      <c r="AI245" s="426">
        <v>2.5299999999999998</v>
      </c>
      <c r="AJ245" s="347">
        <f t="shared" si="127"/>
        <v>0.64563323191780075</v>
      </c>
      <c r="BJ245" s="479">
        <v>9.8000000000000004E-2</v>
      </c>
      <c r="BK245" s="479">
        <v>1.6719999999999999</v>
      </c>
      <c r="BL245" s="479">
        <v>4.51</v>
      </c>
      <c r="BM245" s="479">
        <v>1.716</v>
      </c>
      <c r="BN245" s="479">
        <v>0.96499999999999997</v>
      </c>
      <c r="BO245" s="479">
        <v>0.35799999999999998</v>
      </c>
      <c r="BP245" s="479">
        <v>2.2429999999999999</v>
      </c>
      <c r="BQ245" s="479">
        <v>0.52</v>
      </c>
      <c r="BR245" s="479">
        <v>0.95299999999999996</v>
      </c>
      <c r="BS245" s="479">
        <v>2.794</v>
      </c>
      <c r="BT245" s="479">
        <v>4.5629999999999997</v>
      </c>
      <c r="BU245" s="479">
        <v>3.0289999999999999</v>
      </c>
      <c r="BV245" s="479">
        <v>3.9769999999999999</v>
      </c>
      <c r="BW245" s="479">
        <v>1.3129999999999999</v>
      </c>
      <c r="BX245" s="479">
        <v>0.63600000000000001</v>
      </c>
      <c r="BY245" s="479">
        <v>2.7069999999999999</v>
      </c>
      <c r="BZ245" s="479">
        <v>2.415</v>
      </c>
      <c r="CA245" s="479">
        <v>3.73</v>
      </c>
      <c r="CB245" s="479">
        <v>1.1279999999999999</v>
      </c>
      <c r="CC245" s="479">
        <v>0.92300000000000004</v>
      </c>
    </row>
    <row r="246" spans="1:81" ht="16" thickBot="1">
      <c r="A246" s="470" t="s">
        <v>583</v>
      </c>
      <c r="B246" s="471" t="s">
        <v>699</v>
      </c>
      <c r="C246" s="472">
        <v>3.9770833333313931</v>
      </c>
      <c r="D246">
        <v>95.449999999953434</v>
      </c>
      <c r="E246" s="337">
        <f t="shared" si="100"/>
        <v>2.6090999675750735</v>
      </c>
      <c r="F246" s="473">
        <v>2609099.9675750732</v>
      </c>
      <c r="G246" s="449">
        <v>99.125</v>
      </c>
      <c r="H246" s="351">
        <f t="shared" si="112"/>
        <v>2.6169746115418776E-2</v>
      </c>
      <c r="I246" s="474">
        <v>70.5</v>
      </c>
      <c r="J246" s="475">
        <v>71</v>
      </c>
      <c r="K246" s="452">
        <v>5.96</v>
      </c>
      <c r="L246" s="476">
        <v>0.52</v>
      </c>
      <c r="M246" s="414">
        <f t="shared" si="117"/>
        <v>33.082439663402823</v>
      </c>
      <c r="N246" s="414">
        <f t="shared" si="105"/>
        <v>5.7726465364120783</v>
      </c>
      <c r="O246" s="477">
        <v>2.77</v>
      </c>
      <c r="P246">
        <f t="shared" si="121"/>
        <v>2.0709999999999999E-2</v>
      </c>
      <c r="Q246" s="449">
        <v>20.71</v>
      </c>
      <c r="R246" s="341">
        <f t="shared" ref="R246:R271" si="128">Q246*S246</f>
        <v>793.76031035131643</v>
      </c>
      <c r="S246" s="342">
        <f t="shared" si="99"/>
        <v>38.327393063800891</v>
      </c>
      <c r="U246">
        <v>345</v>
      </c>
      <c r="V246" s="478">
        <v>1.4390935646183365</v>
      </c>
      <c r="W246" s="353">
        <f t="shared" ref="W246:W256" si="129">(V246-V245)-(K245-K246)</f>
        <v>1.2109583577088758</v>
      </c>
      <c r="X246" s="353">
        <f>W246*AD246/AF246*1000</f>
        <v>74.376023224297626</v>
      </c>
      <c r="Y246" s="467">
        <f t="shared" si="104"/>
        <v>7.9942980563749506</v>
      </c>
      <c r="Z246" s="416">
        <v>100.17091886077893</v>
      </c>
      <c r="AA246" s="345">
        <f t="shared" si="125"/>
        <v>9.2674129848958647E-2</v>
      </c>
      <c r="AB246" s="345">
        <f t="shared" si="126"/>
        <v>4.4936635767238643E-2</v>
      </c>
      <c r="AC246" s="345"/>
      <c r="AD246" s="413">
        <v>1.861</v>
      </c>
      <c r="AE246" s="413">
        <v>20</v>
      </c>
      <c r="AF246" s="413">
        <v>30.3</v>
      </c>
      <c r="AG246" s="413">
        <v>0</v>
      </c>
      <c r="AH246" s="426">
        <v>0.61</v>
      </c>
      <c r="AI246" s="426">
        <v>5.27</v>
      </c>
      <c r="AJ246" s="347">
        <f t="shared" si="127"/>
        <v>0.48488867217288023</v>
      </c>
      <c r="BJ246" s="479">
        <v>0.25800000000000001</v>
      </c>
      <c r="BK246" s="479">
        <v>2.1360000000000001</v>
      </c>
      <c r="BL246" s="479">
        <v>5.6870000000000003</v>
      </c>
      <c r="BM246" s="479">
        <v>1.593</v>
      </c>
      <c r="BN246" s="479">
        <v>0.84899999999999998</v>
      </c>
      <c r="BO246" s="479">
        <v>0.64800000000000002</v>
      </c>
      <c r="BP246" s="479">
        <v>6.2320000000000002</v>
      </c>
      <c r="BQ246" s="479">
        <v>0.873</v>
      </c>
      <c r="BR246" s="479">
        <v>1.1140000000000001</v>
      </c>
      <c r="BS246" s="479">
        <v>2.5289999999999999</v>
      </c>
      <c r="BT246" s="479">
        <v>4.2249999999999996</v>
      </c>
      <c r="BU246" s="479">
        <v>3.5880000000000001</v>
      </c>
      <c r="BV246" s="479">
        <v>3.3490000000000002</v>
      </c>
      <c r="BW246" s="479">
        <v>1.171</v>
      </c>
      <c r="BX246" s="479">
        <v>0.55700000000000005</v>
      </c>
      <c r="BY246" s="479">
        <v>3.8879999999999999</v>
      </c>
      <c r="BZ246" s="479">
        <v>2.8929999999999998</v>
      </c>
      <c r="CA246" s="479">
        <v>4.1970000000000001</v>
      </c>
      <c r="CB246" s="479">
        <v>1.371</v>
      </c>
      <c r="CC246" s="479">
        <v>1.0820000000000001</v>
      </c>
    </row>
    <row r="247" spans="1:81" s="482" customFormat="1" ht="16" thickBot="1">
      <c r="A247" s="480" t="s">
        <v>583</v>
      </c>
      <c r="B247" s="471" t="s">
        <v>699</v>
      </c>
      <c r="C247" s="481">
        <v>4.828472222223354</v>
      </c>
      <c r="D247" s="482">
        <v>115.8833333333605</v>
      </c>
      <c r="E247" s="337">
        <f t="shared" si="100"/>
        <v>3.9289001060485846</v>
      </c>
      <c r="F247" s="483">
        <v>3928900.1060485845</v>
      </c>
      <c r="G247" s="482">
        <v>98.943199157714844</v>
      </c>
      <c r="H247" s="484">
        <f t="shared" si="112"/>
        <v>1.9758502412149426E-2</v>
      </c>
      <c r="I247" s="485">
        <v>60.9</v>
      </c>
      <c r="J247" s="485">
        <v>46</v>
      </c>
      <c r="K247" s="486">
        <v>6.17</v>
      </c>
      <c r="L247" s="487">
        <v>0.69</v>
      </c>
      <c r="M247" s="488">
        <f t="shared" si="117"/>
        <v>34.248096094495885</v>
      </c>
      <c r="N247" s="488">
        <f t="shared" si="105"/>
        <v>7.659857904085257</v>
      </c>
      <c r="O247" s="486">
        <v>3.9</v>
      </c>
      <c r="P247" s="482">
        <f t="shared" si="121"/>
        <v>7.5079999999999994E-2</v>
      </c>
      <c r="Q247" s="482">
        <v>75.08</v>
      </c>
      <c r="R247" s="489">
        <f t="shared" si="128"/>
        <v>1910.9673947783381</v>
      </c>
      <c r="S247" s="490">
        <f t="shared" si="99"/>
        <v>25.452416019956555</v>
      </c>
      <c r="U247" s="482">
        <v>375</v>
      </c>
      <c r="V247" s="491">
        <v>2.3163880595408379</v>
      </c>
      <c r="W247" s="353">
        <f t="shared" si="129"/>
        <v>1.0872944949225014</v>
      </c>
      <c r="X247" s="353">
        <f>W247*AD247/AF247*1000</f>
        <v>79.219408819421972</v>
      </c>
      <c r="Y247" s="492">
        <f t="shared" si="104"/>
        <v>12.867750240484616</v>
      </c>
      <c r="Z247" s="493">
        <v>187.58442439979564</v>
      </c>
      <c r="AA247" s="494">
        <f t="shared" si="125"/>
        <v>5.5725394828541601E-2</v>
      </c>
      <c r="AB247" s="494">
        <f t="shared" si="126"/>
        <v>2.1589471284054938E-2</v>
      </c>
      <c r="AC247" s="494"/>
      <c r="AD247" s="488">
        <v>1.8724814814814814</v>
      </c>
      <c r="AE247" s="488">
        <v>35</v>
      </c>
      <c r="AF247" s="488">
        <v>25.7</v>
      </c>
      <c r="AG247" s="488">
        <v>0</v>
      </c>
      <c r="AH247" s="487">
        <v>1.52</v>
      </c>
      <c r="AI247" s="487">
        <v>6.19</v>
      </c>
      <c r="AJ247" s="495">
        <f t="shared" si="127"/>
        <v>0.38742608016475061</v>
      </c>
      <c r="AV247" s="482">
        <v>3.33</v>
      </c>
      <c r="AW247" s="482">
        <v>76.56</v>
      </c>
      <c r="AX247" s="482">
        <v>0</v>
      </c>
      <c r="AY247" s="482">
        <v>0.48</v>
      </c>
      <c r="BA247" s="482">
        <v>0.11</v>
      </c>
      <c r="BB247" s="482">
        <v>0.41</v>
      </c>
      <c r="BC247" s="482">
        <v>0.22</v>
      </c>
      <c r="BD247" s="482">
        <v>12.17</v>
      </c>
      <c r="BE247" s="482">
        <v>4.2300000000000004</v>
      </c>
      <c r="BH247" s="365">
        <f>(2*AY247+BB247+BC247+BD247+BE247)/(2*(SUM(AV247:BG247)))</f>
        <v>9.2246949030868636E-2</v>
      </c>
      <c r="BI247" s="365">
        <f>SUM(BD247:BE247,AY247,AW247)/SUM(AV247:BG247)</f>
        <v>0.95826069121115776</v>
      </c>
      <c r="BJ247" s="479">
        <v>0.57899999999999996</v>
      </c>
      <c r="BK247" s="479">
        <v>2.411</v>
      </c>
      <c r="BL247" s="479">
        <v>6.4889999999999999</v>
      </c>
      <c r="BM247" s="479">
        <v>1.7989999999999999</v>
      </c>
      <c r="BN247" s="479">
        <v>0.8</v>
      </c>
      <c r="BO247" s="479">
        <v>0.96</v>
      </c>
      <c r="BP247" s="479">
        <v>9.57</v>
      </c>
      <c r="BQ247" s="479">
        <v>1.1719999999999999</v>
      </c>
      <c r="BR247" s="479">
        <v>1.6990000000000001</v>
      </c>
      <c r="BS247" s="479">
        <v>2.4279999999999999</v>
      </c>
      <c r="BT247" s="479">
        <v>4.1890000000000001</v>
      </c>
      <c r="BU247" s="479">
        <v>4.2130000000000001</v>
      </c>
      <c r="BV247" s="479">
        <v>3.073</v>
      </c>
      <c r="BW247" s="479">
        <v>1.1200000000000001</v>
      </c>
      <c r="BX247" s="479">
        <v>0.51600000000000001</v>
      </c>
      <c r="BY247" s="479">
        <v>5.04</v>
      </c>
      <c r="BZ247" s="479">
        <v>3.419</v>
      </c>
      <c r="CA247" s="479">
        <v>4.7649999999999997</v>
      </c>
      <c r="CB247" s="479">
        <v>1.639</v>
      </c>
      <c r="CC247" s="479">
        <v>1.27</v>
      </c>
    </row>
    <row r="248" spans="1:81" ht="16" thickBot="1">
      <c r="A248" s="470" t="s">
        <v>583</v>
      </c>
      <c r="B248" s="471" t="s">
        <v>699</v>
      </c>
      <c r="C248" s="472">
        <v>5.8784722222189885</v>
      </c>
      <c r="D248">
        <v>141.08333333325572</v>
      </c>
      <c r="E248" s="337">
        <f t="shared" si="100"/>
        <v>6.4754999710083014</v>
      </c>
      <c r="F248" s="473">
        <v>6475499.9710083017</v>
      </c>
      <c r="G248" s="449">
        <v>99.270401000976562</v>
      </c>
      <c r="H248" s="351">
        <f t="shared" si="112"/>
        <v>1.9425541011264171E-2</v>
      </c>
      <c r="I248" s="474">
        <v>49.5</v>
      </c>
      <c r="J248" s="475">
        <v>43</v>
      </c>
      <c r="K248" s="452">
        <v>6.04</v>
      </c>
      <c r="L248" s="476">
        <v>0.97</v>
      </c>
      <c r="M248" s="414">
        <f t="shared" si="117"/>
        <v>33.526499256200182</v>
      </c>
      <c r="N248" s="414">
        <f t="shared" si="105"/>
        <v>10.768206039076377</v>
      </c>
      <c r="O248" s="477">
        <v>5.65</v>
      </c>
      <c r="P248">
        <f t="shared" si="121"/>
        <v>0.19503999999999999</v>
      </c>
      <c r="Q248" s="449">
        <v>195.04</v>
      </c>
      <c r="R248" s="341">
        <f t="shared" si="128"/>
        <v>3011.9682012697199</v>
      </c>
      <c r="S248" s="342">
        <f t="shared" si="99"/>
        <v>15.442823017174529</v>
      </c>
      <c r="U248">
        <v>393</v>
      </c>
      <c r="V248" s="478">
        <v>3.7119236695041922</v>
      </c>
      <c r="W248" s="353">
        <f t="shared" si="129"/>
        <v>1.2655356099633543</v>
      </c>
      <c r="X248" s="353">
        <f>W248*AD248/AF248*1000</f>
        <v>74.733161725248038</v>
      </c>
      <c r="Y248" s="467">
        <f t="shared" si="104"/>
        <v>20.620079823926854</v>
      </c>
      <c r="Z248" s="416">
        <v>335.14896391090406</v>
      </c>
      <c r="AA248" s="345">
        <f t="shared" si="125"/>
        <v>5.2510385079448912E-2</v>
      </c>
      <c r="AB248" s="345">
        <f t="shared" si="126"/>
        <v>2.1064329853834076E-2</v>
      </c>
      <c r="AC248" s="345"/>
      <c r="AD248" s="413">
        <v>1.8837777777777778</v>
      </c>
      <c r="AE248" s="413">
        <v>20</v>
      </c>
      <c r="AF248" s="413">
        <v>31.9</v>
      </c>
      <c r="AG248" s="413">
        <v>0</v>
      </c>
      <c r="AH248" s="426">
        <v>2.94</v>
      </c>
      <c r="AI248" s="426">
        <v>7.06</v>
      </c>
      <c r="AJ248" s="347">
        <f t="shared" si="127"/>
        <v>0.40114597944698871</v>
      </c>
      <c r="BJ248" s="479">
        <v>1.4039999999999999</v>
      </c>
      <c r="BK248" s="479">
        <v>2.9489999999999998</v>
      </c>
      <c r="BL248" s="479">
        <v>6.7220000000000004</v>
      </c>
      <c r="BM248" s="479">
        <v>2.1890000000000001</v>
      </c>
      <c r="BN248" s="479">
        <v>0.70099999999999996</v>
      </c>
      <c r="BO248" s="479">
        <v>1.5780000000000001</v>
      </c>
      <c r="BP248" s="479">
        <v>12.855</v>
      </c>
      <c r="BQ248" s="479">
        <v>1.421</v>
      </c>
      <c r="BR248" s="479">
        <v>2.069</v>
      </c>
      <c r="BS248" s="479">
        <v>2.0880000000000001</v>
      </c>
      <c r="BT248" s="479">
        <v>3.8639999999999999</v>
      </c>
      <c r="BU248" s="479">
        <v>4.6900000000000004</v>
      </c>
      <c r="BV248" s="479">
        <v>2.423</v>
      </c>
      <c r="BW248" s="479">
        <v>0.998</v>
      </c>
      <c r="BX248" s="479">
        <v>0.438</v>
      </c>
      <c r="BY248" s="479">
        <v>6.1680000000000001</v>
      </c>
      <c r="BZ248" s="479">
        <v>3.83</v>
      </c>
      <c r="CA248" s="479">
        <v>5.085</v>
      </c>
      <c r="CB248" s="479">
        <v>1.85</v>
      </c>
      <c r="CC248" s="479">
        <v>1.4319999999999999</v>
      </c>
    </row>
    <row r="249" spans="1:81" ht="16" thickBot="1">
      <c r="A249" s="470" t="s">
        <v>583</v>
      </c>
      <c r="B249" s="471" t="s">
        <v>699</v>
      </c>
      <c r="C249" s="472">
        <v>6.8638888888890506</v>
      </c>
      <c r="D249">
        <v>164.73333333333721</v>
      </c>
      <c r="E249" s="337">
        <f t="shared" si="100"/>
        <v>9.8106001449584959</v>
      </c>
      <c r="F249" s="473">
        <v>9810600.1449584961</v>
      </c>
      <c r="G249" s="449">
        <v>99.069801330566406</v>
      </c>
      <c r="H249" s="351">
        <f t="shared" si="112"/>
        <v>1.7317716805706179E-2</v>
      </c>
      <c r="I249" s="474">
        <v>33.200000000000003</v>
      </c>
      <c r="J249" s="475">
        <v>40</v>
      </c>
      <c r="K249" s="452">
        <v>5.4</v>
      </c>
      <c r="L249" s="476">
        <v>1.26</v>
      </c>
      <c r="M249" s="414">
        <f t="shared" si="117"/>
        <v>29.974022513821357</v>
      </c>
      <c r="N249" s="414">
        <f t="shared" si="105"/>
        <v>13.987566607460035</v>
      </c>
      <c r="O249" s="477">
        <v>7.47</v>
      </c>
      <c r="P249">
        <f t="shared" si="121"/>
        <v>0.38643</v>
      </c>
      <c r="Q249" s="449">
        <v>386.43</v>
      </c>
      <c r="R249" s="341">
        <f t="shared" si="128"/>
        <v>3938.9027611993743</v>
      </c>
      <c r="S249" s="342">
        <f t="shared" si="99"/>
        <v>10.193056339309511</v>
      </c>
      <c r="U249">
        <v>406</v>
      </c>
      <c r="V249" s="478">
        <v>5.5366785300282828</v>
      </c>
      <c r="W249" s="353">
        <f t="shared" si="129"/>
        <v>1.184754860524091</v>
      </c>
      <c r="X249" s="353">
        <f>W249*AD249/AF249*1000</f>
        <v>75.119592525265261</v>
      </c>
      <c r="Y249" s="467">
        <f t="shared" si="104"/>
        <v>30.756762103315186</v>
      </c>
      <c r="Z249" s="416">
        <v>565.15386705116282</v>
      </c>
      <c r="AA249" s="345">
        <f t="shared" si="125"/>
        <v>4.405079210166276E-2</v>
      </c>
      <c r="AB249" s="345">
        <f t="shared" si="126"/>
        <v>1.3996921476149874E-2</v>
      </c>
      <c r="AC249" s="345"/>
      <c r="AD249" s="413">
        <v>1.8958148148148148</v>
      </c>
      <c r="AE249" s="413">
        <v>20</v>
      </c>
      <c r="AF249" s="413">
        <v>29.9</v>
      </c>
      <c r="AG249" s="413">
        <v>0</v>
      </c>
      <c r="AH249" s="426">
        <v>4.43</v>
      </c>
      <c r="AI249" s="426">
        <v>7.68</v>
      </c>
      <c r="AJ249" s="347">
        <f t="shared" si="127"/>
        <v>0.31774505765633076</v>
      </c>
      <c r="BJ249" s="479">
        <v>3.0390000000000001</v>
      </c>
      <c r="BK249" s="479">
        <v>3.3559999999999999</v>
      </c>
      <c r="BL249" s="479">
        <v>5.673</v>
      </c>
      <c r="BM249" s="479">
        <v>2.976</v>
      </c>
      <c r="BN249" s="479">
        <v>0.61899999999999999</v>
      </c>
      <c r="BO249" s="479">
        <v>2.4569999999999999</v>
      </c>
      <c r="BP249" s="479">
        <v>16.155999999999999</v>
      </c>
      <c r="BQ249" s="479">
        <v>1.54</v>
      </c>
      <c r="BR249" s="479">
        <v>2.2650000000000001</v>
      </c>
      <c r="BS249" s="479">
        <v>1.736</v>
      </c>
      <c r="BT249" s="479">
        <v>3.6520000000000001</v>
      </c>
      <c r="BU249" s="479">
        <v>5.2270000000000003</v>
      </c>
      <c r="BV249" s="479">
        <v>1.8620000000000001</v>
      </c>
      <c r="BW249" s="479">
        <v>0.79900000000000004</v>
      </c>
      <c r="BX249" s="479">
        <v>0.33</v>
      </c>
      <c r="BY249" s="479">
        <v>7.41</v>
      </c>
      <c r="BZ249" s="479">
        <v>4.33</v>
      </c>
      <c r="CA249" s="479">
        <v>5.4619999999999997</v>
      </c>
      <c r="CB249" s="479">
        <v>2.089</v>
      </c>
      <c r="CC249" s="479">
        <v>1.6379999999999999</v>
      </c>
    </row>
    <row r="250" spans="1:81" ht="16" thickBot="1">
      <c r="A250" s="470" t="s">
        <v>583</v>
      </c>
      <c r="B250" s="471" t="s">
        <v>699</v>
      </c>
      <c r="C250" s="472">
        <v>7.8798611111051287</v>
      </c>
      <c r="D250">
        <v>189.11666666652309</v>
      </c>
      <c r="E250" s="337">
        <f t="shared" si="100"/>
        <v>12.582400186157226</v>
      </c>
      <c r="F250" s="473">
        <v>12582400.186157227</v>
      </c>
      <c r="G250" s="449">
        <v>99.321296691894531</v>
      </c>
      <c r="H250" s="351">
        <f t="shared" si="112"/>
        <v>1.0152816345443625E-2</v>
      </c>
      <c r="I250" s="474">
        <v>27.9</v>
      </c>
      <c r="J250" s="475">
        <v>33</v>
      </c>
      <c r="K250" s="452">
        <v>3.36</v>
      </c>
      <c r="L250" s="476">
        <v>1.39</v>
      </c>
      <c r="M250" s="414">
        <f t="shared" si="117"/>
        <v>18.650502897488842</v>
      </c>
      <c r="N250" s="414">
        <f t="shared" si="105"/>
        <v>15.430728241563054</v>
      </c>
      <c r="O250" s="477">
        <v>8.64</v>
      </c>
      <c r="P250">
        <f t="shared" si="121"/>
        <v>0.71045000000000003</v>
      </c>
      <c r="Q250" s="449">
        <v>710.45</v>
      </c>
      <c r="R250" s="341">
        <f t="shared" si="128"/>
        <v>5646.3789856375379</v>
      </c>
      <c r="S250" s="342">
        <f t="shared" si="99"/>
        <v>7.9476092415195119</v>
      </c>
      <c r="U250">
        <v>378</v>
      </c>
      <c r="V250" s="478">
        <v>7.961370780480074</v>
      </c>
      <c r="W250" s="353">
        <f t="shared" si="129"/>
        <v>0.38469225045179067</v>
      </c>
      <c r="X250" s="353">
        <f>W250*AD250/AF250*1000</f>
        <v>85.92785642520488</v>
      </c>
      <c r="Y250" s="467">
        <f t="shared" si="104"/>
        <v>44.226152156654031</v>
      </c>
      <c r="Z250" s="416">
        <v>901.44261705116287</v>
      </c>
      <c r="AA250" s="345">
        <f t="shared" si="125"/>
        <v>4.0034146368887191E-2</v>
      </c>
      <c r="AB250" s="345">
        <f t="shared" si="126"/>
        <v>4.291435958244271E-3</v>
      </c>
      <c r="AC250" s="345">
        <f t="shared" ref="AC250:AC256" si="130">P250/Z250*1000*24</f>
        <v>18.915014308705857</v>
      </c>
      <c r="AD250" s="413">
        <v>1.920962962962963</v>
      </c>
      <c r="AE250" s="413">
        <v>20</v>
      </c>
      <c r="AF250" s="413">
        <v>8.6</v>
      </c>
      <c r="AG250" s="413">
        <v>0</v>
      </c>
      <c r="AH250" s="426">
        <v>5.44</v>
      </c>
      <c r="AI250" s="426">
        <v>6.95</v>
      </c>
      <c r="AJ250" s="347">
        <f t="shared" si="127"/>
        <v>0.10719439147525797</v>
      </c>
      <c r="BJ250" s="479">
        <v>5.4450000000000003</v>
      </c>
      <c r="BK250" s="479">
        <v>3.2080000000000002</v>
      </c>
      <c r="BL250" s="479">
        <v>1.135</v>
      </c>
      <c r="BM250" s="479">
        <v>3.758</v>
      </c>
      <c r="BN250" s="479">
        <v>0.44500000000000001</v>
      </c>
      <c r="BO250" s="479">
        <v>3.4380000000000002</v>
      </c>
      <c r="BP250" s="479">
        <v>15.374000000000001</v>
      </c>
      <c r="BQ250" s="479">
        <v>1.101</v>
      </c>
      <c r="BR250" s="479">
        <v>1.0620000000000001</v>
      </c>
      <c r="BS250" s="479">
        <v>1.048</v>
      </c>
      <c r="BT250" s="479">
        <v>3.008</v>
      </c>
      <c r="BU250" s="479">
        <v>4.7009999999999996</v>
      </c>
      <c r="BV250" s="479">
        <v>1.246</v>
      </c>
      <c r="BW250" s="479">
        <v>0.44700000000000001</v>
      </c>
      <c r="BX250" s="479">
        <v>0.155</v>
      </c>
      <c r="BY250" s="479">
        <v>6.9050000000000002</v>
      </c>
      <c r="BZ250" s="479">
        <v>3.871</v>
      </c>
      <c r="CA250" s="479">
        <v>4.532</v>
      </c>
      <c r="CB250" s="479">
        <v>1.8049999999999999</v>
      </c>
      <c r="CC250" s="479">
        <v>1.5329999999999999</v>
      </c>
    </row>
    <row r="251" spans="1:81" ht="16" thickBot="1">
      <c r="A251" s="470" t="s">
        <v>583</v>
      </c>
      <c r="B251" s="471" t="s">
        <v>699</v>
      </c>
      <c r="C251" s="472">
        <v>8.8777777777722804</v>
      </c>
      <c r="D251">
        <v>213.06666666653473</v>
      </c>
      <c r="E251" s="337">
        <f t="shared" si="100"/>
        <v>15.968199594116211</v>
      </c>
      <c r="F251" s="473">
        <v>15968199.594116211</v>
      </c>
      <c r="G251" s="449">
        <v>99.26190185546875</v>
      </c>
      <c r="H251" s="351">
        <f t="shared" si="112"/>
        <v>9.9030840823679071E-3</v>
      </c>
      <c r="I251" s="474">
        <v>40.200000000000003</v>
      </c>
      <c r="J251" s="475">
        <v>30</v>
      </c>
      <c r="K251" s="452">
        <v>1.72</v>
      </c>
      <c r="L251" s="476">
        <v>1.02</v>
      </c>
      <c r="M251" s="414">
        <f t="shared" si="117"/>
        <v>9.5472812451430986</v>
      </c>
      <c r="N251" s="414">
        <f t="shared" si="105"/>
        <v>11.323268206039078</v>
      </c>
      <c r="O251" s="477">
        <v>6.54</v>
      </c>
      <c r="P251">
        <f t="shared" si="121"/>
        <v>1.16536</v>
      </c>
      <c r="Q251" s="449">
        <v>1165.3599999999999</v>
      </c>
      <c r="R251" s="341">
        <f t="shared" si="128"/>
        <v>7298.0049700117679</v>
      </c>
      <c r="S251" s="342">
        <f t="shared" si="99"/>
        <v>6.2624467718231003</v>
      </c>
      <c r="U251">
        <v>375</v>
      </c>
      <c r="V251" s="478">
        <v>10.487915221350665</v>
      </c>
      <c r="W251" s="353">
        <f t="shared" si="129"/>
        <v>0.88654444087059114</v>
      </c>
      <c r="X251" s="353">
        <f t="shared" ref="X251:X256" si="131">W251*AD251/AG251*1000</f>
        <v>425.27659959734603</v>
      </c>
      <c r="Y251" s="467">
        <f t="shared" si="104"/>
        <v>58.261340562456823</v>
      </c>
      <c r="Z251" s="416">
        <v>1296.8588574753521</v>
      </c>
      <c r="AA251" s="345">
        <f t="shared" si="125"/>
        <v>3.5477967073182695E-2</v>
      </c>
      <c r="AB251" s="345">
        <f t="shared" si="126"/>
        <v>-1.0387686735167052E-2</v>
      </c>
      <c r="AC251" s="345">
        <f t="shared" si="130"/>
        <v>21.566448683897402</v>
      </c>
      <c r="AD251" s="413">
        <v>1.9188055555555557</v>
      </c>
      <c r="AE251" s="413">
        <v>20</v>
      </c>
      <c r="AF251" s="413">
        <v>0</v>
      </c>
      <c r="AG251" s="413">
        <v>4</v>
      </c>
      <c r="AH251" s="426">
        <v>4.22</v>
      </c>
      <c r="AI251" s="426">
        <v>6.89</v>
      </c>
      <c r="AJ251" s="347">
        <f t="shared" si="127"/>
        <v>-0.29279261446237037</v>
      </c>
      <c r="BJ251" s="479">
        <v>7.3079999999999998</v>
      </c>
      <c r="BK251" s="479">
        <v>2.6469999999999998</v>
      </c>
      <c r="BL251" s="479">
        <v>5.8000000000000003E-2</v>
      </c>
      <c r="BM251" s="479">
        <v>3.4060000000000001</v>
      </c>
      <c r="BN251" s="479">
        <v>0.26100000000000001</v>
      </c>
      <c r="BO251" s="479">
        <v>3.2010000000000001</v>
      </c>
      <c r="BP251" s="479">
        <v>12.234</v>
      </c>
      <c r="BQ251" s="479">
        <v>0.56100000000000005</v>
      </c>
      <c r="BR251" s="479">
        <v>0.84099999999999997</v>
      </c>
      <c r="BS251" s="479">
        <v>0.44600000000000001</v>
      </c>
      <c r="BT251" s="479">
        <v>2.484</v>
      </c>
      <c r="BU251" s="479">
        <v>3.7919999999999998</v>
      </c>
      <c r="BV251" s="479">
        <v>0.55700000000000005</v>
      </c>
      <c r="BW251" s="479">
        <v>0.156</v>
      </c>
      <c r="BX251" s="479">
        <v>0</v>
      </c>
      <c r="BY251" s="479">
        <v>5.71</v>
      </c>
      <c r="BZ251" s="479">
        <v>3.1709999999999998</v>
      </c>
      <c r="CA251" s="479">
        <v>3.2330000000000001</v>
      </c>
      <c r="CB251" s="479">
        <v>1.35</v>
      </c>
      <c r="CC251" s="479">
        <v>1.2949999999999999</v>
      </c>
    </row>
    <row r="252" spans="1:81" ht="16" thickBot="1">
      <c r="A252" s="470" t="s">
        <v>583</v>
      </c>
      <c r="B252" s="471" t="s">
        <v>699</v>
      </c>
      <c r="C252" s="472">
        <v>9.9243055555562023</v>
      </c>
      <c r="D252">
        <v>238.18333333334886</v>
      </c>
      <c r="E252" s="337">
        <f t="shared" si="100"/>
        <v>16.753300531005859</v>
      </c>
      <c r="F252" s="473">
        <v>16753300.531005859</v>
      </c>
      <c r="G252" s="449">
        <v>98.182502746582031</v>
      </c>
      <c r="H252" s="351">
        <f t="shared" si="112"/>
        <v>1.910558251570587E-3</v>
      </c>
      <c r="I252" s="474">
        <v>85</v>
      </c>
      <c r="J252" s="475">
        <v>44</v>
      </c>
      <c r="K252" s="452">
        <v>1.1299999999999999</v>
      </c>
      <c r="L252" s="476">
        <v>0.78</v>
      </c>
      <c r="M252" s="414">
        <f t="shared" si="117"/>
        <v>6.2723417482626154</v>
      </c>
      <c r="N252" s="414">
        <f t="shared" si="105"/>
        <v>8.6589698046181169</v>
      </c>
      <c r="O252" s="477">
        <v>5.34</v>
      </c>
      <c r="P252">
        <f t="shared" si="121"/>
        <v>1.62785</v>
      </c>
      <c r="Q252" s="449">
        <v>1627.85</v>
      </c>
      <c r="R252" s="341">
        <f t="shared" si="128"/>
        <v>9716.5928408392538</v>
      </c>
      <c r="S252" s="342">
        <f t="shared" si="99"/>
        <v>5.9689730877164688</v>
      </c>
      <c r="U252">
        <v>382</v>
      </c>
      <c r="V252" s="478">
        <v>12.834831356205303</v>
      </c>
      <c r="W252" s="353">
        <f t="shared" si="129"/>
        <v>1.7569161348546378</v>
      </c>
      <c r="X252" s="353">
        <f t="shared" si="131"/>
        <v>401.07759027602697</v>
      </c>
      <c r="Y252" s="467">
        <f t="shared" si="104"/>
        <v>71.298677089160918</v>
      </c>
      <c r="Z252" s="416">
        <v>1708.6861198190477</v>
      </c>
      <c r="AA252" s="345">
        <f t="shared" si="125"/>
        <v>3.1642352550696508E-2</v>
      </c>
      <c r="AB252" s="345">
        <f t="shared" si="126"/>
        <v>-6.4694561167673156E-3</v>
      </c>
      <c r="AC252" s="345">
        <f t="shared" si="130"/>
        <v>22.864585570659049</v>
      </c>
      <c r="AD252" s="413">
        <v>1.8628055555555556</v>
      </c>
      <c r="AE252" s="413">
        <v>20</v>
      </c>
      <c r="AF252" s="413">
        <v>0</v>
      </c>
      <c r="AG252" s="413">
        <v>8.1600000000000819</v>
      </c>
      <c r="AH252" s="426">
        <v>3.94</v>
      </c>
      <c r="AI252" s="426">
        <v>5.46</v>
      </c>
      <c r="AJ252" s="347">
        <f t="shared" si="127"/>
        <v>-0.20445559812286809</v>
      </c>
      <c r="BJ252" s="479">
        <v>7.4710000000000001</v>
      </c>
      <c r="BK252" s="479">
        <v>2.246</v>
      </c>
      <c r="BL252" s="479">
        <v>5.8999999999999997E-2</v>
      </c>
      <c r="BM252" s="479">
        <v>2.5259999999999998</v>
      </c>
      <c r="BN252" s="479">
        <v>0.14199999999999999</v>
      </c>
      <c r="BO252" s="479">
        <v>3.3319999999999999</v>
      </c>
      <c r="BP252" s="479">
        <v>8.4719999999999995</v>
      </c>
      <c r="BQ252" s="479">
        <v>0.39100000000000001</v>
      </c>
      <c r="BR252" s="479">
        <v>0.73</v>
      </c>
      <c r="BS252" s="479">
        <v>0.216</v>
      </c>
      <c r="BT252" s="479">
        <v>2.3260000000000001</v>
      </c>
      <c r="BU252" s="479">
        <v>2.9350000000000001</v>
      </c>
      <c r="BV252" s="479">
        <v>0.47699999999999998</v>
      </c>
      <c r="BW252" s="479">
        <v>6.6000000000000003E-2</v>
      </c>
      <c r="BX252" s="479">
        <v>0</v>
      </c>
      <c r="BY252" s="479">
        <v>4.43</v>
      </c>
      <c r="BZ252" s="479">
        <v>2.6859999999999999</v>
      </c>
      <c r="CA252" s="479">
        <v>2.2269999999999999</v>
      </c>
      <c r="CB252" s="479">
        <v>0.96299999999999997</v>
      </c>
      <c r="CC252" s="479">
        <v>1.0680000000000001</v>
      </c>
    </row>
    <row r="253" spans="1:81" ht="16" thickBot="1">
      <c r="A253" s="470" t="s">
        <v>583</v>
      </c>
      <c r="B253" s="471" t="s">
        <v>699</v>
      </c>
      <c r="C253" s="472">
        <v>10.909722222218988</v>
      </c>
      <c r="D253">
        <v>261.83333333325572</v>
      </c>
      <c r="E253" s="337">
        <f t="shared" si="100"/>
        <v>16.191300256347656</v>
      </c>
      <c r="F253" s="473">
        <v>16191300.256347656</v>
      </c>
      <c r="G253" s="449">
        <v>97.660202026367188</v>
      </c>
      <c r="H253" s="351">
        <f t="shared" si="112"/>
        <v>-1.4426172772641801E-3</v>
      </c>
      <c r="I253" s="474">
        <v>114.3</v>
      </c>
      <c r="J253" s="475">
        <v>29</v>
      </c>
      <c r="K253" s="452">
        <v>1.42</v>
      </c>
      <c r="L253" s="476">
        <v>0.48</v>
      </c>
      <c r="M253" s="414">
        <f t="shared" si="117"/>
        <v>7.8820577721530221</v>
      </c>
      <c r="N253" s="414">
        <f t="shared" si="105"/>
        <v>5.3285968028419184</v>
      </c>
      <c r="O253" s="477">
        <v>6.75</v>
      </c>
      <c r="P253">
        <f t="shared" si="121"/>
        <v>2.0825200000000001</v>
      </c>
      <c r="Q253" s="449">
        <v>2082.52</v>
      </c>
      <c r="R253" s="341">
        <f t="shared" si="128"/>
        <v>12861.96887852516</v>
      </c>
      <c r="S253" s="342">
        <f t="shared" si="99"/>
        <v>6.1761562330854733</v>
      </c>
      <c r="U253">
        <v>382</v>
      </c>
      <c r="V253" s="478">
        <v>15.562175417772286</v>
      </c>
      <c r="W253" s="353">
        <f t="shared" si="129"/>
        <v>3.0173440615669831</v>
      </c>
      <c r="X253" s="353">
        <f t="shared" si="131"/>
        <v>399.95037026532589</v>
      </c>
      <c r="Y253" s="467">
        <f t="shared" si="104"/>
        <v>86.449325988235898</v>
      </c>
      <c r="Z253" s="416">
        <v>2138.4933505961603</v>
      </c>
      <c r="AA253" s="345">
        <f t="shared" si="125"/>
        <v>3.5233233212721649E-2</v>
      </c>
      <c r="AB253" s="345">
        <f t="shared" si="126"/>
        <v>-7.7485271612455688E-3</v>
      </c>
      <c r="AC253" s="345">
        <f t="shared" si="130"/>
        <v>23.371819223130458</v>
      </c>
      <c r="AD253" s="413">
        <v>1.8530555555555557</v>
      </c>
      <c r="AE253" s="413">
        <v>20</v>
      </c>
      <c r="AF253" s="413">
        <v>0</v>
      </c>
      <c r="AG253" s="413">
        <v>13.980000000000018</v>
      </c>
      <c r="AH253" s="426">
        <v>2.4500000000000002</v>
      </c>
      <c r="AI253" s="426">
        <v>4.6500000000000004</v>
      </c>
      <c r="AJ253" s="347">
        <f t="shared" si="127"/>
        <v>-0.21992097956107562</v>
      </c>
      <c r="BJ253" s="479">
        <v>6.4710000000000001</v>
      </c>
      <c r="BK253" s="479">
        <v>1.889</v>
      </c>
      <c r="BL253" s="479">
        <v>6.8000000000000005E-2</v>
      </c>
      <c r="BM253" s="479">
        <v>2.2080000000000002</v>
      </c>
      <c r="BN253" s="479">
        <v>8.5999999999999993E-2</v>
      </c>
      <c r="BO253" s="479">
        <v>2.7109999999999999</v>
      </c>
      <c r="BP253" s="479">
        <v>5.944</v>
      </c>
      <c r="BQ253" s="479">
        <v>0.109</v>
      </c>
      <c r="BR253" s="479">
        <v>0.61299999999999999</v>
      </c>
      <c r="BS253" s="479">
        <v>5.7000000000000002E-2</v>
      </c>
      <c r="BT253" s="479">
        <v>2.4620000000000002</v>
      </c>
      <c r="BU253" s="479">
        <v>2.149</v>
      </c>
      <c r="BV253" s="479">
        <v>0.622</v>
      </c>
      <c r="BW253" s="479">
        <v>0</v>
      </c>
      <c r="BX253" s="479">
        <v>0</v>
      </c>
      <c r="BY253" s="479">
        <v>3.43</v>
      </c>
      <c r="BZ253" s="479">
        <v>2.472</v>
      </c>
      <c r="CA253" s="479">
        <v>1.38</v>
      </c>
      <c r="CB253" s="479">
        <v>0.59299999999999997</v>
      </c>
      <c r="CC253" s="479">
        <v>0.90700000000000003</v>
      </c>
    </row>
    <row r="254" spans="1:81" ht="16" thickBot="1">
      <c r="A254" s="470" t="s">
        <v>583</v>
      </c>
      <c r="B254" s="471" t="s">
        <v>699</v>
      </c>
      <c r="C254" s="472">
        <v>11.868055555554747</v>
      </c>
      <c r="D254">
        <v>284.83333333331393</v>
      </c>
      <c r="E254" s="337">
        <f t="shared" si="100"/>
        <v>16.129900796508789</v>
      </c>
      <c r="F254" s="473">
        <v>16129900.796508789</v>
      </c>
      <c r="G254" s="449">
        <v>96.091499328613281</v>
      </c>
      <c r="H254" s="351">
        <f t="shared" si="112"/>
        <v>-1.6518827550698203E-4</v>
      </c>
      <c r="I254" s="474" t="s">
        <v>684</v>
      </c>
      <c r="J254" s="475">
        <v>24</v>
      </c>
      <c r="K254" s="452">
        <v>1.6</v>
      </c>
      <c r="L254" s="476">
        <v>0.3</v>
      </c>
      <c r="M254" s="414">
        <f t="shared" si="117"/>
        <v>8.8811918559470691</v>
      </c>
      <c r="N254" s="414">
        <f t="shared" si="105"/>
        <v>3.3303730017761985</v>
      </c>
      <c r="O254" s="477">
        <v>7.39</v>
      </c>
      <c r="P254">
        <f t="shared" si="121"/>
        <v>2.5404499999999999</v>
      </c>
      <c r="Q254" s="449">
        <v>2540.4499999999998</v>
      </c>
      <c r="R254" s="341">
        <f t="shared" si="128"/>
        <v>15749.941875339144</v>
      </c>
      <c r="S254" s="342">
        <f t="shared" si="99"/>
        <v>6.1996661517995415</v>
      </c>
      <c r="U254">
        <v>408</v>
      </c>
      <c r="V254" s="478">
        <v>18.551386629654374</v>
      </c>
      <c r="W254" s="353">
        <f t="shared" si="129"/>
        <v>3.1692112118820881</v>
      </c>
      <c r="X254" s="353">
        <f t="shared" si="131"/>
        <v>391.4370314372249</v>
      </c>
      <c r="Y254" s="467">
        <f t="shared" si="104"/>
        <v>103.05467116437173</v>
      </c>
      <c r="Z254" s="416">
        <v>2618.8491682660956</v>
      </c>
      <c r="AA254" s="345">
        <f t="shared" si="125"/>
        <v>3.4552528576769E-2</v>
      </c>
      <c r="AB254" s="345">
        <f t="shared" si="126"/>
        <v>-4.1598825861181724E-3</v>
      </c>
      <c r="AC254" s="345">
        <f t="shared" si="130"/>
        <v>23.281524090357575</v>
      </c>
      <c r="AD254" s="413">
        <v>1.8082222222222224</v>
      </c>
      <c r="AE254" s="413">
        <v>20</v>
      </c>
      <c r="AF254" s="413">
        <v>0</v>
      </c>
      <c r="AG254" s="413">
        <v>14.6400000000001</v>
      </c>
      <c r="AH254" s="426">
        <v>1.91</v>
      </c>
      <c r="AI254" s="426">
        <v>3.93</v>
      </c>
      <c r="AJ254" s="347">
        <f t="shared" si="127"/>
        <v>-0.12039300038130993</v>
      </c>
      <c r="BJ254" s="479">
        <v>4.76</v>
      </c>
      <c r="BK254" s="479">
        <v>1.5740000000000001</v>
      </c>
      <c r="BL254" s="479">
        <v>6.7000000000000004E-2</v>
      </c>
      <c r="BM254" s="479">
        <v>1.716</v>
      </c>
      <c r="BN254" s="479">
        <v>9.9000000000000005E-2</v>
      </c>
      <c r="BO254" s="479">
        <v>2.5529999999999999</v>
      </c>
      <c r="BP254" s="479">
        <v>3.5590000000000002</v>
      </c>
      <c r="BQ254" s="479">
        <v>0.193</v>
      </c>
      <c r="BR254" s="479">
        <v>0.53400000000000003</v>
      </c>
      <c r="BS254" s="479">
        <v>0</v>
      </c>
      <c r="BT254" s="479">
        <v>2.6190000000000002</v>
      </c>
      <c r="BU254" s="479">
        <v>1.383</v>
      </c>
      <c r="BV254" s="479">
        <v>0.79700000000000004</v>
      </c>
      <c r="BW254" s="479">
        <v>7.6999999999999999E-2</v>
      </c>
      <c r="BX254" s="479">
        <v>9.1999999999999998E-2</v>
      </c>
      <c r="BY254" s="479">
        <v>2.4079999999999999</v>
      </c>
      <c r="BZ254" s="479">
        <v>2.2320000000000002</v>
      </c>
      <c r="CA254" s="479">
        <v>0.72099999999999997</v>
      </c>
      <c r="CB254" s="479">
        <v>0.245</v>
      </c>
      <c r="CC254" s="479">
        <v>0.71199999999999997</v>
      </c>
    </row>
    <row r="255" spans="1:81" ht="16" thickBot="1">
      <c r="A255" s="470" t="s">
        <v>583</v>
      </c>
      <c r="B255" s="471" t="s">
        <v>699</v>
      </c>
      <c r="C255" s="472">
        <v>12.861111111109494</v>
      </c>
      <c r="D255">
        <v>308.66666666662786</v>
      </c>
      <c r="E255" s="337">
        <f t="shared" si="100"/>
        <v>15.486100061035156</v>
      </c>
      <c r="F255" s="473">
        <v>15486100.061035156</v>
      </c>
      <c r="G255" s="449">
        <v>93.142097473144531</v>
      </c>
      <c r="H255" s="351">
        <f t="shared" si="112"/>
        <v>-1.7087941256933147E-3</v>
      </c>
      <c r="I255" s="474" t="s">
        <v>684</v>
      </c>
      <c r="J255" s="475">
        <v>24</v>
      </c>
      <c r="K255" s="452">
        <v>2.2799999999999998</v>
      </c>
      <c r="L255" s="476">
        <v>0.19</v>
      </c>
      <c r="M255" s="414">
        <f t="shared" si="117"/>
        <v>12.65569839472457</v>
      </c>
      <c r="N255" s="414">
        <f t="shared" si="105"/>
        <v>2.1092362344582591</v>
      </c>
      <c r="O255" s="477">
        <v>9.76</v>
      </c>
      <c r="P255">
        <f t="shared" si="121"/>
        <v>2.8944299999999998</v>
      </c>
      <c r="Q255" s="449">
        <v>2894.43</v>
      </c>
      <c r="R255" s="341">
        <f t="shared" si="128"/>
        <v>18690.503022660465</v>
      </c>
      <c r="S255" s="342">
        <f t="shared" si="99"/>
        <v>6.457403710803324</v>
      </c>
      <c r="U255">
        <v>424</v>
      </c>
      <c r="V255" s="478">
        <v>21.367139215907962</v>
      </c>
      <c r="W255" s="353">
        <f t="shared" si="129"/>
        <v>3.4957525862535874</v>
      </c>
      <c r="X255" s="353">
        <f t="shared" si="131"/>
        <v>390.86263149926214</v>
      </c>
      <c r="Y255" s="467">
        <f t="shared" si="104"/>
        <v>118.69643760746584</v>
      </c>
      <c r="Z255" s="416">
        <v>3055.8075529255466</v>
      </c>
      <c r="AA255" s="345">
        <f t="shared" si="125"/>
        <v>3.5780030097925887E-2</v>
      </c>
      <c r="AB255" s="345">
        <f t="shared" si="126"/>
        <v>-2.7946294434186168E-3</v>
      </c>
      <c r="AC255" s="345">
        <f t="shared" si="130"/>
        <v>22.732557203576135</v>
      </c>
      <c r="AD255" s="413">
        <v>1.802388888888889</v>
      </c>
      <c r="AE255" s="413">
        <v>20</v>
      </c>
      <c r="AF255" s="413">
        <v>0</v>
      </c>
      <c r="AG255" s="413">
        <v>16.119999999999891</v>
      </c>
      <c r="AH255" s="426">
        <v>1.68</v>
      </c>
      <c r="AI255" s="426">
        <v>3.58</v>
      </c>
      <c r="AJ255" s="347">
        <f t="shared" si="127"/>
        <v>-7.8105843839986519E-2</v>
      </c>
      <c r="BJ255" s="479">
        <v>2.8809999999999998</v>
      </c>
      <c r="BK255" s="479">
        <v>1.327</v>
      </c>
      <c r="BL255" s="479">
        <v>7.4999999999999997E-2</v>
      </c>
      <c r="BM255" s="479">
        <v>1.448</v>
      </c>
      <c r="BN255" s="479">
        <v>0.191</v>
      </c>
      <c r="BO255" s="479">
        <v>2.3639999999999999</v>
      </c>
      <c r="BP255" s="479">
        <v>2.2330000000000001</v>
      </c>
      <c r="BQ255" s="479">
        <v>0.57099999999999995</v>
      </c>
      <c r="BR255" s="479">
        <v>0.48399999999999999</v>
      </c>
      <c r="BS255" s="479">
        <v>0.193</v>
      </c>
      <c r="BT255" s="479">
        <v>2.97</v>
      </c>
      <c r="BU255" s="479">
        <v>0.84199999999999997</v>
      </c>
      <c r="BV255" s="479">
        <v>1.1910000000000001</v>
      </c>
      <c r="BW255" s="479">
        <v>0.23400000000000001</v>
      </c>
      <c r="BX255" s="479">
        <v>0.216</v>
      </c>
      <c r="BY255" s="479">
        <v>1.6319999999999999</v>
      </c>
      <c r="BZ255" s="479">
        <v>2.1259999999999999</v>
      </c>
      <c r="CA255" s="479">
        <v>0.39700000000000002</v>
      </c>
      <c r="CB255" s="479">
        <v>0</v>
      </c>
      <c r="CC255" s="479">
        <v>0.53300000000000003</v>
      </c>
    </row>
    <row r="256" spans="1:81" s="482" customFormat="1" ht="16" thickBot="1">
      <c r="A256" s="480" t="s">
        <v>583</v>
      </c>
      <c r="B256" s="471" t="s">
        <v>699</v>
      </c>
      <c r="C256" s="481">
        <v>13.875694444439432</v>
      </c>
      <c r="D256" s="482">
        <v>333.01666666654637</v>
      </c>
      <c r="E256" s="337">
        <f t="shared" si="100"/>
        <v>12.884300096130371</v>
      </c>
      <c r="F256" s="483">
        <v>12884300.096130371</v>
      </c>
      <c r="G256" s="482">
        <v>82.006500244140625</v>
      </c>
      <c r="H256" s="484">
        <f t="shared" si="112"/>
        <v>-7.5325057550513965E-3</v>
      </c>
      <c r="I256" s="485" t="s">
        <v>684</v>
      </c>
      <c r="J256" s="485">
        <v>30.4</v>
      </c>
      <c r="K256" s="486">
        <v>2.57</v>
      </c>
      <c r="L256" s="487">
        <v>0.33</v>
      </c>
      <c r="M256" s="488">
        <f t="shared" si="117"/>
        <v>14.265414418614977</v>
      </c>
      <c r="N256" s="488">
        <f t="shared" si="105"/>
        <v>3.6634103019538191</v>
      </c>
      <c r="O256" s="486">
        <v>11.61</v>
      </c>
      <c r="P256" s="482">
        <f t="shared" si="121"/>
        <v>3.05077</v>
      </c>
      <c r="Q256" s="482">
        <v>3050.77</v>
      </c>
      <c r="R256" s="489">
        <f t="shared" si="128"/>
        <v>23678.197319513369</v>
      </c>
      <c r="S256" s="490">
        <f t="shared" si="99"/>
        <v>7.7613839520886101</v>
      </c>
      <c r="U256" s="482">
        <v>445</v>
      </c>
      <c r="V256" s="491">
        <v>23.713213781963763</v>
      </c>
      <c r="W256" s="353">
        <f t="shared" si="129"/>
        <v>2.6360745660558011</v>
      </c>
      <c r="X256" s="353">
        <f t="shared" si="131"/>
        <v>393.16652968090136</v>
      </c>
      <c r="Y256" s="496">
        <f t="shared" si="104"/>
        <v>131.72909914153692</v>
      </c>
      <c r="Z256" s="497">
        <v>3455.530895197106</v>
      </c>
      <c r="AA256" s="494">
        <f t="shared" si="125"/>
        <v>3.2588816466950735E-2</v>
      </c>
      <c r="AB256" s="494">
        <f t="shared" si="126"/>
        <v>3.8881243678776777E-3</v>
      </c>
      <c r="AC256" s="494">
        <f t="shared" si="130"/>
        <v>21.188778865142677</v>
      </c>
      <c r="AD256" s="488">
        <v>1.8002222222222224</v>
      </c>
      <c r="AE256" s="488">
        <v>20</v>
      </c>
      <c r="AF256" s="488">
        <v>0</v>
      </c>
      <c r="AG256" s="488">
        <v>12.069999999999936</v>
      </c>
      <c r="AH256" s="487">
        <v>0.95</v>
      </c>
      <c r="AI256" s="487">
        <v>4.07</v>
      </c>
      <c r="AJ256" s="495">
        <f t="shared" si="127"/>
        <v>0.11930854782102129</v>
      </c>
      <c r="AV256" s="482">
        <v>2.0299999999999998</v>
      </c>
      <c r="AW256" s="482">
        <v>68.650000000000006</v>
      </c>
      <c r="AX256" s="482">
        <v>0.24</v>
      </c>
      <c r="AY256" s="482">
        <v>1.89</v>
      </c>
      <c r="BA256" s="482">
        <v>0.42</v>
      </c>
      <c r="BB256" s="482">
        <v>0.32</v>
      </c>
      <c r="BC256" s="482">
        <v>0.17</v>
      </c>
      <c r="BD256" s="482">
        <v>16.59</v>
      </c>
      <c r="BE256" s="482">
        <v>6.5</v>
      </c>
      <c r="BH256" s="365">
        <f>(2*AY256+BB256+BC256+BD256+BE256)/(2*(SUM(AV256:BG256)))</f>
        <v>0.14130771614502632</v>
      </c>
      <c r="BI256" s="365">
        <f>SUM(BD256:BE256,AY256,AW256)/SUM(AV256:BG256)</f>
        <v>0.9671521537031299</v>
      </c>
      <c r="BJ256" s="479">
        <v>2.2639999999999998</v>
      </c>
      <c r="BK256" s="479">
        <v>1.264</v>
      </c>
      <c r="BL256" s="479">
        <v>8.1000000000000003E-2</v>
      </c>
      <c r="BM256" s="479">
        <v>2.2229999999999999</v>
      </c>
      <c r="BN256" s="479">
        <v>0.35799999999999998</v>
      </c>
      <c r="BO256" s="479">
        <v>1.6970000000000001</v>
      </c>
      <c r="BP256" s="479">
        <v>2.4950000000000001</v>
      </c>
      <c r="BQ256" s="479">
        <v>1.2989999999999999</v>
      </c>
      <c r="BR256" s="479">
        <v>0.499</v>
      </c>
      <c r="BS256" s="479">
        <v>0.57099999999999995</v>
      </c>
      <c r="BT256" s="479">
        <v>3.419</v>
      </c>
      <c r="BU256" s="479">
        <v>0.748</v>
      </c>
      <c r="BV256" s="479">
        <v>1.784</v>
      </c>
      <c r="BW256" s="479">
        <v>0.443</v>
      </c>
      <c r="BX256" s="479">
        <v>0.32200000000000001</v>
      </c>
      <c r="BY256" s="479">
        <v>1.3839999999999999</v>
      </c>
      <c r="BZ256" s="479">
        <v>2.1869999999999998</v>
      </c>
      <c r="CA256" s="479">
        <v>0.54</v>
      </c>
      <c r="CB256" s="479">
        <v>0</v>
      </c>
      <c r="CC256" s="479">
        <v>0.47599999999999998</v>
      </c>
    </row>
    <row r="257" spans="1:81" ht="16" thickBot="1">
      <c r="A257" s="470" t="s">
        <v>584</v>
      </c>
      <c r="B257" s="471" t="s">
        <v>699</v>
      </c>
      <c r="C257" s="472">
        <v>1.8750000002910383E-2</v>
      </c>
      <c r="D257">
        <v>0.45000000006984919</v>
      </c>
      <c r="E257" s="337">
        <f t="shared" si="100"/>
        <v>0.26</v>
      </c>
      <c r="F257" s="473">
        <v>260000</v>
      </c>
      <c r="G257" s="449">
        <v>99.2</v>
      </c>
      <c r="I257" s="474">
        <v>80.7</v>
      </c>
      <c r="J257" s="475">
        <v>63</v>
      </c>
      <c r="K257" s="452">
        <v>6.03</v>
      </c>
      <c r="L257" s="476">
        <v>0.09</v>
      </c>
      <c r="M257" s="414">
        <f t="shared" si="117"/>
        <v>33.470991807100511</v>
      </c>
      <c r="N257" s="414">
        <f t="shared" si="105"/>
        <v>0.9991119005328597</v>
      </c>
      <c r="O257" s="477">
        <v>0.63</v>
      </c>
      <c r="Q257" s="449"/>
      <c r="R257" s="341"/>
      <c r="S257" s="342">
        <f t="shared" si="99"/>
        <v>384.61538461538464</v>
      </c>
      <c r="U257">
        <v>329</v>
      </c>
      <c r="V257" s="478">
        <v>0</v>
      </c>
      <c r="W257" s="344"/>
      <c r="X257" s="359"/>
      <c r="Y257" s="466">
        <f t="shared" si="104"/>
        <v>0</v>
      </c>
      <c r="Z257" s="424">
        <v>0</v>
      </c>
      <c r="AA257" s="345"/>
      <c r="AB257" s="345"/>
      <c r="AC257" s="345"/>
      <c r="AD257" s="413">
        <v>1.9350000000000001</v>
      </c>
      <c r="AE257" s="413">
        <v>20</v>
      </c>
      <c r="AF257" s="413">
        <v>0</v>
      </c>
      <c r="AG257" s="413">
        <v>0</v>
      </c>
      <c r="AH257" s="426">
        <v>0</v>
      </c>
      <c r="AI257" s="426">
        <v>2.36</v>
      </c>
      <c r="AJ257" s="347"/>
      <c r="BJ257" s="479">
        <v>5.8999999999999997E-2</v>
      </c>
      <c r="BK257" s="479">
        <v>1.9039999999999999</v>
      </c>
      <c r="BL257" s="479">
        <v>5.7690000000000001</v>
      </c>
      <c r="BM257" s="479">
        <v>1.6990000000000001</v>
      </c>
      <c r="BN257" s="479">
        <v>1.016</v>
      </c>
      <c r="BO257" s="479">
        <v>0</v>
      </c>
      <c r="BP257" s="479">
        <v>2.2559999999999998</v>
      </c>
      <c r="BQ257" s="479">
        <v>0.184</v>
      </c>
      <c r="BR257" s="479">
        <v>1.0069999999999999</v>
      </c>
      <c r="BS257" s="479">
        <v>2.9470000000000001</v>
      </c>
      <c r="BT257" s="479">
        <v>4.7469999999999999</v>
      </c>
      <c r="BU257" s="479">
        <v>3.2050000000000001</v>
      </c>
      <c r="BV257" s="479">
        <v>4.6340000000000003</v>
      </c>
      <c r="BW257" s="479">
        <v>1.397</v>
      </c>
      <c r="BX257" s="479">
        <v>0.749</v>
      </c>
      <c r="BY257" s="479">
        <v>2.944</v>
      </c>
      <c r="BZ257" s="479">
        <v>2.6890000000000001</v>
      </c>
      <c r="CA257" s="479">
        <v>4.13</v>
      </c>
      <c r="CB257" s="479">
        <v>1.228</v>
      </c>
      <c r="CC257" s="479">
        <v>1.04</v>
      </c>
    </row>
    <row r="258" spans="1:81" ht="16" thickBot="1">
      <c r="A258" s="470" t="s">
        <v>584</v>
      </c>
      <c r="B258" s="471" t="s">
        <v>699</v>
      </c>
      <c r="C258" s="472">
        <v>0.87986111111240461</v>
      </c>
      <c r="D258">
        <v>21.116666666697711</v>
      </c>
      <c r="E258" s="337">
        <f t="shared" si="100"/>
        <v>0.46319998631477349</v>
      </c>
      <c r="F258" s="473">
        <v>463199.9863147735</v>
      </c>
      <c r="G258" s="449">
        <v>99.55999755859375</v>
      </c>
      <c r="H258" s="351">
        <f t="shared" si="112"/>
        <v>2.7190977844036381E-2</v>
      </c>
      <c r="I258" s="474">
        <v>81.400000000000006</v>
      </c>
      <c r="J258" s="475">
        <v>54</v>
      </c>
      <c r="K258" s="452">
        <v>6.11</v>
      </c>
      <c r="L258" s="476">
        <v>0.14000000000000001</v>
      </c>
      <c r="M258" s="414">
        <f t="shared" si="117"/>
        <v>33.91505139989787</v>
      </c>
      <c r="N258" s="414">
        <f t="shared" si="105"/>
        <v>1.5541740674955598</v>
      </c>
      <c r="O258" s="477">
        <v>0.8</v>
      </c>
      <c r="Q258" s="449"/>
      <c r="R258" s="341"/>
      <c r="S258" s="342">
        <f t="shared" ref="S258:S271" si="132">100000000/F258</f>
        <v>215.88947097257406</v>
      </c>
      <c r="U258">
        <v>324</v>
      </c>
      <c r="V258" s="478">
        <v>-1.6858638743455268E-2</v>
      </c>
      <c r="W258" s="353">
        <f>(V258-V257)-(K257-K258)</f>
        <v>6.3141361256544806E-2</v>
      </c>
      <c r="X258" s="353"/>
      <c r="Y258" s="467">
        <f t="shared" si="104"/>
        <v>-9.3651299855319114E-2</v>
      </c>
      <c r="Z258" s="416">
        <v>10.913175000033371</v>
      </c>
      <c r="AA258" s="345">
        <f>V258/180.1/Z258*1000</f>
        <v>-8.577439671358076E-3</v>
      </c>
      <c r="AB258" s="345">
        <f>L258/90.08/Z258*1000</f>
        <v>0.1424126404543872</v>
      </c>
      <c r="AC258" s="345"/>
      <c r="AD258" s="413">
        <v>1.92</v>
      </c>
      <c r="AE258" s="413">
        <v>20</v>
      </c>
      <c r="AF258" s="413">
        <v>0</v>
      </c>
      <c r="AG258" s="413">
        <v>0</v>
      </c>
      <c r="AH258" s="426">
        <v>0</v>
      </c>
      <c r="AI258" s="426">
        <v>2.38</v>
      </c>
      <c r="AJ258" s="347">
        <f>AB258/AA258</f>
        <v>-16.603164337014665</v>
      </c>
      <c r="BJ258" s="479">
        <v>6.7000000000000004E-2</v>
      </c>
      <c r="BK258" s="479">
        <v>2.012</v>
      </c>
      <c r="BL258" s="479">
        <v>5.89</v>
      </c>
      <c r="BM258" s="479">
        <v>1.825</v>
      </c>
      <c r="BN258" s="479">
        <v>1.115</v>
      </c>
      <c r="BO258" s="479">
        <v>0</v>
      </c>
      <c r="BP258" s="479">
        <v>2.3919999999999999</v>
      </c>
      <c r="BQ258" s="479">
        <v>0.251</v>
      </c>
      <c r="BR258" s="479">
        <v>1.56</v>
      </c>
      <c r="BS258" s="479">
        <v>3.1280000000000001</v>
      </c>
      <c r="BT258" s="479">
        <v>5.0010000000000003</v>
      </c>
      <c r="BU258" s="479">
        <v>3.3940000000000001</v>
      </c>
      <c r="BV258" s="479">
        <v>4.7729999999999997</v>
      </c>
      <c r="BW258" s="479">
        <v>1.472</v>
      </c>
      <c r="BX258" s="479">
        <v>0.76800000000000002</v>
      </c>
      <c r="BY258" s="479">
        <v>3.0880000000000001</v>
      </c>
      <c r="BZ258" s="479">
        <v>2.794</v>
      </c>
      <c r="CA258" s="479">
        <v>4.3109999999999999</v>
      </c>
      <c r="CB258" s="479">
        <v>1.2889999999999999</v>
      </c>
      <c r="CC258" s="479">
        <v>1.069</v>
      </c>
    </row>
    <row r="259" spans="1:81" ht="16" thickBot="1">
      <c r="A259" s="470" t="s">
        <v>584</v>
      </c>
      <c r="B259" s="471" t="s">
        <v>699</v>
      </c>
      <c r="C259" s="472">
        <v>2.015972222223354</v>
      </c>
      <c r="D259">
        <v>48.383333333360497</v>
      </c>
      <c r="E259" s="337">
        <f t="shared" ref="E259:E274" si="133">F259/1000000</f>
        <v>0.81999999999999984</v>
      </c>
      <c r="F259" s="473">
        <v>819999.99999999988</v>
      </c>
      <c r="G259" s="449">
        <v>98.7</v>
      </c>
      <c r="H259" s="351">
        <f t="shared" si="112"/>
        <v>2.0395223213199493E-2</v>
      </c>
      <c r="I259" s="474">
        <v>79.900000000000006</v>
      </c>
      <c r="J259" s="475">
        <v>56</v>
      </c>
      <c r="K259" s="452">
        <v>5.78</v>
      </c>
      <c r="L259" s="476">
        <v>0.24</v>
      </c>
      <c r="M259" s="414">
        <f t="shared" si="117"/>
        <v>32.083305579608783</v>
      </c>
      <c r="N259" s="414">
        <f t="shared" si="105"/>
        <v>2.6642984014209592</v>
      </c>
      <c r="O259" s="477">
        <v>1.21</v>
      </c>
      <c r="Q259" s="449"/>
      <c r="R259" s="341"/>
      <c r="S259" s="342">
        <f t="shared" si="132"/>
        <v>121.95121951219514</v>
      </c>
      <c r="U259">
        <v>325</v>
      </c>
      <c r="V259" s="478">
        <v>0.37779744591262882</v>
      </c>
      <c r="W259" s="353">
        <f>(V259-V258)-(K258-K259)</f>
        <v>6.4656084656084023E-2</v>
      </c>
      <c r="X259" s="353"/>
      <c r="Y259" s="467">
        <f t="shared" ref="Y259:Y271" si="134">V259/180.015*1000</f>
        <v>2.0986998078639494</v>
      </c>
      <c r="Z259" s="416">
        <v>32.268999937617458</v>
      </c>
      <c r="AA259" s="345">
        <f t="shared" ref="AA259:AA271" si="135">(V259-V258)/180.1/((Z259-Z258))*1000</f>
        <v>0.1026097756488574</v>
      </c>
      <c r="AB259" s="345">
        <f t="shared" ref="AB259:AB271" si="136">(L259-L258)/90.08/((Z259-Z258))*1000</f>
        <v>5.1982273556274244E-2</v>
      </c>
      <c r="AC259" s="345"/>
      <c r="AD259" s="413">
        <v>1.905</v>
      </c>
      <c r="AE259" s="413">
        <v>20</v>
      </c>
      <c r="AF259" s="413">
        <v>0</v>
      </c>
      <c r="AG259" s="413">
        <v>0</v>
      </c>
      <c r="AH259" s="426">
        <v>0</v>
      </c>
      <c r="AI259" s="426">
        <v>2.38</v>
      </c>
      <c r="AJ259" s="347">
        <f t="shared" ref="AJ259:AJ271" si="137">AB259/AA259</f>
        <v>0.50660157112284931</v>
      </c>
      <c r="BJ259" s="479">
        <v>6.6000000000000003E-2</v>
      </c>
      <c r="BK259" s="479">
        <v>1.772</v>
      </c>
      <c r="BL259" s="479">
        <v>5.2729999999999997</v>
      </c>
      <c r="BM259" s="479">
        <v>1.708</v>
      </c>
      <c r="BN259" s="479">
        <v>1.03</v>
      </c>
      <c r="BO259" s="479">
        <v>0.27500000000000002</v>
      </c>
      <c r="BP259" s="479">
        <v>2.2530000000000001</v>
      </c>
      <c r="BQ259" s="479">
        <v>0.36899999999999999</v>
      </c>
      <c r="BR259" s="479">
        <v>1.0669999999999999</v>
      </c>
      <c r="BS259" s="479">
        <v>2.879</v>
      </c>
      <c r="BT259" s="479">
        <v>4.649</v>
      </c>
      <c r="BU259" s="479">
        <v>3.1419999999999999</v>
      </c>
      <c r="BV259" s="479">
        <v>4.3239999999999998</v>
      </c>
      <c r="BW259" s="479">
        <v>1.3859999999999999</v>
      </c>
      <c r="BX259" s="479">
        <v>0.70099999999999996</v>
      </c>
      <c r="BY259" s="479">
        <v>2.8370000000000002</v>
      </c>
      <c r="BZ259" s="479">
        <v>2.5219999999999998</v>
      </c>
      <c r="CA259" s="479">
        <v>3.8889999999999998</v>
      </c>
      <c r="CB259" s="479">
        <v>1.177</v>
      </c>
      <c r="CC259" s="479">
        <v>0.97</v>
      </c>
    </row>
    <row r="260" spans="1:81" ht="16" thickBot="1">
      <c r="A260" s="470" t="s">
        <v>584</v>
      </c>
      <c r="B260" s="471" t="s">
        <v>699</v>
      </c>
      <c r="C260" s="472">
        <v>2.953472222223354</v>
      </c>
      <c r="D260">
        <v>70.883333333360497</v>
      </c>
      <c r="E260" s="337">
        <f t="shared" si="133"/>
        <v>1.4616999460220337</v>
      </c>
      <c r="F260" s="473">
        <v>1461699.9460220337</v>
      </c>
      <c r="G260" s="449">
        <v>99.270103454589844</v>
      </c>
      <c r="H260" s="351">
        <f t="shared" si="112"/>
        <v>2.4998902814282551E-2</v>
      </c>
      <c r="I260" s="474">
        <v>76.2</v>
      </c>
      <c r="J260" s="475">
        <v>62</v>
      </c>
      <c r="K260" s="452">
        <v>5.18</v>
      </c>
      <c r="L260" s="476">
        <v>0.35</v>
      </c>
      <c r="M260" s="414">
        <f t="shared" si="117"/>
        <v>28.75285863362863</v>
      </c>
      <c r="N260" s="414">
        <f t="shared" ref="N260:N271" si="138">L260/90.08*1000</f>
        <v>3.8854351687388986</v>
      </c>
      <c r="O260" s="477">
        <v>1.76</v>
      </c>
      <c r="Q260" s="449"/>
      <c r="R260" s="341"/>
      <c r="S260" s="342">
        <f t="shared" si="132"/>
        <v>68.413493666840836</v>
      </c>
      <c r="U260">
        <v>327</v>
      </c>
      <c r="V260" s="478">
        <v>1.0396156277308108</v>
      </c>
      <c r="W260" s="353">
        <f>(V260-V259)-(K259-K260)</f>
        <v>6.181818181818155E-2</v>
      </c>
      <c r="X260" s="353"/>
      <c r="Y260" s="467">
        <f t="shared" si="134"/>
        <v>5.7751611128562113</v>
      </c>
      <c r="Z260" s="416">
        <v>58.173752507505455</v>
      </c>
      <c r="AA260" s="345">
        <f t="shared" si="135"/>
        <v>0.14185528899838448</v>
      </c>
      <c r="AB260" s="345">
        <f t="shared" si="136"/>
        <v>4.7139487784083445E-2</v>
      </c>
      <c r="AC260" s="345"/>
      <c r="AD260" s="413">
        <v>1.8759999999999999</v>
      </c>
      <c r="AE260" s="413">
        <v>20</v>
      </c>
      <c r="AF260" s="413">
        <v>0</v>
      </c>
      <c r="AG260" s="413">
        <v>0</v>
      </c>
      <c r="AH260" s="426">
        <v>0.02</v>
      </c>
      <c r="AI260" s="426">
        <v>2.38</v>
      </c>
      <c r="AJ260" s="347">
        <f t="shared" si="137"/>
        <v>0.33230687496340228</v>
      </c>
      <c r="BJ260" s="479">
        <v>0.10299999999999999</v>
      </c>
      <c r="BK260" s="479">
        <v>1.6379999999999999</v>
      </c>
      <c r="BL260" s="479">
        <v>4.3479999999999999</v>
      </c>
      <c r="BM260" s="479">
        <v>1.671</v>
      </c>
      <c r="BN260" s="479">
        <v>0.94299999999999995</v>
      </c>
      <c r="BO260" s="479">
        <v>0.36599999999999999</v>
      </c>
      <c r="BP260" s="479">
        <v>2.2280000000000002</v>
      </c>
      <c r="BQ260" s="479">
        <v>0.51500000000000001</v>
      </c>
      <c r="BR260" s="479">
        <v>0.93</v>
      </c>
      <c r="BS260" s="479">
        <v>2.7509999999999999</v>
      </c>
      <c r="BT260" s="479">
        <v>4.5010000000000003</v>
      </c>
      <c r="BU260" s="479">
        <v>2.976</v>
      </c>
      <c r="BV260" s="479">
        <v>3.895</v>
      </c>
      <c r="BW260" s="479">
        <v>1.2909999999999999</v>
      </c>
      <c r="BX260" s="479">
        <v>0.626</v>
      </c>
      <c r="BY260" s="479">
        <v>2.6619999999999999</v>
      </c>
      <c r="BZ260" s="479">
        <v>2.3690000000000002</v>
      </c>
      <c r="CA260" s="479">
        <v>3.6589999999999998</v>
      </c>
      <c r="CB260" s="479">
        <v>1.1060000000000001</v>
      </c>
      <c r="CC260" s="479">
        <v>0.91200000000000003</v>
      </c>
    </row>
    <row r="261" spans="1:81" ht="16" thickBot="1">
      <c r="A261" s="470" t="s">
        <v>584</v>
      </c>
      <c r="B261" s="471" t="s">
        <v>699</v>
      </c>
      <c r="C261" s="472">
        <v>3.9736111111124046</v>
      </c>
      <c r="D261">
        <v>95.366666666697711</v>
      </c>
      <c r="E261" s="337">
        <f t="shared" si="133"/>
        <v>2.7349999977111819</v>
      </c>
      <c r="F261" s="473">
        <v>2734999.9977111816</v>
      </c>
      <c r="G261" s="449">
        <v>98.889701843261719</v>
      </c>
      <c r="H261" s="351">
        <f t="shared" si="112"/>
        <v>2.4784621326473018E-2</v>
      </c>
      <c r="I261" s="474">
        <v>68.8</v>
      </c>
      <c r="J261" s="475">
        <v>68</v>
      </c>
      <c r="K261" s="452">
        <v>5.92</v>
      </c>
      <c r="L261" s="476">
        <v>0.5</v>
      </c>
      <c r="M261" s="414">
        <f t="shared" si="117"/>
        <v>32.860409867004151</v>
      </c>
      <c r="N261" s="414">
        <f t="shared" si="138"/>
        <v>5.5506216696269988</v>
      </c>
      <c r="O261" s="477">
        <v>2.84</v>
      </c>
      <c r="P261">
        <f t="shared" si="121"/>
        <v>2.545E-2</v>
      </c>
      <c r="Q261" s="449">
        <v>25.45</v>
      </c>
      <c r="R261" s="341">
        <f t="shared" si="128"/>
        <v>930.53016531254639</v>
      </c>
      <c r="S261" s="342">
        <f t="shared" si="132"/>
        <v>36.563071328587284</v>
      </c>
      <c r="U261">
        <v>352</v>
      </c>
      <c r="V261" s="478">
        <v>1.5120530047451175</v>
      </c>
      <c r="W261" s="353">
        <f t="shared" ref="W261:W271" si="139">(V261-V260)-(K260-K261)</f>
        <v>1.2124373770143069</v>
      </c>
      <c r="X261" s="353">
        <f>W261*AD261/AF261*1000</f>
        <v>74.466863320911713</v>
      </c>
      <c r="Y261" s="467">
        <f t="shared" si="134"/>
        <v>8.3995945045974914</v>
      </c>
      <c r="Z261" s="416">
        <v>100.17091886077893</v>
      </c>
      <c r="AA261" s="345">
        <f t="shared" si="135"/>
        <v>6.2461232313473954E-2</v>
      </c>
      <c r="AB261" s="345">
        <f t="shared" si="136"/>
        <v>3.9649972735798795E-2</v>
      </c>
      <c r="AC261" s="345"/>
      <c r="AD261" s="413">
        <v>1.861</v>
      </c>
      <c r="AE261" s="413">
        <v>20</v>
      </c>
      <c r="AF261" s="413">
        <v>30.3</v>
      </c>
      <c r="AG261" s="413">
        <v>0</v>
      </c>
      <c r="AH261" s="426">
        <v>0.7</v>
      </c>
      <c r="AI261" s="426">
        <v>5.1100000000000003</v>
      </c>
      <c r="AJ261" s="347">
        <f t="shared" si="137"/>
        <v>0.63479331526486105</v>
      </c>
      <c r="BJ261">
        <v>0.27500000000000002</v>
      </c>
      <c r="BK261">
        <v>2.02</v>
      </c>
      <c r="BL261">
        <v>5.593</v>
      </c>
      <c r="BM261">
        <v>1.6419999999999999</v>
      </c>
      <c r="BN261">
        <v>0.86599999999999999</v>
      </c>
      <c r="BO261">
        <v>0.66800000000000004</v>
      </c>
      <c r="BP261">
        <v>6.4169999999999998</v>
      </c>
      <c r="BQ261">
        <v>0.878</v>
      </c>
      <c r="BR261">
        <v>1.39</v>
      </c>
      <c r="BS261">
        <v>2.5990000000000002</v>
      </c>
      <c r="BT261">
        <v>4.3470000000000004</v>
      </c>
      <c r="BU261">
        <v>3.6709999999999998</v>
      </c>
      <c r="BV261">
        <v>3.4220000000000002</v>
      </c>
      <c r="BW261">
        <v>1.2050000000000001</v>
      </c>
      <c r="BX261">
        <v>0.57199999999999995</v>
      </c>
      <c r="BY261">
        <v>3.9849999999999999</v>
      </c>
      <c r="BZ261">
        <v>2.9670000000000001</v>
      </c>
      <c r="CA261">
        <v>4.3040000000000003</v>
      </c>
      <c r="CB261">
        <v>1.407</v>
      </c>
      <c r="CC261">
        <v>1.1040000000000001</v>
      </c>
    </row>
    <row r="262" spans="1:81" s="482" customFormat="1" ht="16" thickBot="1">
      <c r="A262" s="480" t="s">
        <v>584</v>
      </c>
      <c r="B262" s="471" t="s">
        <v>699</v>
      </c>
      <c r="C262" s="481">
        <v>4.8250000000043656</v>
      </c>
      <c r="D262" s="482">
        <v>115.80000000010477</v>
      </c>
      <c r="E262" s="337">
        <f t="shared" si="133"/>
        <v>4.0441001487731931</v>
      </c>
      <c r="F262" s="483">
        <v>4044100.1487731929</v>
      </c>
      <c r="G262" s="482">
        <v>99.258903503417969</v>
      </c>
      <c r="H262" s="484">
        <f t="shared" si="112"/>
        <v>1.890129668672828E-2</v>
      </c>
      <c r="I262" s="485">
        <v>62.8</v>
      </c>
      <c r="J262" s="485">
        <v>47</v>
      </c>
      <c r="K262" s="486">
        <v>6.16</v>
      </c>
      <c r="L262" s="487">
        <v>0.65</v>
      </c>
      <c r="M262" s="488">
        <f t="shared" si="117"/>
        <v>34.192588645396214</v>
      </c>
      <c r="N262" s="488">
        <f t="shared" si="138"/>
        <v>7.215808170515098</v>
      </c>
      <c r="O262" s="486">
        <v>4</v>
      </c>
      <c r="P262" s="482">
        <f t="shared" si="121"/>
        <v>8.2360000000000003E-2</v>
      </c>
      <c r="Q262" s="482">
        <v>82.36</v>
      </c>
      <c r="R262" s="489">
        <f t="shared" si="128"/>
        <v>2036.5469936491186</v>
      </c>
      <c r="S262" s="490">
        <f t="shared" si="132"/>
        <v>24.727379718906249</v>
      </c>
      <c r="U262" s="482">
        <v>373</v>
      </c>
      <c r="V262" s="491">
        <v>2.359148675509414</v>
      </c>
      <c r="W262" s="353">
        <f t="shared" si="139"/>
        <v>1.0870956707642967</v>
      </c>
      <c r="X262" s="353">
        <f>W262*AD262/AF262*1000</f>
        <v>79.204922649993577</v>
      </c>
      <c r="Y262" s="492">
        <f t="shared" si="134"/>
        <v>13.105289423155925</v>
      </c>
      <c r="Z262" s="493">
        <v>187.58442439979564</v>
      </c>
      <c r="AA262" s="494">
        <f t="shared" si="135"/>
        <v>5.3807177617202169E-2</v>
      </c>
      <c r="AB262" s="494">
        <f t="shared" si="136"/>
        <v>1.9049533485930841E-2</v>
      </c>
      <c r="AC262" s="494"/>
      <c r="AD262" s="488">
        <v>1.8724814814814814</v>
      </c>
      <c r="AE262" s="488">
        <v>35</v>
      </c>
      <c r="AF262" s="488">
        <v>25.7</v>
      </c>
      <c r="AG262" s="488">
        <v>0</v>
      </c>
      <c r="AH262" s="487">
        <v>1.55</v>
      </c>
      <c r="AI262" s="487">
        <v>6.27</v>
      </c>
      <c r="AJ262" s="495">
        <f t="shared" si="137"/>
        <v>0.35403331543338001</v>
      </c>
      <c r="AV262" s="482">
        <v>3.03</v>
      </c>
      <c r="AW262" s="482">
        <v>75.349999999999994</v>
      </c>
      <c r="AX262" s="482">
        <v>0</v>
      </c>
      <c r="AY262" s="482">
        <v>0.64</v>
      </c>
      <c r="BA262" s="482">
        <v>0.15</v>
      </c>
      <c r="BB262" s="482">
        <v>0.4</v>
      </c>
      <c r="BC262" s="482">
        <v>0.2</v>
      </c>
      <c r="BD262" s="482">
        <v>13.71</v>
      </c>
      <c r="BE262" s="482">
        <v>4.67</v>
      </c>
      <c r="BH262" s="365">
        <f>(2*AY262+BB262+BC262+BD262+BE262)/(2*(SUM(AV262:BG262)))</f>
        <v>0.10320937340804889</v>
      </c>
      <c r="BI262" s="365">
        <f>SUM(BD262:BE262,AY262,AW262)/SUM(AV262:BG262)</f>
        <v>0.96148751910341301</v>
      </c>
      <c r="BJ262">
        <v>0.59899999999999998</v>
      </c>
      <c r="BK262">
        <v>2.423</v>
      </c>
      <c r="BL262">
        <v>6.4779999999999998</v>
      </c>
      <c r="BM262">
        <v>1.7450000000000001</v>
      </c>
      <c r="BN262">
        <v>0.77700000000000002</v>
      </c>
      <c r="BO262">
        <v>1.006</v>
      </c>
      <c r="BP262">
        <v>9.4480000000000004</v>
      </c>
      <c r="BQ262">
        <v>1.1419999999999999</v>
      </c>
      <c r="BR262">
        <v>1.958</v>
      </c>
      <c r="BS262">
        <v>2.3759999999999999</v>
      </c>
      <c r="BT262">
        <v>4.1150000000000002</v>
      </c>
      <c r="BU262">
        <v>4.133</v>
      </c>
      <c r="BV262">
        <v>2.988</v>
      </c>
      <c r="BW262">
        <v>1.097</v>
      </c>
      <c r="BX262">
        <v>0.503</v>
      </c>
      <c r="BY262">
        <v>4.9740000000000002</v>
      </c>
      <c r="BZ262">
        <v>3.367</v>
      </c>
      <c r="CA262">
        <v>4.6890000000000001</v>
      </c>
      <c r="CB262">
        <v>1.6120000000000001</v>
      </c>
      <c r="CC262">
        <v>1.2430000000000001</v>
      </c>
    </row>
    <row r="263" spans="1:81" ht="16" thickBot="1">
      <c r="A263" s="470" t="s">
        <v>584</v>
      </c>
      <c r="B263" s="471" t="s">
        <v>699</v>
      </c>
      <c r="C263" s="472">
        <v>5.875</v>
      </c>
      <c r="D263">
        <v>141</v>
      </c>
      <c r="E263" s="337">
        <f t="shared" si="133"/>
        <v>6.7267001701354987</v>
      </c>
      <c r="F263" s="473">
        <v>6726700.170135499</v>
      </c>
      <c r="G263" s="449">
        <v>99.289901733398438</v>
      </c>
      <c r="H263" s="351">
        <f t="shared" si="112"/>
        <v>1.9766847151302488E-2</v>
      </c>
      <c r="I263" s="474">
        <v>57.6</v>
      </c>
      <c r="J263" s="475">
        <v>47</v>
      </c>
      <c r="K263" s="452">
        <v>6.11</v>
      </c>
      <c r="L263" s="476">
        <v>0.85</v>
      </c>
      <c r="M263" s="414">
        <f t="shared" si="117"/>
        <v>33.91505139989787</v>
      </c>
      <c r="N263" s="414">
        <f t="shared" si="138"/>
        <v>9.4360568383658983</v>
      </c>
      <c r="O263" s="477">
        <v>5.85</v>
      </c>
      <c r="P263">
        <f t="shared" si="121"/>
        <v>0.2092</v>
      </c>
      <c r="Q263" s="449">
        <v>209.2</v>
      </c>
      <c r="R263" s="341">
        <f t="shared" si="128"/>
        <v>3109.9944208719794</v>
      </c>
      <c r="S263" s="342">
        <f t="shared" si="132"/>
        <v>14.866130118890917</v>
      </c>
      <c r="U263">
        <v>380</v>
      </c>
      <c r="V263" s="478">
        <v>3.674747485855157</v>
      </c>
      <c r="W263" s="353">
        <f t="shared" si="139"/>
        <v>1.2655988103457432</v>
      </c>
      <c r="X263" s="353">
        <f>W263*AD263/AF263*1000</f>
        <v>74.736893871827689</v>
      </c>
      <c r="Y263" s="467">
        <f t="shared" si="134"/>
        <v>20.413562680083089</v>
      </c>
      <c r="Z263" s="416">
        <v>335.14896391090406</v>
      </c>
      <c r="AA263" s="345">
        <f t="shared" si="135"/>
        <v>4.9502570660403214E-2</v>
      </c>
      <c r="AB263" s="345">
        <f t="shared" si="136"/>
        <v>1.5045949895595764E-2</v>
      </c>
      <c r="AC263" s="345"/>
      <c r="AD263" s="413">
        <v>1.8837777777777778</v>
      </c>
      <c r="AE263" s="413">
        <v>20</v>
      </c>
      <c r="AF263" s="413">
        <v>31.9</v>
      </c>
      <c r="AG263" s="413">
        <v>0</v>
      </c>
      <c r="AH263" s="426">
        <v>3.21</v>
      </c>
      <c r="AI263" s="426">
        <v>6.68</v>
      </c>
      <c r="AJ263" s="347">
        <f t="shared" si="137"/>
        <v>0.30394279922983719</v>
      </c>
      <c r="BJ263">
        <v>1.444</v>
      </c>
      <c r="BK263">
        <v>2.9140000000000001</v>
      </c>
      <c r="BL263">
        <v>6.5449999999999999</v>
      </c>
      <c r="BM263">
        <v>2.1829999999999998</v>
      </c>
      <c r="BN263">
        <v>0.69</v>
      </c>
      <c r="BO263">
        <v>1.6870000000000001</v>
      </c>
      <c r="BP263">
        <v>13.005000000000001</v>
      </c>
      <c r="BQ263">
        <v>1.4059999999999999</v>
      </c>
      <c r="BR263">
        <v>2.319</v>
      </c>
      <c r="BS263">
        <v>2.1080000000000001</v>
      </c>
      <c r="BT263">
        <v>3.9249999999999998</v>
      </c>
      <c r="BU263">
        <v>4.7679999999999998</v>
      </c>
      <c r="BV263">
        <v>2.4900000000000002</v>
      </c>
      <c r="BW263">
        <v>1</v>
      </c>
      <c r="BX263">
        <v>0.433</v>
      </c>
      <c r="BY263">
        <v>6.2809999999999997</v>
      </c>
      <c r="BZ263">
        <v>3.9</v>
      </c>
      <c r="CA263">
        <v>5.1680000000000001</v>
      </c>
      <c r="CB263">
        <v>1.8819999999999999</v>
      </c>
      <c r="CC263">
        <v>1.45</v>
      </c>
    </row>
    <row r="264" spans="1:81" ht="16" thickBot="1">
      <c r="A264" s="470" t="s">
        <v>584</v>
      </c>
      <c r="B264" s="471" t="s">
        <v>699</v>
      </c>
      <c r="C264" s="472">
        <v>6.8604166666700621</v>
      </c>
      <c r="D264">
        <v>164.65000000008149</v>
      </c>
      <c r="E264" s="337">
        <f t="shared" si="133"/>
        <v>9.945699555969238</v>
      </c>
      <c r="F264" s="473">
        <v>9945699.5559692383</v>
      </c>
      <c r="G264" s="449">
        <v>99.193603515625</v>
      </c>
      <c r="H264" s="351">
        <f t="shared" si="112"/>
        <v>1.6327572855933305E-2</v>
      </c>
      <c r="I264" s="474">
        <v>55.8</v>
      </c>
      <c r="J264" s="475">
        <v>46</v>
      </c>
      <c r="K264" s="452">
        <v>5.63</v>
      </c>
      <c r="L264" s="476">
        <v>0.99</v>
      </c>
      <c r="M264" s="414">
        <f t="shared" si="117"/>
        <v>31.250693843113741</v>
      </c>
      <c r="N264" s="414">
        <f t="shared" si="138"/>
        <v>10.990230905861457</v>
      </c>
      <c r="O264" s="477">
        <v>7.63</v>
      </c>
      <c r="P264">
        <f t="shared" si="121"/>
        <v>0.41044999999999998</v>
      </c>
      <c r="Q264" s="449">
        <v>410.45</v>
      </c>
      <c r="R264" s="341">
        <f t="shared" si="128"/>
        <v>4126.9093007505435</v>
      </c>
      <c r="S264" s="342">
        <f t="shared" si="132"/>
        <v>10.054596907663646</v>
      </c>
      <c r="U264">
        <v>396</v>
      </c>
      <c r="V264" s="478">
        <v>5.4446933535794582</v>
      </c>
      <c r="W264" s="353">
        <f t="shared" si="139"/>
        <v>1.2899458677243008</v>
      </c>
      <c r="X264" s="353">
        <f>W264*AD264/AF264*1000</f>
        <v>81.789247034812078</v>
      </c>
      <c r="Y264" s="467">
        <f t="shared" si="134"/>
        <v>30.245775927447482</v>
      </c>
      <c r="Z264" s="416">
        <v>565.15386705116282</v>
      </c>
      <c r="AA264" s="345">
        <f t="shared" si="135"/>
        <v>4.2727666678431045E-2</v>
      </c>
      <c r="AB264" s="345">
        <f t="shared" si="136"/>
        <v>6.7571345057275255E-3</v>
      </c>
      <c r="AC264" s="345"/>
      <c r="AD264" s="413">
        <v>1.8958148148148148</v>
      </c>
      <c r="AE264" s="413">
        <v>47</v>
      </c>
      <c r="AF264" s="413">
        <v>29.9</v>
      </c>
      <c r="AG264" s="413">
        <v>0</v>
      </c>
      <c r="AH264" s="426">
        <v>4.93</v>
      </c>
      <c r="AI264" s="426">
        <v>6.8</v>
      </c>
      <c r="AJ264" s="347">
        <f t="shared" si="137"/>
        <v>0.15814424308684591</v>
      </c>
      <c r="BJ264">
        <v>2.85</v>
      </c>
      <c r="BK264">
        <v>3.3980000000000001</v>
      </c>
      <c r="BL264">
        <v>5.5880000000000001</v>
      </c>
      <c r="BM264">
        <v>2.8410000000000002</v>
      </c>
      <c r="BN264">
        <v>0.58699999999999997</v>
      </c>
      <c r="BO264">
        <v>2.6819999999999999</v>
      </c>
      <c r="BP264">
        <v>15.743</v>
      </c>
      <c r="BQ264">
        <v>1.4419999999999999</v>
      </c>
      <c r="BR264">
        <v>2.169</v>
      </c>
      <c r="BS264">
        <v>1.698</v>
      </c>
      <c r="BT264">
        <v>3.5910000000000002</v>
      </c>
      <c r="BU264">
        <v>5.1719999999999997</v>
      </c>
      <c r="BV264">
        <v>1.956</v>
      </c>
      <c r="BW264">
        <v>0.77400000000000002</v>
      </c>
      <c r="BX264">
        <v>0.32200000000000001</v>
      </c>
      <c r="BY264">
        <v>7.2969999999999997</v>
      </c>
      <c r="BZ264">
        <v>4.2539999999999996</v>
      </c>
      <c r="CA264">
        <v>5.3529999999999998</v>
      </c>
      <c r="CB264">
        <v>2.0579999999999998</v>
      </c>
      <c r="CC264">
        <v>1.617</v>
      </c>
    </row>
    <row r="265" spans="1:81" ht="16" thickBot="1">
      <c r="A265" s="470" t="s">
        <v>584</v>
      </c>
      <c r="B265" s="471" t="s">
        <v>699</v>
      </c>
      <c r="C265" s="472">
        <v>7.8763888888861402</v>
      </c>
      <c r="D265">
        <v>189.03333333326736</v>
      </c>
      <c r="E265" s="337">
        <f t="shared" si="133"/>
        <v>12.503599984741211</v>
      </c>
      <c r="F265" s="473">
        <v>12503599.984741211</v>
      </c>
      <c r="G265" s="449">
        <v>99.228302001953125</v>
      </c>
      <c r="H265" s="351">
        <f t="shared" si="112"/>
        <v>9.3458274801071235E-3</v>
      </c>
      <c r="I265" s="474">
        <v>39</v>
      </c>
      <c r="J265" s="475">
        <v>32</v>
      </c>
      <c r="K265" s="452">
        <v>3.65</v>
      </c>
      <c r="L265" s="476">
        <v>1.1399999999999999</v>
      </c>
      <c r="M265" s="414">
        <f t="shared" si="117"/>
        <v>20.260218921379249</v>
      </c>
      <c r="N265" s="414">
        <f t="shared" si="138"/>
        <v>12.655417406749555</v>
      </c>
      <c r="O265" s="477">
        <v>8.75</v>
      </c>
      <c r="P265">
        <f t="shared" si="121"/>
        <v>0.74135000000000006</v>
      </c>
      <c r="Q265" s="449">
        <v>741.35</v>
      </c>
      <c r="R265" s="341">
        <f t="shared" si="128"/>
        <v>5929.0924286182199</v>
      </c>
      <c r="S265" s="342">
        <f t="shared" si="132"/>
        <v>7.9976966731209549</v>
      </c>
      <c r="U265">
        <v>376</v>
      </c>
      <c r="V265" s="478">
        <v>7.816400644347361</v>
      </c>
      <c r="W265" s="353">
        <f t="shared" si="139"/>
        <v>0.39170729076790289</v>
      </c>
      <c r="X265" s="353">
        <f>W265*AD265/AF265*1000</f>
        <v>87.494790452058794</v>
      </c>
      <c r="Y265" s="467">
        <f t="shared" si="134"/>
        <v>43.420829621683531</v>
      </c>
      <c r="Z265" s="416">
        <v>901.44261705116287</v>
      </c>
      <c r="AA265" s="345">
        <f t="shared" si="135"/>
        <v>3.9159310549644923E-2</v>
      </c>
      <c r="AB265" s="345">
        <f t="shared" si="136"/>
        <v>4.9516568748972367E-3</v>
      </c>
      <c r="AC265" s="345">
        <f t="shared" ref="AC265:AC271" si="140">P265/Z265*1000*24</f>
        <v>19.737695626376365</v>
      </c>
      <c r="AD265" s="413">
        <v>1.920962962962963</v>
      </c>
      <c r="AE265" s="413">
        <v>20</v>
      </c>
      <c r="AF265" s="413">
        <v>8.6</v>
      </c>
      <c r="AG265" s="413">
        <v>0</v>
      </c>
      <c r="AH265" s="426">
        <v>6.16</v>
      </c>
      <c r="AI265" s="426">
        <v>5.71</v>
      </c>
      <c r="AJ265" s="347">
        <f t="shared" si="137"/>
        <v>0.12644903103234376</v>
      </c>
      <c r="BJ265">
        <v>4.8929999999999998</v>
      </c>
      <c r="BK265">
        <v>3.0089999999999999</v>
      </c>
      <c r="BL265">
        <v>1.1599999999999999</v>
      </c>
      <c r="BM265">
        <v>3.5670000000000002</v>
      </c>
      <c r="BN265">
        <v>0.41</v>
      </c>
      <c r="BO265">
        <v>3.4809999999999999</v>
      </c>
      <c r="BP265">
        <v>14.6</v>
      </c>
      <c r="BQ265">
        <v>1.022</v>
      </c>
      <c r="BR265">
        <v>1.0249999999999999</v>
      </c>
      <c r="BS265">
        <v>0.997</v>
      </c>
      <c r="BT265">
        <v>2.8769999999999998</v>
      </c>
      <c r="BU265">
        <v>4.569</v>
      </c>
      <c r="BV265">
        <v>1.345</v>
      </c>
      <c r="BW265">
        <v>0.44</v>
      </c>
      <c r="BX265">
        <v>0.161</v>
      </c>
      <c r="BY265">
        <v>6.6390000000000002</v>
      </c>
      <c r="BZ265">
        <v>3.6970000000000001</v>
      </c>
      <c r="CA265">
        <v>4.3140000000000001</v>
      </c>
      <c r="CB265">
        <v>1.7390000000000001</v>
      </c>
      <c r="CC265">
        <v>1.466</v>
      </c>
    </row>
    <row r="266" spans="1:81" ht="16" thickBot="1">
      <c r="A266" s="470" t="s">
        <v>584</v>
      </c>
      <c r="B266" s="471" t="s">
        <v>699</v>
      </c>
      <c r="C266" s="472">
        <v>8.8743055555532919</v>
      </c>
      <c r="D266">
        <v>212.98333333327901</v>
      </c>
      <c r="E266" s="337">
        <f t="shared" si="133"/>
        <v>15.666299684143066</v>
      </c>
      <c r="F266" s="473">
        <v>15666299.684143066</v>
      </c>
      <c r="G266" s="449">
        <v>99.119300842285156</v>
      </c>
      <c r="H266" s="351">
        <f t="shared" si="112"/>
        <v>9.3755582199823578E-3</v>
      </c>
      <c r="I266" s="474">
        <v>51.3</v>
      </c>
      <c r="J266" s="475">
        <v>35</v>
      </c>
      <c r="K266" s="452">
        <v>1.78</v>
      </c>
      <c r="L266" s="476">
        <v>0.81</v>
      </c>
      <c r="M266" s="414">
        <f t="shared" si="117"/>
        <v>9.8803259397411143</v>
      </c>
      <c r="N266" s="414">
        <f t="shared" si="138"/>
        <v>8.9920071047957375</v>
      </c>
      <c r="O266" s="477">
        <v>6.58</v>
      </c>
      <c r="P266">
        <f t="shared" si="121"/>
        <v>1.1808699999999999</v>
      </c>
      <c r="Q266" s="449">
        <v>1180.8699999999999</v>
      </c>
      <c r="R266" s="341">
        <f t="shared" si="128"/>
        <v>7537.6446500333395</v>
      </c>
      <c r="S266" s="342">
        <f t="shared" si="132"/>
        <v>6.383128244458188</v>
      </c>
      <c r="U266">
        <v>371</v>
      </c>
      <c r="V266" s="478">
        <v>10.157812101546229</v>
      </c>
      <c r="W266" s="353">
        <f t="shared" si="139"/>
        <v>0.47141145719886812</v>
      </c>
      <c r="X266" s="353">
        <f t="shared" ref="X266:X271" si="141">W266*AD266/AG266*1000</f>
        <v>452.27346151286406</v>
      </c>
      <c r="Y266" s="467">
        <f t="shared" si="134"/>
        <v>56.427587154105098</v>
      </c>
      <c r="Z266" s="416">
        <v>1296.8588574753521</v>
      </c>
      <c r="AA266" s="345">
        <f t="shared" si="135"/>
        <v>3.2878312860647955E-2</v>
      </c>
      <c r="AB266" s="345">
        <f t="shared" si="136"/>
        <v>-9.264693574608452E-3</v>
      </c>
      <c r="AC266" s="345">
        <f t="shared" si="140"/>
        <v>21.853480690390889</v>
      </c>
      <c r="AD266" s="413">
        <v>1.9188055555555557</v>
      </c>
      <c r="AE266" s="413">
        <v>20</v>
      </c>
      <c r="AF266" s="413">
        <v>0</v>
      </c>
      <c r="AG266" s="413">
        <v>2</v>
      </c>
      <c r="AH266" s="426">
        <v>4.04</v>
      </c>
      <c r="AI266" s="426">
        <v>7.92</v>
      </c>
      <c r="AJ266" s="347">
        <f t="shared" si="137"/>
        <v>-0.28178737801650894</v>
      </c>
      <c r="BJ266">
        <v>6.5250000000000004</v>
      </c>
      <c r="BK266">
        <v>2.5329999999999999</v>
      </c>
      <c r="BL266">
        <v>0</v>
      </c>
      <c r="BM266">
        <v>3.1579999999999999</v>
      </c>
      <c r="BN266">
        <v>0.23699999999999999</v>
      </c>
      <c r="BO266">
        <v>3.5910000000000002</v>
      </c>
      <c r="BP266">
        <v>11.56</v>
      </c>
      <c r="BQ266">
        <v>0.56699999999999995</v>
      </c>
      <c r="BR266">
        <v>0.80300000000000005</v>
      </c>
      <c r="BS266">
        <v>0.42199999999999999</v>
      </c>
      <c r="BT266">
        <v>2.347</v>
      </c>
      <c r="BU266">
        <v>3.7309999999999999</v>
      </c>
      <c r="BV266">
        <v>0.55100000000000005</v>
      </c>
      <c r="BW266">
        <v>0.14099999999999999</v>
      </c>
      <c r="BX266">
        <v>0</v>
      </c>
      <c r="BY266">
        <v>5.5149999999999997</v>
      </c>
      <c r="BZ266">
        <v>3.0059999999999998</v>
      </c>
      <c r="CA266">
        <v>3.1080000000000001</v>
      </c>
      <c r="CB266">
        <v>1.33</v>
      </c>
      <c r="CC266">
        <v>1.256</v>
      </c>
    </row>
    <row r="267" spans="1:81" ht="16" thickBot="1">
      <c r="A267" s="470" t="s">
        <v>584</v>
      </c>
      <c r="B267" s="471" t="s">
        <v>699</v>
      </c>
      <c r="C267" s="472">
        <v>9.9208333333372138</v>
      </c>
      <c r="D267">
        <v>238.10000000009313</v>
      </c>
      <c r="E267" s="337">
        <f t="shared" si="133"/>
        <v>16.470799310302734</v>
      </c>
      <c r="F267" s="473">
        <v>16470799.310302734</v>
      </c>
      <c r="G267" s="449">
        <v>98.199798583984375</v>
      </c>
      <c r="H267" s="351">
        <f t="shared" si="112"/>
        <v>1.9933665662541025E-3</v>
      </c>
      <c r="I267" s="474">
        <v>82.2</v>
      </c>
      <c r="J267" s="475">
        <v>50</v>
      </c>
      <c r="K267" s="452">
        <v>0.99</v>
      </c>
      <c r="L267" s="476">
        <v>0.66</v>
      </c>
      <c r="M267" s="414">
        <f t="shared" si="117"/>
        <v>5.4952374608672478</v>
      </c>
      <c r="N267" s="414">
        <f t="shared" si="138"/>
        <v>7.3268206039076382</v>
      </c>
      <c r="O267" s="477">
        <v>5.82</v>
      </c>
      <c r="P267">
        <f t="shared" si="121"/>
        <v>1.58531</v>
      </c>
      <c r="Q267" s="449">
        <v>1585.31</v>
      </c>
      <c r="R267" s="341">
        <f t="shared" si="128"/>
        <v>9624.973081958231</v>
      </c>
      <c r="S267" s="342">
        <f t="shared" si="132"/>
        <v>6.0713507654390817</v>
      </c>
      <c r="U267">
        <v>369</v>
      </c>
      <c r="V267" s="478">
        <v>12.554871908289988</v>
      </c>
      <c r="W267" s="353">
        <f t="shared" si="139"/>
        <v>1.6070598067437585</v>
      </c>
      <c r="X267" s="353">
        <f t="shared" si="141"/>
        <v>408.4092682281501</v>
      </c>
      <c r="Y267" s="467">
        <f t="shared" si="134"/>
        <v>69.74347642302024</v>
      </c>
      <c r="Z267" s="416">
        <v>1708.6861198190477</v>
      </c>
      <c r="AA267" s="345">
        <f t="shared" si="135"/>
        <v>3.2318415798350771E-2</v>
      </c>
      <c r="AB267" s="345">
        <f t="shared" si="136"/>
        <v>-4.0434100729795728E-3</v>
      </c>
      <c r="AC267" s="345">
        <f t="shared" si="140"/>
        <v>22.267073840354762</v>
      </c>
      <c r="AD267" s="413">
        <v>1.8628055555555556</v>
      </c>
      <c r="AE267" s="413">
        <v>20</v>
      </c>
      <c r="AF267" s="413">
        <v>0</v>
      </c>
      <c r="AG267" s="413">
        <v>7.3299999999999272</v>
      </c>
      <c r="AH267" s="426">
        <v>4.5599999999999996</v>
      </c>
      <c r="AI267" s="426">
        <v>4.24</v>
      </c>
      <c r="AJ267" s="347">
        <f t="shared" si="137"/>
        <v>-0.12511164217355947</v>
      </c>
      <c r="BJ267" s="479">
        <v>7.3479999999999999</v>
      </c>
      <c r="BK267" s="479">
        <v>2.3109999999999999</v>
      </c>
      <c r="BL267" s="479">
        <v>0</v>
      </c>
      <c r="BM267" s="479">
        <v>2.6589999999999998</v>
      </c>
      <c r="BN267" s="479">
        <v>0.13400000000000001</v>
      </c>
      <c r="BO267" s="479">
        <v>3.4980000000000002</v>
      </c>
      <c r="BP267" s="479">
        <v>8.9469999999999992</v>
      </c>
      <c r="BQ267" s="479">
        <v>0.442</v>
      </c>
      <c r="BR267" s="479">
        <v>0.73199999999999998</v>
      </c>
      <c r="BS267" s="479">
        <v>0.23699999999999999</v>
      </c>
      <c r="BT267" s="479">
        <v>2.4089999999999998</v>
      </c>
      <c r="BU267" s="479">
        <v>3.21</v>
      </c>
      <c r="BV267" s="479">
        <v>0.56899999999999995</v>
      </c>
      <c r="BW267" s="479">
        <v>6.2E-2</v>
      </c>
      <c r="BX267" s="479">
        <v>0</v>
      </c>
      <c r="BY267" s="479">
        <v>4.7640000000000002</v>
      </c>
      <c r="BZ267" s="479">
        <v>2.8109999999999999</v>
      </c>
      <c r="CA267" s="479">
        <v>2.411</v>
      </c>
      <c r="CB267" s="479">
        <v>1.077</v>
      </c>
      <c r="CC267" s="479">
        <v>1.1439999999999999</v>
      </c>
    </row>
    <row r="268" spans="1:81" ht="16" thickBot="1">
      <c r="A268" s="470" t="s">
        <v>584</v>
      </c>
      <c r="B268" s="471" t="s">
        <v>699</v>
      </c>
      <c r="C268" s="472">
        <v>10.90625</v>
      </c>
      <c r="D268">
        <v>261.75</v>
      </c>
      <c r="E268" s="337">
        <f t="shared" si="133"/>
        <v>15.796199662780761</v>
      </c>
      <c r="F268" s="473">
        <v>15796199.662780762</v>
      </c>
      <c r="G268" s="449">
        <v>97.856796264648438</v>
      </c>
      <c r="H268" s="351">
        <f t="shared" si="112"/>
        <v>-1.7680167911728736E-3</v>
      </c>
      <c r="I268" s="474">
        <v>111.2</v>
      </c>
      <c r="J268" s="475">
        <v>32</v>
      </c>
      <c r="K268" s="452">
        <v>1.27</v>
      </c>
      <c r="L268" s="476">
        <v>0.53</v>
      </c>
      <c r="M268" s="414">
        <f t="shared" si="117"/>
        <v>7.0494460356579856</v>
      </c>
      <c r="N268" s="414">
        <f t="shared" si="138"/>
        <v>5.8836589698046184</v>
      </c>
      <c r="O268" s="477">
        <v>7.19</v>
      </c>
      <c r="P268">
        <f t="shared" si="121"/>
        <v>2.0206300000000001</v>
      </c>
      <c r="Q268" s="449">
        <v>2020.63</v>
      </c>
      <c r="R268" s="341">
        <f t="shared" si="128"/>
        <v>12791.874268093978</v>
      </c>
      <c r="S268" s="342">
        <f t="shared" si="132"/>
        <v>6.3306366173391355</v>
      </c>
      <c r="U268">
        <v>395</v>
      </c>
      <c r="V268" s="478">
        <v>15.464211238909568</v>
      </c>
      <c r="W268" s="353">
        <f t="shared" si="139"/>
        <v>3.189339330619581</v>
      </c>
      <c r="X268" s="353">
        <f t="shared" si="141"/>
        <v>406.46650379342958</v>
      </c>
      <c r="Y268" s="467">
        <f t="shared" si="134"/>
        <v>85.905125900117042</v>
      </c>
      <c r="Z268" s="416">
        <v>2138.4933505961603</v>
      </c>
      <c r="AA268" s="345">
        <f t="shared" si="135"/>
        <v>3.7584341695330196E-2</v>
      </c>
      <c r="AB268" s="345">
        <f t="shared" si="136"/>
        <v>-3.3576951032064126E-3</v>
      </c>
      <c r="AC268" s="345">
        <f t="shared" si="140"/>
        <v>22.67723675010761</v>
      </c>
      <c r="AD268" s="413">
        <v>1.8530555555555557</v>
      </c>
      <c r="AE268" s="413">
        <v>20</v>
      </c>
      <c r="AF268" s="413">
        <v>0</v>
      </c>
      <c r="AG268" s="413">
        <v>14.539999999999964</v>
      </c>
      <c r="AH268" s="426">
        <v>2.4500000000000002</v>
      </c>
      <c r="AI268" s="426">
        <v>4.99</v>
      </c>
      <c r="AJ268" s="347">
        <f t="shared" si="137"/>
        <v>-8.9337605815338825E-2</v>
      </c>
      <c r="BJ268" s="479">
        <v>6.2030000000000003</v>
      </c>
      <c r="BK268" s="479">
        <v>1.97</v>
      </c>
      <c r="BL268" s="479">
        <v>6.8000000000000005E-2</v>
      </c>
      <c r="BM268" s="479">
        <v>2.4900000000000002</v>
      </c>
      <c r="BN268" s="479">
        <v>8.5000000000000006E-2</v>
      </c>
      <c r="BO268" s="479">
        <v>2.5630000000000002</v>
      </c>
      <c r="BP268" s="479">
        <v>6.4160000000000004</v>
      </c>
      <c r="BQ268" s="479">
        <v>0.123</v>
      </c>
      <c r="BR268" s="479">
        <v>0.64</v>
      </c>
      <c r="BS268" s="479">
        <v>0.08</v>
      </c>
      <c r="BT268" s="479">
        <v>2.4569999999999999</v>
      </c>
      <c r="BU268" s="479">
        <v>2.2719999999999998</v>
      </c>
      <c r="BV268" s="479">
        <v>0.52500000000000002</v>
      </c>
      <c r="BW268" s="479">
        <v>4.7E-2</v>
      </c>
      <c r="BX268" s="479">
        <v>0</v>
      </c>
      <c r="BY268" s="479">
        <v>3.58</v>
      </c>
      <c r="BZ268" s="479">
        <v>2.5030000000000001</v>
      </c>
      <c r="CA268" s="479">
        <v>1.4570000000000001</v>
      </c>
      <c r="CB268" s="479">
        <v>0.64400000000000002</v>
      </c>
      <c r="CC268" s="479">
        <v>0.93100000000000005</v>
      </c>
    </row>
    <row r="269" spans="1:81" ht="16" thickBot="1">
      <c r="A269" s="470" t="s">
        <v>584</v>
      </c>
      <c r="B269" s="471" t="s">
        <v>699</v>
      </c>
      <c r="C269" s="472">
        <v>11.864583333335759</v>
      </c>
      <c r="D269">
        <v>284.75000000005821</v>
      </c>
      <c r="E269" s="337">
        <f t="shared" si="133"/>
        <v>16.004000527954101</v>
      </c>
      <c r="F269" s="473">
        <v>16004000.527954102</v>
      </c>
      <c r="G269" s="449">
        <v>96.566200256347656</v>
      </c>
      <c r="H269" s="351">
        <f t="shared" si="112"/>
        <v>5.6822410995621925E-4</v>
      </c>
      <c r="I269" s="474" t="s">
        <v>684</v>
      </c>
      <c r="J269" s="475">
        <v>17</v>
      </c>
      <c r="K269" s="452">
        <v>1.56</v>
      </c>
      <c r="L269" s="476">
        <v>0.4</v>
      </c>
      <c r="M269" s="414">
        <f t="shared" si="117"/>
        <v>8.6591620595483914</v>
      </c>
      <c r="N269" s="414">
        <f t="shared" si="138"/>
        <v>4.4404973357015995</v>
      </c>
      <c r="O269" s="477">
        <v>7.09</v>
      </c>
      <c r="P269">
        <f t="shared" si="121"/>
        <v>2.5085999999999999</v>
      </c>
      <c r="Q269" s="449">
        <v>2508.6</v>
      </c>
      <c r="R269" s="341">
        <f t="shared" si="128"/>
        <v>15674.830775081778</v>
      </c>
      <c r="S269" s="342">
        <f t="shared" si="132"/>
        <v>6.2484376843983815</v>
      </c>
      <c r="U269">
        <v>403</v>
      </c>
      <c r="V269" s="478">
        <v>18.651968296495959</v>
      </c>
      <c r="W269" s="353">
        <f t="shared" si="139"/>
        <v>3.4777570575863903</v>
      </c>
      <c r="X269" s="353">
        <f t="shared" si="141"/>
        <v>397.50680120214321</v>
      </c>
      <c r="Y269" s="467">
        <f t="shared" si="134"/>
        <v>103.61341164067417</v>
      </c>
      <c r="Z269" s="416">
        <v>2618.8491682660956</v>
      </c>
      <c r="AA269" s="345">
        <f t="shared" si="135"/>
        <v>3.6847535694441783E-2</v>
      </c>
      <c r="AB269" s="345">
        <f t="shared" si="136"/>
        <v>-3.0043596455297909E-3</v>
      </c>
      <c r="AC269" s="345">
        <f t="shared" si="140"/>
        <v>22.989640155512216</v>
      </c>
      <c r="AD269" s="413">
        <v>1.8082222222222224</v>
      </c>
      <c r="AE269" s="413">
        <v>20</v>
      </c>
      <c r="AF269" s="413">
        <v>0</v>
      </c>
      <c r="AG269" s="413">
        <v>15.819999999999936</v>
      </c>
      <c r="AH269" s="426">
        <v>1.78</v>
      </c>
      <c r="AI269" s="426">
        <v>4.3</v>
      </c>
      <c r="AJ269" s="347">
        <f t="shared" si="137"/>
        <v>-8.153488663240456E-2</v>
      </c>
      <c r="BJ269" s="479">
        <v>4.8979999999999997</v>
      </c>
      <c r="BK269" s="479">
        <v>1.6319999999999999</v>
      </c>
      <c r="BL269" s="479">
        <v>6.3E-2</v>
      </c>
      <c r="BM269" s="479">
        <v>2.056</v>
      </c>
      <c r="BN269" s="479">
        <v>9.7000000000000003E-2</v>
      </c>
      <c r="BO269" s="479">
        <v>2.4649999999999999</v>
      </c>
      <c r="BP269" s="479">
        <v>4.1349999999999998</v>
      </c>
      <c r="BQ269" s="479">
        <v>0.22</v>
      </c>
      <c r="BR269" s="479">
        <v>0.53800000000000003</v>
      </c>
      <c r="BS269" s="479">
        <v>0</v>
      </c>
      <c r="BT269" s="479">
        <v>2.64</v>
      </c>
      <c r="BU269" s="479">
        <v>1.423</v>
      </c>
      <c r="BV269" s="479">
        <v>0.753</v>
      </c>
      <c r="BW269" s="479">
        <v>8.8999999999999996E-2</v>
      </c>
      <c r="BX269" s="479">
        <v>0.112</v>
      </c>
      <c r="BY269" s="479">
        <v>2.4929999999999999</v>
      </c>
      <c r="BZ269" s="479">
        <v>2.2879999999999998</v>
      </c>
      <c r="CA269" s="479">
        <v>0.73699999999999999</v>
      </c>
      <c r="CB269" s="479">
        <v>0.251</v>
      </c>
      <c r="CC269" s="479">
        <v>0.73</v>
      </c>
    </row>
    <row r="270" spans="1:81" ht="16" thickBot="1">
      <c r="A270" s="470" t="s">
        <v>584</v>
      </c>
      <c r="B270" s="471" t="s">
        <v>699</v>
      </c>
      <c r="C270" s="472">
        <v>12.857638888890506</v>
      </c>
      <c r="D270">
        <v>308.58333333337214</v>
      </c>
      <c r="E270" s="337">
        <f t="shared" si="133"/>
        <v>15.927300317382812</v>
      </c>
      <c r="F270" s="473">
        <v>15927300.317382812</v>
      </c>
      <c r="G270" s="449">
        <v>93.397796630859375</v>
      </c>
      <c r="H270" s="351">
        <f t="shared" si="112"/>
        <v>-2.0156965536300022E-4</v>
      </c>
      <c r="I270" s="474" t="s">
        <v>684</v>
      </c>
      <c r="J270" s="475">
        <v>34</v>
      </c>
      <c r="K270" s="452">
        <v>2.34</v>
      </c>
      <c r="L270" s="476">
        <v>0.18</v>
      </c>
      <c r="M270" s="414">
        <f t="shared" si="117"/>
        <v>12.988743089322586</v>
      </c>
      <c r="N270" s="414">
        <f t="shared" si="138"/>
        <v>1.9982238010657194</v>
      </c>
      <c r="O270" s="477">
        <v>8.8699999999999992</v>
      </c>
      <c r="P270">
        <f t="shared" si="121"/>
        <v>2.8851</v>
      </c>
      <c r="Q270" s="449">
        <v>2885.1</v>
      </c>
      <c r="R270" s="341">
        <f t="shared" si="128"/>
        <v>18114.180950372651</v>
      </c>
      <c r="S270" s="342">
        <f t="shared" si="132"/>
        <v>6.2785279367691418</v>
      </c>
      <c r="U270">
        <v>421</v>
      </c>
      <c r="V270" s="478">
        <v>21.612560349650934</v>
      </c>
      <c r="W270" s="353">
        <f t="shared" si="139"/>
        <v>3.7405920531549754</v>
      </c>
      <c r="X270" s="353">
        <f t="shared" si="141"/>
        <v>396.82175129326663</v>
      </c>
      <c r="Y270" s="467">
        <f t="shared" si="134"/>
        <v>120.05977473905473</v>
      </c>
      <c r="Z270" s="416">
        <v>3055.8075529255466</v>
      </c>
      <c r="AA270" s="345">
        <f t="shared" si="135"/>
        <v>3.7620518680054622E-2</v>
      </c>
      <c r="AB270" s="345">
        <f t="shared" si="136"/>
        <v>-5.5892588868372353E-3</v>
      </c>
      <c r="AC270" s="345">
        <f t="shared" si="140"/>
        <v>22.659280337765125</v>
      </c>
      <c r="AD270" s="413">
        <v>1.802388888888889</v>
      </c>
      <c r="AE270" s="413">
        <v>20</v>
      </c>
      <c r="AF270" s="413">
        <v>0</v>
      </c>
      <c r="AG270" s="413">
        <v>16.990000000000009</v>
      </c>
      <c r="AH270" s="426">
        <v>1.92</v>
      </c>
      <c r="AI270" s="426">
        <v>3.56</v>
      </c>
      <c r="AJ270" s="347">
        <f t="shared" si="137"/>
        <v>-0.14856942655074312</v>
      </c>
      <c r="BJ270" s="479">
        <v>2.9329999999999998</v>
      </c>
      <c r="BK270" s="479">
        <v>1.2270000000000001</v>
      </c>
      <c r="BL270" s="479">
        <v>7.0999999999999994E-2</v>
      </c>
      <c r="BM270" s="479">
        <v>1.48</v>
      </c>
      <c r="BN270" s="479">
        <v>0.17199999999999999</v>
      </c>
      <c r="BO270" s="479">
        <v>2.2559999999999998</v>
      </c>
      <c r="BP270" s="479">
        <v>2.3570000000000002</v>
      </c>
      <c r="BQ270" s="479">
        <v>0.61799999999999999</v>
      </c>
      <c r="BR270" s="479">
        <v>0.41699999999999998</v>
      </c>
      <c r="BS270" s="479">
        <v>0.20699999999999999</v>
      </c>
      <c r="BT270" s="479">
        <v>2.8149999999999999</v>
      </c>
      <c r="BU270" s="479">
        <v>0.78300000000000003</v>
      </c>
      <c r="BV270" s="479">
        <v>1.1160000000000001</v>
      </c>
      <c r="BW270" s="479">
        <v>0.22600000000000001</v>
      </c>
      <c r="BX270" s="479">
        <v>0.19400000000000001</v>
      </c>
      <c r="BY270" s="479">
        <v>1.5089999999999999</v>
      </c>
      <c r="BZ270" s="479">
        <v>2.0059999999999998</v>
      </c>
      <c r="CA270" s="479">
        <v>0.38600000000000001</v>
      </c>
      <c r="CB270" s="479">
        <v>0</v>
      </c>
      <c r="CC270" s="479">
        <v>0.49399999999999999</v>
      </c>
    </row>
    <row r="271" spans="1:81" s="482" customFormat="1" ht="16" thickBot="1">
      <c r="A271" s="480" t="s">
        <v>584</v>
      </c>
      <c r="B271" s="471" t="s">
        <v>699</v>
      </c>
      <c r="C271" s="481">
        <v>13.872222222220444</v>
      </c>
      <c r="D271" s="482">
        <v>332.93333333329065</v>
      </c>
      <c r="E271" s="337">
        <f t="shared" si="133"/>
        <v>13.334700448608398</v>
      </c>
      <c r="F271" s="483">
        <v>13334700.448608398</v>
      </c>
      <c r="G271" s="482">
        <v>82.252700805664062</v>
      </c>
      <c r="H271" s="484">
        <f t="shared" si="112"/>
        <v>-7.2771697823027443E-3</v>
      </c>
      <c r="I271" s="485" t="s">
        <v>684</v>
      </c>
      <c r="J271" s="485">
        <v>28</v>
      </c>
      <c r="K271" s="486">
        <v>2.65</v>
      </c>
      <c r="L271" s="487">
        <v>0.3</v>
      </c>
      <c r="M271" s="488">
        <f t="shared" si="117"/>
        <v>14.709474011412331</v>
      </c>
      <c r="N271" s="488">
        <f t="shared" si="138"/>
        <v>3.3303730017761985</v>
      </c>
      <c r="O271" s="486">
        <v>11.68</v>
      </c>
      <c r="P271" s="482">
        <f t="shared" si="121"/>
        <v>3.0288000000000004</v>
      </c>
      <c r="Q271" s="482">
        <v>3028.8</v>
      </c>
      <c r="R271" s="489">
        <f t="shared" si="128"/>
        <v>22713.67108449807</v>
      </c>
      <c r="S271" s="490">
        <f t="shared" si="132"/>
        <v>7.4992310764983054</v>
      </c>
      <c r="U271" s="482">
        <v>460</v>
      </c>
      <c r="V271" s="491">
        <v>24.027992940778717</v>
      </c>
      <c r="W271" s="353">
        <f t="shared" si="139"/>
        <v>2.7254325911277824</v>
      </c>
      <c r="X271" s="353">
        <f t="shared" si="141"/>
        <v>399.21760095337186</v>
      </c>
      <c r="Y271" s="496">
        <f t="shared" si="134"/>
        <v>133.47772652711561</v>
      </c>
      <c r="Z271" s="497">
        <v>3455.530895197106</v>
      </c>
      <c r="AA271" s="494">
        <f t="shared" si="135"/>
        <v>3.3552253853930708E-2</v>
      </c>
      <c r="AB271" s="494">
        <f t="shared" si="136"/>
        <v>3.3326780296094377E-3</v>
      </c>
      <c r="AC271" s="494">
        <f t="shared" si="140"/>
        <v>21.036188708668355</v>
      </c>
      <c r="AD271" s="488">
        <v>1.8002222222222224</v>
      </c>
      <c r="AE271" s="488">
        <v>20</v>
      </c>
      <c r="AF271" s="488">
        <v>0</v>
      </c>
      <c r="AG271" s="488">
        <v>12.289999999999964</v>
      </c>
      <c r="AH271" s="487">
        <v>1.7</v>
      </c>
      <c r="AI271" s="487">
        <v>3.19</v>
      </c>
      <c r="AJ271" s="495">
        <f t="shared" si="137"/>
        <v>9.9327992811398216E-2</v>
      </c>
      <c r="AV271" s="482">
        <v>1.93</v>
      </c>
      <c r="AW271" s="482">
        <v>69.61</v>
      </c>
      <c r="AX271" s="482">
        <v>0.21</v>
      </c>
      <c r="AY271" s="482">
        <v>1.81</v>
      </c>
      <c r="BA271" s="482">
        <v>0.4</v>
      </c>
      <c r="BB271" s="489">
        <v>0.28999999999999998</v>
      </c>
      <c r="BC271" s="482">
        <v>0.17</v>
      </c>
      <c r="BD271" s="482">
        <v>15.92</v>
      </c>
      <c r="BE271" s="482">
        <v>6.26</v>
      </c>
      <c r="BH271" s="365">
        <f>(2*AY271+BB271+BC271+BD271+BE271)/(2*(SUM(AV271:BG271)))</f>
        <v>0.1359213250517598</v>
      </c>
      <c r="BI271" s="365">
        <f>SUM(BD271:BE271,AY271,AW271)/SUM(AV271:BG271)</f>
        <v>0.96894409937888171</v>
      </c>
      <c r="BJ271" s="479">
        <v>2.5499999999999998</v>
      </c>
      <c r="BK271" s="479">
        <v>1.3220000000000001</v>
      </c>
      <c r="BL271" s="479">
        <v>8.5999999999999993E-2</v>
      </c>
      <c r="BM271" s="479">
        <v>2.4860000000000002</v>
      </c>
      <c r="BN271" s="479">
        <v>0.41299999999999998</v>
      </c>
      <c r="BO271" s="479">
        <v>1.909</v>
      </c>
      <c r="BP271" s="479">
        <v>2.8820000000000001</v>
      </c>
      <c r="BQ271" s="479">
        <v>1.569</v>
      </c>
      <c r="BR271" s="479">
        <v>0.49399999999999999</v>
      </c>
      <c r="BS271" s="479">
        <v>0.64800000000000002</v>
      </c>
      <c r="BT271" s="479">
        <v>3.6789999999999998</v>
      </c>
      <c r="BU271" s="479">
        <v>0.81100000000000005</v>
      </c>
      <c r="BV271" s="479">
        <v>1.839</v>
      </c>
      <c r="BW271" s="479">
        <v>0.49299999999999999</v>
      </c>
      <c r="BX271" s="479">
        <v>0.34499999999999997</v>
      </c>
      <c r="BY271" s="479">
        <v>1.472</v>
      </c>
      <c r="BZ271" s="479">
        <v>2.351</v>
      </c>
      <c r="CA271" s="479">
        <v>0.59699999999999998</v>
      </c>
      <c r="CB271" s="479">
        <v>0</v>
      </c>
      <c r="CC271" s="479">
        <v>0.50600000000000001</v>
      </c>
    </row>
    <row r="272" spans="1:81" ht="14" thickBot="1">
      <c r="A272" s="498" t="s">
        <v>582</v>
      </c>
      <c r="B272" s="471" t="s">
        <v>699</v>
      </c>
      <c r="C272" s="472">
        <v>-0.5</v>
      </c>
      <c r="E272" s="337">
        <f t="shared" si="133"/>
        <v>0</v>
      </c>
      <c r="BJ272" s="479">
        <v>0</v>
      </c>
      <c r="BK272" s="479">
        <v>2.6160000000000001</v>
      </c>
      <c r="BL272" s="479">
        <v>9.0310000000000006</v>
      </c>
      <c r="BM272" s="479">
        <v>2.016</v>
      </c>
      <c r="BN272" s="479">
        <v>1.345</v>
      </c>
      <c r="BO272" s="479">
        <v>0</v>
      </c>
      <c r="BP272" s="479">
        <v>2.7189999999999999</v>
      </c>
      <c r="BQ272" s="479">
        <v>0.15</v>
      </c>
      <c r="BR272" s="479">
        <v>1.5189999999999999</v>
      </c>
      <c r="BS272" s="479">
        <v>3.5750000000000002</v>
      </c>
      <c r="BT272" s="479">
        <v>5.6870000000000003</v>
      </c>
      <c r="BU272" s="479">
        <v>3.863</v>
      </c>
      <c r="BV272" s="479">
        <v>5.6840000000000002</v>
      </c>
      <c r="BW272" s="479">
        <v>1.7270000000000001</v>
      </c>
      <c r="BX272" s="479">
        <v>0.89700000000000002</v>
      </c>
      <c r="BY272" s="479">
        <v>3.5790000000000002</v>
      </c>
      <c r="BZ272" s="479">
        <v>3.29</v>
      </c>
      <c r="CA272" s="479">
        <v>5.0590000000000002</v>
      </c>
      <c r="CB272" s="479">
        <v>1.4910000000000001</v>
      </c>
      <c r="CC272" s="479">
        <v>1.238</v>
      </c>
    </row>
    <row r="273" spans="1:81" ht="14" thickBot="1">
      <c r="A273" s="498" t="s">
        <v>583</v>
      </c>
      <c r="B273" s="471" t="s">
        <v>699</v>
      </c>
      <c r="C273" s="472">
        <v>-0.5</v>
      </c>
      <c r="E273" s="337">
        <f t="shared" si="133"/>
        <v>0</v>
      </c>
      <c r="BJ273" s="479">
        <v>0</v>
      </c>
      <c r="BK273" s="479">
        <v>3.613</v>
      </c>
      <c r="BL273" s="479">
        <v>11.856999999999999</v>
      </c>
      <c r="BM273" s="479">
        <v>2.681</v>
      </c>
      <c r="BN273" s="479">
        <v>1.9770000000000001</v>
      </c>
      <c r="BO273" s="479">
        <v>0</v>
      </c>
      <c r="BP273" s="479">
        <v>3.6970000000000001</v>
      </c>
      <c r="BQ273" s="479">
        <v>0.219</v>
      </c>
      <c r="BR273" s="479">
        <v>2.2440000000000002</v>
      </c>
      <c r="BS273" s="479">
        <v>5.1859999999999999</v>
      </c>
      <c r="BT273" s="479">
        <v>8.3379999999999992</v>
      </c>
      <c r="BU273" s="479">
        <v>5.3929999999999998</v>
      </c>
      <c r="BV273" s="479">
        <v>8.4149999999999991</v>
      </c>
      <c r="BW273" s="479">
        <v>2.4020000000000001</v>
      </c>
      <c r="BX273" s="479">
        <v>1.3320000000000001</v>
      </c>
      <c r="BY273" s="479">
        <v>5.1980000000000004</v>
      </c>
      <c r="BZ273" s="479">
        <v>4.7489999999999997</v>
      </c>
      <c r="CA273" s="479">
        <v>7.3490000000000002</v>
      </c>
      <c r="CB273" s="479">
        <v>2.1869999999999998</v>
      </c>
      <c r="CC273" s="479">
        <v>1.7989999999999999</v>
      </c>
    </row>
    <row r="274" spans="1:81">
      <c r="A274" s="498" t="s">
        <v>584</v>
      </c>
      <c r="B274" s="471" t="s">
        <v>699</v>
      </c>
      <c r="C274" s="472">
        <v>-0.5</v>
      </c>
      <c r="E274" s="337">
        <f t="shared" si="133"/>
        <v>0</v>
      </c>
      <c r="BJ274">
        <v>0</v>
      </c>
      <c r="BK274">
        <v>2.0990000000000002</v>
      </c>
      <c r="BL274">
        <v>6.69</v>
      </c>
      <c r="BM274">
        <v>1.76</v>
      </c>
      <c r="BN274">
        <v>1.1759999999999999</v>
      </c>
      <c r="BO274" s="499">
        <v>0</v>
      </c>
      <c r="BP274">
        <v>2.37</v>
      </c>
      <c r="BQ274">
        <v>0.127</v>
      </c>
      <c r="BR274">
        <v>1.246</v>
      </c>
      <c r="BS274">
        <v>3.1230000000000002</v>
      </c>
      <c r="BT274">
        <v>5.0110000000000001</v>
      </c>
      <c r="BU274">
        <v>3.3980000000000001</v>
      </c>
      <c r="BV274">
        <v>5.0540000000000003</v>
      </c>
      <c r="BW274">
        <v>1.4970000000000001</v>
      </c>
      <c r="BX274">
        <v>0.79</v>
      </c>
      <c r="BY274">
        <v>3.1309999999999998</v>
      </c>
      <c r="BZ274">
        <v>2.8610000000000002</v>
      </c>
      <c r="CA274">
        <v>4.41</v>
      </c>
      <c r="CB274">
        <v>1.3029999999999999</v>
      </c>
      <c r="CC274">
        <v>1.081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B446"/>
  <sheetViews>
    <sheetView zoomScale="221" zoomScaleNormal="160" workbookViewId="0">
      <pane ySplit="2" topLeftCell="A3" activePane="bottomLeft" state="frozen"/>
      <selection pane="bottomLeft" activeCell="F18" sqref="F18"/>
    </sheetView>
  </sheetViews>
  <sheetFormatPr baseColWidth="10" defaultColWidth="8.6640625" defaultRowHeight="13"/>
  <cols>
    <col min="1" max="1" width="7.6640625" style="88" bestFit="1" customWidth="1"/>
    <col min="2" max="2" width="7.6640625" style="89" bestFit="1" customWidth="1"/>
    <col min="3" max="3" width="7.6640625" style="96" bestFit="1" customWidth="1"/>
    <col min="4" max="5" width="8.33203125" style="96" bestFit="1" customWidth="1"/>
    <col min="6" max="6" width="9.1640625" style="96" bestFit="1" customWidth="1"/>
    <col min="7" max="7" width="9.1640625" style="96" customWidth="1"/>
    <col min="8" max="8" width="9.1640625" style="96" bestFit="1" customWidth="1"/>
    <col min="9" max="9" width="9.1640625" style="96" customWidth="1"/>
    <col min="10" max="10" width="8.33203125" style="96" bestFit="1" customWidth="1"/>
    <col min="11" max="11" width="8.5" style="100" customWidth="1"/>
    <col min="12" max="12" width="8" style="100" bestFit="1" customWidth="1"/>
    <col min="13" max="13" width="6.5" style="100" customWidth="1"/>
    <col min="14" max="14" width="6.1640625" style="100" bestFit="1" customWidth="1"/>
    <col min="15" max="15" width="8.83203125" style="100" customWidth="1"/>
    <col min="16" max="16" width="6.33203125" style="100" bestFit="1" customWidth="1"/>
    <col min="17" max="17" width="7.6640625" style="100" customWidth="1"/>
    <col min="18" max="18" width="6.33203125" style="100" bestFit="1" customWidth="1"/>
    <col min="19" max="19" width="5.33203125" style="100" bestFit="1" customWidth="1"/>
    <col min="20" max="20" width="12.83203125" style="100" customWidth="1"/>
    <col min="21" max="21" width="13" style="100" customWidth="1"/>
    <col min="22" max="22" width="6.33203125" style="100" bestFit="1" customWidth="1"/>
    <col min="23" max="23" width="5.83203125" style="100" bestFit="1" customWidth="1"/>
    <col min="24" max="24" width="5.33203125" style="100" bestFit="1" customWidth="1"/>
    <col min="25" max="25" width="5.83203125" style="100" bestFit="1" customWidth="1"/>
    <col min="26" max="26" width="6.1640625" style="509" customWidth="1"/>
    <col min="27" max="27" width="5.6640625" style="100" bestFit="1" customWidth="1"/>
    <col min="28" max="28" width="5.83203125" style="100" bestFit="1" customWidth="1"/>
    <col min="29" max="30" width="5.33203125" style="100" bestFit="1" customWidth="1"/>
    <col min="31" max="32" width="6.33203125" style="100" bestFit="1" customWidth="1"/>
    <col min="33" max="33" width="5.6640625" style="100" bestFit="1" customWidth="1"/>
    <col min="34" max="36" width="6.33203125" style="100" bestFit="1" customWidth="1"/>
    <col min="37" max="37" width="5.83203125" style="100" bestFit="1" customWidth="1"/>
    <col min="38" max="38" width="5.6640625" style="100" bestFit="1" customWidth="1"/>
    <col min="39" max="39" width="5.83203125" style="100" bestFit="1" customWidth="1"/>
    <col min="40" max="40" width="6.5" style="100" customWidth="1"/>
    <col min="41" max="41" width="6.83203125" style="100" bestFit="1" customWidth="1"/>
    <col min="42" max="52" width="5.6640625" style="106" customWidth="1"/>
    <col min="53" max="53" width="5.6640625" style="506" customWidth="1"/>
    <col min="54" max="58" width="5.6640625" style="106" customWidth="1"/>
    <col min="59" max="59" width="5.6640625" style="506" customWidth="1"/>
    <col min="60" max="79" width="5.6640625" style="106" customWidth="1"/>
    <col min="80" max="80" width="7.6640625" style="35" customWidth="1"/>
    <col min="81" max="16384" width="8.6640625" style="39"/>
  </cols>
  <sheetData>
    <row r="1" spans="1:80" ht="18">
      <c r="C1" s="90"/>
      <c r="D1" s="91"/>
      <c r="E1" s="91"/>
      <c r="F1" s="91"/>
      <c r="G1" s="91"/>
      <c r="H1" s="91"/>
      <c r="I1" s="91"/>
      <c r="J1" s="91"/>
      <c r="K1" s="531" t="s">
        <v>377</v>
      </c>
      <c r="L1" s="531"/>
      <c r="M1" s="531"/>
      <c r="N1" s="531"/>
      <c r="O1" s="531"/>
      <c r="P1" s="531"/>
      <c r="Q1" s="531"/>
      <c r="R1" s="531"/>
      <c r="S1" s="531"/>
      <c r="T1" s="531"/>
      <c r="U1" s="531"/>
      <c r="V1" s="531"/>
      <c r="W1" s="531"/>
      <c r="X1" s="531"/>
      <c r="Y1" s="531"/>
      <c r="Z1" s="531"/>
      <c r="AA1" s="531"/>
      <c r="AB1" s="531"/>
      <c r="AC1" s="531"/>
      <c r="AD1" s="531"/>
      <c r="AE1" s="531"/>
      <c r="AF1" s="531"/>
      <c r="AG1" s="531"/>
      <c r="AH1" s="531"/>
      <c r="AI1" s="531"/>
      <c r="AJ1" s="531"/>
      <c r="AK1" s="531"/>
      <c r="AL1" s="531"/>
      <c r="AM1" s="531"/>
      <c r="AN1" s="531"/>
      <c r="AO1" s="531"/>
      <c r="AP1" s="530" t="s">
        <v>241</v>
      </c>
      <c r="AQ1" s="530"/>
      <c r="AR1" s="530"/>
      <c r="AS1" s="530"/>
      <c r="AT1" s="530"/>
      <c r="AU1" s="530"/>
      <c r="AV1" s="530"/>
      <c r="AW1" s="530"/>
      <c r="AX1" s="530"/>
      <c r="AY1" s="530"/>
      <c r="AZ1" s="530"/>
      <c r="BA1" s="530"/>
      <c r="BB1" s="530"/>
      <c r="BC1" s="530"/>
      <c r="BD1" s="530"/>
      <c r="BE1" s="530"/>
      <c r="BF1" s="530"/>
      <c r="BG1" s="530"/>
      <c r="BH1" s="530"/>
      <c r="BI1" s="530"/>
      <c r="BJ1" s="530"/>
      <c r="BK1" s="530"/>
      <c r="BL1" s="530"/>
      <c r="BM1" s="530"/>
      <c r="BN1" s="530"/>
      <c r="BO1" s="530"/>
      <c r="BP1" s="530"/>
      <c r="BQ1" s="530"/>
      <c r="BR1" s="530"/>
      <c r="BS1" s="530"/>
      <c r="BT1" s="530"/>
      <c r="BU1" s="530"/>
      <c r="BV1" s="530"/>
      <c r="BW1" s="530"/>
      <c r="BX1" s="530"/>
      <c r="BY1" s="530"/>
      <c r="BZ1" s="530"/>
      <c r="CA1" s="530"/>
    </row>
    <row r="2" spans="1:80" s="63" customFormat="1" ht="109" customHeight="1">
      <c r="A2" s="92" t="s">
        <v>0</v>
      </c>
      <c r="B2" s="93" t="s">
        <v>351</v>
      </c>
      <c r="C2" s="93" t="s">
        <v>1</v>
      </c>
      <c r="D2" s="93" t="s">
        <v>707</v>
      </c>
      <c r="E2" s="93" t="s">
        <v>2</v>
      </c>
      <c r="F2" s="93" t="s">
        <v>466</v>
      </c>
      <c r="G2" s="93" t="s">
        <v>467</v>
      </c>
      <c r="H2" s="93" t="s">
        <v>468</v>
      </c>
      <c r="I2" s="93" t="s">
        <v>483</v>
      </c>
      <c r="J2" s="93" t="s">
        <v>4</v>
      </c>
      <c r="K2" s="61" t="s">
        <v>270</v>
      </c>
      <c r="L2" s="59" t="s">
        <v>109</v>
      </c>
      <c r="M2" s="59" t="s">
        <v>108</v>
      </c>
      <c r="N2" s="59" t="s">
        <v>104</v>
      </c>
      <c r="O2" s="59" t="s">
        <v>289</v>
      </c>
      <c r="P2" s="59" t="s">
        <v>53</v>
      </c>
      <c r="Q2" s="59" t="s">
        <v>48</v>
      </c>
      <c r="R2" s="59" t="s">
        <v>46</v>
      </c>
      <c r="S2" s="59" t="s">
        <v>346</v>
      </c>
      <c r="T2" s="503" t="s">
        <v>701</v>
      </c>
      <c r="U2" s="59" t="s">
        <v>50</v>
      </c>
      <c r="V2" s="59" t="s">
        <v>47</v>
      </c>
      <c r="W2" s="59" t="s">
        <v>51</v>
      </c>
      <c r="X2" s="59" t="s">
        <v>329</v>
      </c>
      <c r="Y2" s="59" t="s">
        <v>58</v>
      </c>
      <c r="Z2" s="503" t="s">
        <v>702</v>
      </c>
      <c r="AA2" s="59" t="s">
        <v>59</v>
      </c>
      <c r="AB2" s="59" t="s">
        <v>60</v>
      </c>
      <c r="AC2" s="59" t="s">
        <v>56</v>
      </c>
      <c r="AD2" s="59" t="s">
        <v>106</v>
      </c>
      <c r="AE2" s="59" t="s">
        <v>63</v>
      </c>
      <c r="AF2" s="59" t="s">
        <v>358</v>
      </c>
      <c r="AG2" s="59" t="s">
        <v>49</v>
      </c>
      <c r="AH2" s="59" t="s">
        <v>52</v>
      </c>
      <c r="AI2" s="59" t="s">
        <v>347</v>
      </c>
      <c r="AJ2" s="59" t="s">
        <v>54</v>
      </c>
      <c r="AK2" s="59" t="s">
        <v>57</v>
      </c>
      <c r="AL2" s="59" t="s">
        <v>55</v>
      </c>
      <c r="AM2" s="59" t="s">
        <v>111</v>
      </c>
      <c r="AN2" s="59" t="s">
        <v>110</v>
      </c>
      <c r="AO2" s="59" t="s">
        <v>242</v>
      </c>
      <c r="AP2" s="104" t="s">
        <v>96</v>
      </c>
      <c r="AQ2" s="104" t="s">
        <v>265</v>
      </c>
      <c r="AR2" s="104" t="s">
        <v>334</v>
      </c>
      <c r="AS2" s="105" t="s">
        <v>61</v>
      </c>
      <c r="AT2" s="104" t="s">
        <v>62</v>
      </c>
      <c r="AU2" s="104" t="s">
        <v>224</v>
      </c>
      <c r="AV2" s="104" t="s">
        <v>243</v>
      </c>
      <c r="AW2" s="104" t="s">
        <v>244</v>
      </c>
      <c r="AX2" s="104" t="s">
        <v>245</v>
      </c>
      <c r="AY2" s="104" t="s">
        <v>246</v>
      </c>
      <c r="AZ2" s="104" t="s">
        <v>348</v>
      </c>
      <c r="BA2" s="505" t="s">
        <v>704</v>
      </c>
      <c r="BB2" s="104" t="s">
        <v>247</v>
      </c>
      <c r="BC2" s="104" t="s">
        <v>248</v>
      </c>
      <c r="BD2" s="104" t="s">
        <v>249</v>
      </c>
      <c r="BE2" s="104" t="s">
        <v>250</v>
      </c>
      <c r="BF2" s="104" t="s">
        <v>251</v>
      </c>
      <c r="BG2" s="505" t="s">
        <v>705</v>
      </c>
      <c r="BH2" s="104" t="s">
        <v>253</v>
      </c>
      <c r="BI2" s="104" t="s">
        <v>254</v>
      </c>
      <c r="BJ2" s="104" t="s">
        <v>255</v>
      </c>
      <c r="BK2" s="104" t="s">
        <v>266</v>
      </c>
      <c r="BL2" s="104" t="s">
        <v>256</v>
      </c>
      <c r="BM2" s="104" t="s">
        <v>349</v>
      </c>
      <c r="BN2" s="104" t="s">
        <v>257</v>
      </c>
      <c r="BO2" s="104" t="s">
        <v>258</v>
      </c>
      <c r="BP2" s="104" t="s">
        <v>350</v>
      </c>
      <c r="BQ2" s="104" t="s">
        <v>259</v>
      </c>
      <c r="BR2" s="104" t="s">
        <v>260</v>
      </c>
      <c r="BS2" s="104" t="s">
        <v>261</v>
      </c>
      <c r="BT2" s="104" t="s">
        <v>98</v>
      </c>
      <c r="BU2" s="104" t="s">
        <v>267</v>
      </c>
      <c r="BV2" s="104" t="s">
        <v>268</v>
      </c>
      <c r="BW2" s="104" t="s">
        <v>269</v>
      </c>
      <c r="BX2" s="105" t="s">
        <v>382</v>
      </c>
      <c r="BY2" s="104" t="s">
        <v>379</v>
      </c>
      <c r="BZ2" s="104" t="s">
        <v>380</v>
      </c>
      <c r="CA2" s="104" t="s">
        <v>381</v>
      </c>
      <c r="CB2" s="62"/>
    </row>
    <row r="3" spans="1:80">
      <c r="A3" s="94">
        <f>Glutamine!$A7</f>
        <v>0</v>
      </c>
      <c r="B3" s="500">
        <f>Glutamine!B7</f>
        <v>2.5694444448163267E-2</v>
      </c>
      <c r="C3" s="500">
        <f>Glutamine!C7</f>
        <v>0.61666666675591841</v>
      </c>
      <c r="D3" s="97">
        <v>1.9350000000000001</v>
      </c>
      <c r="E3" s="97">
        <f>D3*1000</f>
        <v>1935</v>
      </c>
      <c r="F3" s="97">
        <f>Glutamine!E7</f>
        <v>0</v>
      </c>
      <c r="G3" s="97">
        <f>Glutamine!F7</f>
        <v>0</v>
      </c>
      <c r="H3" s="97">
        <f>Glutamine!G7</f>
        <v>0</v>
      </c>
      <c r="I3" s="97">
        <v>0</v>
      </c>
      <c r="J3" s="97">
        <f>D3*1000</f>
        <v>1935</v>
      </c>
      <c r="K3" s="99">
        <v>0</v>
      </c>
      <c r="L3" s="99">
        <v>0</v>
      </c>
      <c r="M3" s="100">
        <v>0</v>
      </c>
      <c r="N3" s="100">
        <v>0</v>
      </c>
      <c r="O3" s="100">
        <v>0</v>
      </c>
      <c r="P3" s="100">
        <v>0</v>
      </c>
      <c r="Q3" s="100">
        <v>0</v>
      </c>
      <c r="R3" s="100">
        <v>0</v>
      </c>
      <c r="S3" s="100">
        <v>0</v>
      </c>
      <c r="T3" s="100">
        <v>0</v>
      </c>
      <c r="U3" s="100">
        <v>0</v>
      </c>
      <c r="V3" s="100">
        <v>0</v>
      </c>
      <c r="W3" s="100">
        <v>0</v>
      </c>
      <c r="X3" s="100">
        <v>0</v>
      </c>
      <c r="Y3" s="100">
        <v>0</v>
      </c>
      <c r="Z3" s="509">
        <v>0</v>
      </c>
      <c r="AA3" s="100">
        <v>0</v>
      </c>
      <c r="AB3" s="100">
        <v>0</v>
      </c>
      <c r="AC3" s="100">
        <v>0</v>
      </c>
      <c r="AD3" s="100">
        <v>0</v>
      </c>
      <c r="AE3" s="100">
        <v>0</v>
      </c>
      <c r="AF3" s="100">
        <v>0</v>
      </c>
      <c r="AG3" s="100">
        <v>0</v>
      </c>
      <c r="AH3" s="100">
        <v>0</v>
      </c>
      <c r="AI3" s="100">
        <v>0</v>
      </c>
      <c r="AJ3" s="100">
        <v>0</v>
      </c>
      <c r="AK3" s="100">
        <v>0</v>
      </c>
      <c r="AL3" s="100">
        <v>0</v>
      </c>
      <c r="AM3" s="101">
        <f>($O3*1+$P3*4+$Q3*2+$R3*1+S3*2+$U3*2+$V3*1+$W3*1+$X3*3+$Y3*1+$AA3*1+$AB3*2+$AC3*1-$AD3*1+$AE3*1+AF3*1+$AG3*1+$AH3*1+AI3*2+$AJ3*1+$AK3*1)</f>
        <v>0</v>
      </c>
      <c r="AN3" s="101">
        <f>$AM3+$AD3*1+$O3*1</f>
        <v>0</v>
      </c>
      <c r="AO3" s="101">
        <f>(-$O3*3+$P3*6+$Q3*4+$R3*4+S3*6+$U3*5+$V3*5+$W3*2+$X3*6+$Y3*6+$AA3*6+$AB3*6+$AC3*5+$AE3*9+AF3*5+$AG3*3+$AH3*4+AI3*11+$AJ3*9+$AK3*5)</f>
        <v>0</v>
      </c>
    </row>
    <row r="4" spans="1:80">
      <c r="A4" s="94">
        <f>Glutamine!$A8</f>
        <v>1</v>
      </c>
      <c r="B4" s="500">
        <f>Glutamine!B8</f>
        <v>0.8868055555576575</v>
      </c>
      <c r="C4" s="500">
        <f>Glutamine!C8</f>
        <v>21.28333333338378</v>
      </c>
      <c r="D4" s="97">
        <v>1.92</v>
      </c>
      <c r="E4" s="97">
        <f t="shared" ref="E4:E17" si="0">D4*1000</f>
        <v>1920</v>
      </c>
      <c r="F4" s="97">
        <f>Glutamine!E8</f>
        <v>0</v>
      </c>
      <c r="G4" s="97">
        <f>Glutamine!F8</f>
        <v>0</v>
      </c>
      <c r="H4" s="97">
        <f>Glutamine!G8</f>
        <v>0</v>
      </c>
      <c r="I4" s="97">
        <v>0</v>
      </c>
      <c r="J4" s="97">
        <f t="shared" ref="J4:J17" si="1">D4*1000</f>
        <v>1920</v>
      </c>
      <c r="K4" s="99">
        <v>10.913175000033371</v>
      </c>
      <c r="L4" s="99">
        <f>L3 + Glutamine!$H8*'In Process Calc.'!$E4 - Glutamine!$H7*'In Process Calc.'!$J3</f>
        <v>327.29997729492175</v>
      </c>
      <c r="M4" s="102">
        <f>M3 + (Glutamine!P8*$E4-Glutamine!P7*$J3)/1000</f>
        <v>0</v>
      </c>
      <c r="N4" s="102">
        <f>N3+(-Glutamine!S7*'In Process Calc.'!$J3+Glutamine!S8*'In Process Calc.'!$E4)/1000</f>
        <v>0</v>
      </c>
      <c r="O4" s="102">
        <f>O3-(-Glutamine!U7*'In Process Calc.'!$J3+Glutamine!U8*'In Process Calc.'!$E4-$F3*Glutamine!AS8)/1000</f>
        <v>-1.4384999999999992E-2</v>
      </c>
      <c r="P4" s="102">
        <f>P3-(-Glutamine!V7*'In Process Calc.'!$J3+Glutamine!V8*'In Process Calc.'!$E4-$F3*Glutamine!AT8)/1000</f>
        <v>0.19453500000000032</v>
      </c>
      <c r="Q4" s="102">
        <f>Q3-(-Glutamine!W7*'In Process Calc.'!$J3+Glutamine!W8*'In Process Calc.'!$E4-$F3*Glutamine!AU8)/1000</f>
        <v>0.78236999999999901</v>
      </c>
      <c r="R4" s="102">
        <f>R3-(-Glutamine!X7*'In Process Calc.'!$J3+Glutamine!X8*'In Process Calc.'!$E4-$F3*Glutamine!AV8)/1000</f>
        <v>-6.3900000000000096E-2</v>
      </c>
      <c r="S4" s="102">
        <f>S3-(-Glutamine!Y7*'In Process Calc.'!$J3+Glutamine!Y8*'In Process Calc.'!$E4-$F3*Glutamine!AW8)/1000</f>
        <v>-0.11179499999999962</v>
      </c>
      <c r="T4" s="102">
        <v>1.5792750255105248</v>
      </c>
      <c r="U4" s="102">
        <f>U3-(-Glutamine!AA7*'In Process Calc.'!$J3+Glutamine!AA8*'In Process Calc.'!$E4-$G3*Glutamine!AY8)/1000</f>
        <v>0</v>
      </c>
      <c r="V4" s="102">
        <f>V3-(-Glutamine!AB7*'In Process Calc.'!$J3+Glutamine!AB8*'In Process Calc.'!$E4-$F3*Glutamine!AZ8)/1000</f>
        <v>-6.2354999999999564E-2</v>
      </c>
      <c r="W4" s="102">
        <f>W3-(-Glutamine!AC7*'In Process Calc.'!$J3+Glutamine!AC8*'In Process Calc.'!$E4-$F3*Glutamine!BA8)/1000</f>
        <v>-0.11394000000000011</v>
      </c>
      <c r="X4" s="102">
        <f>X3-(-Glutamine!AD7*'In Process Calc.'!$J3+Glutamine!AD8*'In Process Calc.'!$E4-$F3*Glutamine!BB8)/1000</f>
        <v>-0.66964499999999993</v>
      </c>
      <c r="Y4" s="102">
        <f>Y3-(-Glutamine!AE7*'In Process Calc.'!$J3+Glutamine!AE8*'In Process Calc.'!$E4-$F3*Glutamine!BC8)/1000</f>
        <v>3.8924999999999273E-2</v>
      </c>
      <c r="Z4" s="102">
        <f>Z3+(-Glutamine!AF7*'In Process Calc.'!$J3+Glutamine!AF8*'In Process Calc.'!$E4-$F3*Glutamine!BD8)/1000</f>
        <v>1.268872113676732</v>
      </c>
      <c r="AA4" s="102">
        <f>AA3-(-Glutamine!AG7*'In Process Calc.'!$J3+Glutamine!AG8*'In Process Calc.'!$E4-$F3*Glutamine!BE8)/1000</f>
        <v>4.3844999999999343E-2</v>
      </c>
      <c r="AB4" s="102">
        <f>AB3-(-Glutamine!AH7*'In Process Calc.'!$J3+Glutamine!AH8*'In Process Calc.'!$E4-$F3*Glutamine!BF8)/1000</f>
        <v>-0.11401499999999942</v>
      </c>
      <c r="AC4" s="102">
        <f>AC3-(-Glutamine!AI7*'In Process Calc.'!$J3+Glutamine!AI8*'In Process Calc.'!$E4-$F3*Glutamine!BG8)/1000</f>
        <v>2.974499999999989E-2</v>
      </c>
      <c r="AD4" s="102">
        <f>AD3-(-Glutamine!AJ7*'In Process Calc.'!$J3+Glutamine!AJ8*'In Process Calc.'!$E4-$F3*Glutamine!BH8)/1000</f>
        <v>-0.29759999999999992</v>
      </c>
      <c r="AE4" s="102">
        <f>AE3-(-Glutamine!AK7*'In Process Calc.'!$J3+Glutamine!AK8*'In Process Calc.'!$E4-$F3*Glutamine!BI8)/1000</f>
        <v>-1.9964999999999691E-2</v>
      </c>
      <c r="AF4" s="102">
        <f>AF3-(-Glutamine!AL7*'In Process Calc.'!$J3+Glutamine!AL8*'In Process Calc.'!$E4-$F3*Glutamine!BJ8)/1000</f>
        <v>-8.7749999999996355E-3</v>
      </c>
      <c r="AG4" s="102">
        <f>AG3-(-Glutamine!AM7*'In Process Calc.'!$J3+Glutamine!AM8*'In Process Calc.'!$E4-$F3*Glutamine!BK8)/1000</f>
        <v>0.25261499999999976</v>
      </c>
      <c r="AH4" s="102">
        <f>AH3-(-Glutamine!AN7*'In Process Calc.'!$J3+Glutamine!AN8*'In Process Calc.'!$E4-$F3*Glutamine!BL8)/1000</f>
        <v>-7.1955000000000838E-2</v>
      </c>
      <c r="AI4" s="102">
        <f>AI3-(-Glutamine!AO7*'In Process Calc.'!$J3+Glutamine!AO8*'In Process Calc.'!$E4-$F3*Glutamine!BM8)/1000</f>
        <v>-5.9250000000001819E-3</v>
      </c>
      <c r="AJ4" s="102">
        <f>AJ3-(-Glutamine!AP7*'In Process Calc.'!$J3+Glutamine!AP8*'In Process Calc.'!$E4-$F3*Glutamine!BN8)/1000</f>
        <v>-3.5100000000002182E-3</v>
      </c>
      <c r="AK4" s="102">
        <f>AK3-(-Glutamine!AQ7*'In Process Calc.'!$J3+Glutamine!AQ8*'In Process Calc.'!$E4-$F3*Glutamine!BO8)/1000</f>
        <v>-1.8195000000000617E-2</v>
      </c>
      <c r="AL4" s="102">
        <f>AL3-(-Glutamine!AR7*'In Process Calc.'!$J3+Glutamine!AR8*'In Process Calc.'!$E4-'In Process Calc.'!$F3*Glutamine!BP8)/1000</f>
        <v>0</v>
      </c>
      <c r="AM4" s="101">
        <f>($O4*1+$P4*4+$Q4*2+$R4*1+S4*2+$U4*2+$V4*1+$W4*1+$X4*3+$Y4*1+$AA4*1+$AB4*2+$AC4*1-$AD4*1+$AE4*1+AF4*1+$AG4*1+$AH4*1+AI4*2+$AJ4*1+$AK4*1)</f>
        <v>0.15622499999999842</v>
      </c>
      <c r="AN4" s="101">
        <f t="shared" ref="AN4:AN17" si="2">$AM4+$AD4*1+$O4*1</f>
        <v>-0.15576000000000148</v>
      </c>
      <c r="AO4" s="101">
        <f>(-$O4*3+$P4*6+$Q4*4+$R4*4+S4*6+$U4*5+$V4*5+$W4*2+$X4*6+$Y4*6+$AA4*6+$AB4*6+$AC4*5+$AE4*9+AF4*5+$AG4*3+$AH4*4+AI4*11+$AJ4*9+$AK4*5)</f>
        <v>-1.1240700000000092</v>
      </c>
      <c r="AP4" s="107">
        <f>Glutamine!N8/(Glutamine!H8)</f>
        <v>0</v>
      </c>
      <c r="AQ4" s="108">
        <f>IF(Glutamine!O8&gt;0,Glutamine!O8,(Glutamine!P8*$E4-Glutamine!P7*$J3)/1000/((Glutamine!$H7*$J3+Glutamine!$H8*$E4)*1000000*0.5*($C4-$C3))*1000000000)</f>
        <v>0</v>
      </c>
      <c r="AR4" s="108">
        <f>(L4-L3)/((Glutamine!$H7*$J3+Glutamine!$H8*$E4)*0.5*($C4-$C3))</f>
        <v>2.3752674833511265E-2</v>
      </c>
      <c r="AS4" s="108">
        <f t="shared" ref="AS4:AS17" si="3">$AR4+$AT4</f>
        <v>2.3962614215634895E-2</v>
      </c>
      <c r="AT4" s="108">
        <f>(Glutamine!$I8*$E4-Glutamine!$I7*$J3)/((Glutamine!$H7*$J3+Glutamine!$H8*$E4)*0.5*($C4-$C3))</f>
        <v>2.0993938212363045E-4</v>
      </c>
      <c r="AU4" s="108">
        <f>(N4-N3)*1000/((Glutamine!$H7*$J3+Glutamine!$H8*$E4)*0.5*($C4-$C3))</f>
        <v>0</v>
      </c>
      <c r="AV4" s="108">
        <f>(O4-O3)*1000/((Glutamine!$H7*$J3+Glutamine!$H8*$E4)*0.5*($C4-$C3))</f>
        <v>-1.0439421056610038E-3</v>
      </c>
      <c r="AW4" s="108">
        <f>(P4-P3)*1000/((Glutamine!$H7*$J3+Glutamine!$H8*$E4)*0.5*($C4-$C3))</f>
        <v>1.4117711332969331E-2</v>
      </c>
      <c r="AX4" s="108">
        <f>(Q4-Q3)*1000/((Glutamine!$H7*$J3+Glutamine!$H8*$E4)*0.5*($C4-$C3))</f>
        <v>5.6777823093917205E-2</v>
      </c>
      <c r="AY4" s="108">
        <f>(R4-R3)*1000/((Glutamine!$H7*$J3+Glutamine!$H8*$E4)*0.5*($C4-$C3))</f>
        <v>-4.6373236393283477E-3</v>
      </c>
      <c r="AZ4" s="108">
        <f>(S4-S3)*1000/((Glutamine!$H7*$J3+Glutamine!$H8*$E4)*0.5*($C4-$C3))</f>
        <v>-8.113139221576058E-3</v>
      </c>
      <c r="BA4" s="507">
        <v>0.1449857625715468</v>
      </c>
      <c r="BB4" s="108">
        <f>(U4-U3)*1000/((Glutamine!$H7*$J3+Glutamine!$H8*$E4)*0.5*($C4-$C3))</f>
        <v>0</v>
      </c>
      <c r="BC4" s="108">
        <f>(V4-V3)*1000/((Glutamine!$H7*$J3+Glutamine!$H8*$E4)*0.5*($C4-$C3))</f>
        <v>-4.5252005560299947E-3</v>
      </c>
      <c r="BD4" s="108">
        <f>(W4-W3)*1000/((Glutamine!$H7*$J3+Glutamine!$H8*$E4)*0.5*($C4-$C3))</f>
        <v>-8.2688052498446265E-3</v>
      </c>
      <c r="BE4" s="108">
        <f>(X4-X3)*1000/((Glutamine!$H7*$J3+Glutamine!$H8*$E4)*0.5*($C4-$C3))</f>
        <v>-4.859719230763735E-2</v>
      </c>
      <c r="BF4" s="108">
        <f>(Y4-Y3)*1000/((Glutamine!$H7*$J3+Glutamine!$H8*$E4)*0.5*($C4-$C3))</f>
        <v>2.8248485549429154E-3</v>
      </c>
      <c r="BG4" s="507">
        <v>0.12206797753233189</v>
      </c>
      <c r="BH4" s="108">
        <f>(AA4-AA3)*1000/((Glutamine!$H7*$J3+Glutamine!$H8*$E4)*0.5*($C4-$C3))</f>
        <v>3.1819007036987179E-3</v>
      </c>
      <c r="BI4" s="108">
        <f>(AB4-AB3)*1000/((Glutamine!$H7*$J3+Glutamine!$H8*$E4)*0.5*($C4-$C3))</f>
        <v>-8.2742481179658538E-3</v>
      </c>
      <c r="BJ4" s="108">
        <f>(AC4-AC3)*1000/((Glutamine!$H7*$J3+Glutamine!$H8*$E4)*0.5*($C4-$C3))</f>
        <v>2.1586414968986071E-3</v>
      </c>
      <c r="BK4" s="108">
        <f>(AD4-AD3)*1000/((Glutamine!$H7*$J3+Glutamine!$H8*$E4)*0.5*($C4-$C3))</f>
        <v>-2.1597300705228698E-2</v>
      </c>
      <c r="BL4" s="108">
        <f>(AE4-AE3)*1000/((Glutamine!$H7*$J3+Glutamine!$H8*$E4)*0.5*($C4-$C3))</f>
        <v>-1.4488914938840202E-3</v>
      </c>
      <c r="BM4" s="108">
        <f>(AF4-AF3)*1000/((Glutamine!$H7*$J3+Glutamine!$H8*$E4)*0.5*($C4-$C3))</f>
        <v>-6.3681557018942887E-4</v>
      </c>
      <c r="BN4" s="108">
        <f>(AG4-AG3)*1000/((Glutamine!$H7*$J3+Glutamine!$H8*$E4)*0.5*($C4-$C3))</f>
        <v>1.8332668406086505E-2</v>
      </c>
      <c r="BO4" s="108">
        <f>(AH4-AH3)*1000/((Glutamine!$H7*$J3+Glutamine!$H8*$E4)*0.5*($C4-$C3))</f>
        <v>-5.2218876755535937E-3</v>
      </c>
      <c r="BP4" s="108">
        <f>(AI4-AI3)*1000/((Glutamine!$H7*$J3+Glutamine!$H8*$E4)*0.5*($C4-$C3))</f>
        <v>-4.2998658158092745E-4</v>
      </c>
      <c r="BQ4" s="108">
        <f>(AJ4-AJ3)*1000/((Glutamine!$H7*$J3+Glutamine!$H8*$E4)*0.5*($C4-$C3))</f>
        <v>-2.5472622807579793E-4</v>
      </c>
      <c r="BR4" s="108">
        <f>(AK4-AK3)*1000/((Glutamine!$H7*$J3+Glutamine!$H8*$E4)*0.5*($C4-$C3))</f>
        <v>-1.3204398062219411E-3</v>
      </c>
      <c r="BS4" s="108">
        <f>(AL4-AL3)*1000/((Glutamine!$H7*$E4+Glutamine!$H8*$E4)*0.5*($C4-$C3))</f>
        <v>0</v>
      </c>
      <c r="BT4" s="109">
        <f>($AV4*1+$AW4*4+$AX4*2+$AY4*1+$AZ4*1+$BB4*2+$BC4*1+$BD4*1+$BE4*3+$BF4*1+$BH4*1+$BI4*2+$BJ4*1-$BK4*1+$BL4*1+$BM4*1+$BN4*1+$BO4*1+$BP4*1+$BQ4*1+$BR4*1)</f>
        <v>1.9880620099777653E-2</v>
      </c>
      <c r="BU4" s="109">
        <f>$BT4+$BK4*1-$AV4*1</f>
        <v>-6.7273849979004137E-4</v>
      </c>
      <c r="BV4" s="109">
        <f>($AV4*3+$AW4*6+$AX4*4+$AY4*4+$AZ4*6+$BB4*5+$BC4*5+$BD4*2+$BE4*6+$BF4*6+$BH4*6+$BI4*6+$BJ4*5+$BL4*9+$BM4*5+$BN4*3+$BO4*4+$BP4*4+$BQ4*9+$BR4*5)</f>
        <v>-8.4829276817357371E-2</v>
      </c>
      <c r="BW4" s="109">
        <f>($BV4+ABS($AV4*3)+ABS($AW4*6)+ABS($AX4*4)+ABS($AY4*4)+ABS($AZ4*6)+ABS($BB4*5)+ABS($BC4*5)+ABS($BD4*2)+ABS($BE4*6)+ABS($BF4*6)+ABS($BH4*6)+ABS($BI4*6)+ABS($BJ4*5)+ABS($BL4*9)+ABS($BM4*5)+ABS($BN4*3)+ABS($BO4*4)+ABS($BP4*4)+ABS($BQ4*9)+ABS($BR4*5))/2</f>
        <v>0.41364926862808715</v>
      </c>
      <c r="BX4" s="108">
        <f t="shared" ref="BX4:BX17" si="4">$BG4/$BA4</f>
        <v>0.84193078939109234</v>
      </c>
      <c r="BY4" s="108">
        <f t="shared" ref="BY4:BY17" si="5">$AQ4/$BA4</f>
        <v>0</v>
      </c>
      <c r="BZ4" s="108">
        <f t="shared" ref="BZ4:BZ17" si="6">$BB4/$BA4</f>
        <v>0</v>
      </c>
      <c r="CA4" s="108" t="e">
        <f>$BK4/$BB4</f>
        <v>#DIV/0!</v>
      </c>
      <c r="CB4" s="36"/>
    </row>
    <row r="5" spans="1:80">
      <c r="A5" s="94">
        <f>Glutamine!$A9</f>
        <v>2</v>
      </c>
      <c r="B5" s="500">
        <f>Glutamine!B9</f>
        <v>2.0229166666686069</v>
      </c>
      <c r="C5" s="500">
        <f>Glutamine!C9</f>
        <v>48.550000000046566</v>
      </c>
      <c r="D5" s="97">
        <v>1.905</v>
      </c>
      <c r="E5" s="97">
        <f t="shared" si="0"/>
        <v>1905</v>
      </c>
      <c r="F5" s="97">
        <f>Glutamine!E9</f>
        <v>0</v>
      </c>
      <c r="G5" s="97">
        <f>Glutamine!F9</f>
        <v>0</v>
      </c>
      <c r="H5" s="97">
        <f>Glutamine!G9</f>
        <v>0</v>
      </c>
      <c r="I5" s="97">
        <v>0</v>
      </c>
      <c r="J5" s="97">
        <f t="shared" si="1"/>
        <v>1905</v>
      </c>
      <c r="K5" s="99">
        <v>32.268999937617458</v>
      </c>
      <c r="L5" s="99">
        <f>L4 + Glutamine!$H9*'In Process Calc.'!$E5 - Glutamine!$H8*'In Process Calc.'!$J4</f>
        <v>1097.0999999999999</v>
      </c>
      <c r="M5" s="102">
        <f>M4 + (Glutamine!P9*$E5-Glutamine!P8*$J4)/1000</f>
        <v>0</v>
      </c>
      <c r="N5" s="102">
        <f>N4+(-Glutamine!S8*'In Process Calc.'!$J4+Glutamine!S9*'In Process Calc.'!$E5)/1000</f>
        <v>0</v>
      </c>
      <c r="O5" s="102">
        <f>O4-(-Glutamine!U8*'In Process Calc.'!$J4+Glutamine!U9*'In Process Calc.'!$E5-$F4*Glutamine!AS9)/1000</f>
        <v>-3.7650000000000149E-3</v>
      </c>
      <c r="P5" s="102">
        <f>P4-(-Glutamine!V8*'In Process Calc.'!$J4+Glutamine!V9*'In Process Calc.'!$E5-$F4*Glutamine!AT9)/1000</f>
        <v>1.1333100000000005</v>
      </c>
      <c r="Q5" s="102">
        <f>Q4-(-Glutamine!W8*'In Process Calc.'!$J4+Glutamine!W9*'In Process Calc.'!$E5-$F4*Glutamine!AU9)/1000</f>
        <v>3.12</v>
      </c>
      <c r="R5" s="102">
        <f>R4-(-Glutamine!X8*'In Process Calc.'!$J4+Glutamine!X9*'In Process Calc.'!$E5-$F4*Glutamine!AV9)/1000</f>
        <v>0.18225</v>
      </c>
      <c r="S5" s="102">
        <f>S4-(-Glutamine!Y8*'In Process Calc.'!$J4+Glutamine!Y9*'In Process Calc.'!$E5-$F4*Glutamine!AW9)/1000</f>
        <v>0.10989000000000032</v>
      </c>
      <c r="T5" s="102">
        <v>2.7049895639962189</v>
      </c>
      <c r="U5" s="102">
        <f>U4-(-Glutamine!AA8*'In Process Calc.'!$J4+Glutamine!AA9*'In Process Calc.'!$E5-$G4*Glutamine!AY9)/1000</f>
        <v>-0.63246000000000002</v>
      </c>
      <c r="V5" s="102">
        <f>V4-(-Glutamine!AB8*'In Process Calc.'!$J4+Glutamine!AB9*'In Process Calc.'!$E5-$F4*Glutamine!AZ9)/1000</f>
        <v>0.34929000000000088</v>
      </c>
      <c r="W5" s="102">
        <f>W4-(-Glutamine!AC8*'In Process Calc.'!$J4+Glutamine!AC9*'In Process Calc.'!$E5-$F4*Glutamine!BA9)/1000</f>
        <v>-0.32511000000000007</v>
      </c>
      <c r="X5" s="102">
        <f>X4-(-Glutamine!AD8*'In Process Calc.'!$J4+Glutamine!AD9*'In Process Calc.'!$E5-$F4*Glutamine!BB9)/1000</f>
        <v>-0.20457000000000014</v>
      </c>
      <c r="Y5" s="102">
        <f>Y4-(-Glutamine!AE8*'In Process Calc.'!$J4+Glutamine!AE9*'In Process Calc.'!$E5-$F4*Glutamine!BC9)/1000</f>
        <v>0.73707000000000067</v>
      </c>
      <c r="Z5" s="102">
        <f>Z4+(-Glutamine!AF8*'In Process Calc.'!$J4+Glutamine!AF9*'In Process Calc.'!$E5-$F4*Glutamine!BD9)/1000</f>
        <v>3.5751554174067506</v>
      </c>
      <c r="AA5" s="102">
        <f>AA4-(-Glutamine!AG8*'In Process Calc.'!$J4+Glutamine!AG9*'In Process Calc.'!$E5-$F4*Glutamine!BE9)/1000</f>
        <v>1.1110650000000004</v>
      </c>
      <c r="AB5" s="102">
        <f>AB4-(-Glutamine!AH8*'In Process Calc.'!$J4+Glutamine!AH9*'In Process Calc.'!$E5-$F4*Glutamine!BF9)/1000</f>
        <v>0.56896500000000105</v>
      </c>
      <c r="AC5" s="102">
        <f>AC4-(-Glutamine!AI8*'In Process Calc.'!$J4+Glutamine!AI9*'In Process Calc.'!$E5-$F4*Glutamine!BG9)/1000</f>
        <v>0.21352499999999985</v>
      </c>
      <c r="AD5" s="102">
        <f>AD4-(-Glutamine!AJ8*'In Process Calc.'!$J4+Glutamine!AJ9*'In Process Calc.'!$E5-$F4*Glutamine!BH9)/1000</f>
        <v>-1.1619000000000002</v>
      </c>
      <c r="AE5" s="102">
        <f>AE4-(-Glutamine!AK8*'In Process Calc.'!$J4+Glutamine!AK9*'In Process Calc.'!$E5-$F4*Glutamine!BI9)/1000</f>
        <v>0.28645499999999996</v>
      </c>
      <c r="AF5" s="102">
        <f>AF4-(-Glutamine!AL8*'In Process Calc.'!$J4+Glutamine!AL9*'In Process Calc.'!$E5-$F4*Glutamine!BJ9)/1000</f>
        <v>1.0239599999999993</v>
      </c>
      <c r="AG5" s="102">
        <f>AG4-(-Glutamine!AM8*'In Process Calc.'!$J4+Glutamine!AM9*'In Process Calc.'!$E5-$F4*Glutamine!BK9)/1000</f>
        <v>1.6073999999999997</v>
      </c>
      <c r="AH5" s="102">
        <f>AH4-(-Glutamine!AN8*'In Process Calc.'!$J4+Glutamine!AN9*'In Process Calc.'!$E5-$F4*Glutamine!BL9)/1000</f>
        <v>0.58188000000000006</v>
      </c>
      <c r="AI5" s="102">
        <f>AI4-(-Glutamine!AO8*'In Process Calc.'!$J4+Glutamine!AO9*'In Process Calc.'!$E5-$F4*Glutamine!BM9)/1000</f>
        <v>0.27616499999999994</v>
      </c>
      <c r="AJ5" s="102">
        <f>AJ4-(-Glutamine!AP8*'In Process Calc.'!$J4+Glutamine!AP9*'In Process Calc.'!$E5-$F4*Glutamine!BN9)/1000</f>
        <v>0.24486000000000013</v>
      </c>
      <c r="AK5" s="102">
        <f>AK4-(-Glutamine!AQ8*'In Process Calc.'!$J4+Glutamine!AQ9*'In Process Calc.'!$E5-$F4*Glutamine!BO9)/1000</f>
        <v>0.6733199999999997</v>
      </c>
      <c r="AL5" s="102">
        <f>AL4-(-Glutamine!AR8*'In Process Calc.'!$J4+Glutamine!AR9*'In Process Calc.'!$E5-'In Process Calc.'!$F4*Glutamine!BP9)/1000</f>
        <v>0</v>
      </c>
      <c r="AM5" s="101">
        <f>($O5*1+$P5*4+$Q5*2+$R5*1+S5*2+$U5*2+$V5*1+$W5*1+$X5*3+$Y5*1+$AA5*1+$AB5*2+$AC5*1-$AD5*1+$AE5*1+AF5*1+$AG5*1+$AH5*1+AI5*2+$AJ5*1+$AK5*1)</f>
        <v>18.648750000000007</v>
      </c>
      <c r="AN5" s="101">
        <f t="shared" si="2"/>
        <v>17.483085000000006</v>
      </c>
      <c r="AO5" s="101">
        <f t="shared" ref="AO5:AO15" si="7">(-$O5*3+$P5*6+$Q5*4+$R5*4+S5*6+$U5*5+$V5*5+$W5*2+$X5*6+$Y5*6+$AA5*6+$AB5*6+$AC5*5+$AE5*9+AF5*5+$AG5*3+$AH5*4+AI5*11+$AJ5*9+$AK5*5)</f>
        <v>56.412000000000006</v>
      </c>
      <c r="AP5" s="107">
        <f>Glutamine!N9/(Glutamine!H9)</f>
        <v>0</v>
      </c>
      <c r="AQ5" s="108">
        <f>IF(Glutamine!O9&gt;0,Glutamine!O9,(Glutamine!P9*$E5-Glutamine!P8*$J4)/1000/((Glutamine!$H8*$J4+Glutamine!$H9*$E5)*1000000*0.5*($C5-$C4))*1000000000)</f>
        <v>0</v>
      </c>
      <c r="AR5" s="108">
        <f>(L5-L4)/((Glutamine!$H8*$J4+Glutamine!$H9*$E5)*0.5*($C5-$C4))</f>
        <v>2.3230704299404988E-2</v>
      </c>
      <c r="AS5" s="108">
        <f t="shared" si="3"/>
        <v>2.3718472247711016E-2</v>
      </c>
      <c r="AT5" s="108">
        <f>(Glutamine!$I9*$E5-Glutamine!$I8*$J4)/((Glutamine!$H8*$J4+Glutamine!$H9*$E5)*0.5*($C5-$C4))</f>
        <v>4.8776794830602903E-4</v>
      </c>
      <c r="AU5" s="108">
        <f>(N5-N4)*1000/((Glutamine!$H8*$J4+Glutamine!$H9*$E5)*0.5*($C5-$C4))</f>
        <v>0</v>
      </c>
      <c r="AV5" s="108">
        <f>(O5-O4)*1000/((Glutamine!$H8*$J4+Glutamine!$H9*$E5)*0.5*($C5-$C4))</f>
        <v>3.2048593450639416E-4</v>
      </c>
      <c r="AW5" s="108">
        <f>(P5-P4)*1000/((Glutamine!$H8*$J4+Glutamine!$H9*$E5)*0.5*($C5-$C4))</f>
        <v>2.8329960750116845E-2</v>
      </c>
      <c r="AX5" s="108">
        <f>(Q5-Q4)*1000/((Glutamine!$H8*$J4+Glutamine!$H9*$E5)*0.5*($C5-$C4))</f>
        <v>7.0544024018849738E-2</v>
      </c>
      <c r="AY5" s="108">
        <f>(R5-R4)*1000/((Glutamine!$H8*$J4+Glutamine!$H9*$E5)*0.5*($C5-$C4))</f>
        <v>7.4282121260592403E-3</v>
      </c>
      <c r="AZ5" s="108">
        <f>(S5-S4)*1000/((Glutamine!$H8*$J4+Glutamine!$H9*$E5)*0.5*($C5-$C4))</f>
        <v>6.6899175509463407E-3</v>
      </c>
      <c r="BA5" s="507">
        <v>5.2687416642327865E-2</v>
      </c>
      <c r="BB5" s="108">
        <f>(U5-U4)*1000/((Glutamine!$H8*$J4+Glutamine!$H9*$E5)*0.5*($C5-$C4))</f>
        <v>-1.9086114325604003E-2</v>
      </c>
      <c r="BC5" s="108">
        <f>(V5-V4)*1000/((Glutamine!$H8*$J4+Glutamine!$H9*$E5)*0.5*($C5-$C4))</f>
        <v>1.2422451272117238E-2</v>
      </c>
      <c r="BD5" s="108">
        <f>(W5-W4)*1000/((Glutamine!$H8*$J4+Glutamine!$H9*$E5)*0.5*($C5-$C4))</f>
        <v>-6.3726002626850655E-3</v>
      </c>
      <c r="BE5" s="108">
        <f>(X5-X4)*1000/((Glutamine!$H8*$J4+Glutamine!$H9*$E5)*0.5*($C5-$C4))</f>
        <v>1.4034839547133856E-2</v>
      </c>
      <c r="BF5" s="108">
        <f>(Y5-Y4)*1000/((Glutamine!$H8*$J4+Glutamine!$H9*$E5)*0.5*($C5-$C4))</f>
        <v>2.1068328883801082E-2</v>
      </c>
      <c r="BG5" s="507">
        <v>5.7180500911901681E-2</v>
      </c>
      <c r="BH5" s="108">
        <f>(AA5-AA4)*1000/((Glutamine!$H8*$J4+Glutamine!$H9*$E5)*0.5*($C5-$C4))</f>
        <v>3.2206120435396904E-2</v>
      </c>
      <c r="BI5" s="108">
        <f>(AB5-AB4)*1000/((Glutamine!$H8*$J4+Glutamine!$H9*$E5)*0.5*($C5-$C4))</f>
        <v>2.0610685833255909E-2</v>
      </c>
      <c r="BJ5" s="108">
        <f>(AC5-AC4)*1000/((Glutamine!$H8*$J4+Glutamine!$H9*$E5)*0.5*($C5-$C4))</f>
        <v>5.5460362564581211E-3</v>
      </c>
      <c r="BK5" s="108">
        <f>(AD5-AD4)*1000/((Glutamine!$H8*$J4+Glutamine!$H9*$E5)*0.5*($C5-$C4))</f>
        <v>-2.6082485234828364E-2</v>
      </c>
      <c r="BL5" s="108">
        <f>(AE5-AE4)*1000/((Glutamine!$H8*$J4+Glutamine!$H9*$E5)*0.5*($C5-$C4))</f>
        <v>9.2470150707579472E-3</v>
      </c>
      <c r="BM5" s="108">
        <f>(AF5-AF4)*1000/((Glutamine!$H8*$J4+Glutamine!$H9*$E5)*0.5*($C5-$C4))</f>
        <v>3.1165446475749654E-2</v>
      </c>
      <c r="BN5" s="108">
        <f>(AG5-AG4)*1000/((Glutamine!$H8*$J4+Glutamine!$H9*$E5)*0.5*($C5-$C4))</f>
        <v>4.0884137173281182E-2</v>
      </c>
      <c r="BO5" s="108">
        <f>(AH5-AH4)*1000/((Glutamine!$H8*$J4+Glutamine!$H9*$E5)*0.5*($C5-$C4))</f>
        <v>1.9731160168360549E-2</v>
      </c>
      <c r="BP5" s="108">
        <f>(AI5-AI4)*1000/((Glutamine!$H8*$J4+Glutamine!$H9*$E5)*0.5*($C5-$C4))</f>
        <v>8.5127944693887941E-3</v>
      </c>
      <c r="BQ5" s="108">
        <f>(AJ5-AJ4)*1000/((Glutamine!$H8*$J4+Glutamine!$H9*$E5)*0.5*($C5-$C4))</f>
        <v>7.4952063609560653E-3</v>
      </c>
      <c r="BR5" s="108">
        <f>(AK5-AK4)*1000/((Glutamine!$H8*$J4+Glutamine!$H9*$E5)*0.5*($C5-$C4))</f>
        <v>2.0868251506609207E-2</v>
      </c>
      <c r="BS5" s="108">
        <f>(AL5-AL4)*1000/((Glutamine!$H8*$E5+Glutamine!$H9*$E5)*0.5*($C5-$C4))</f>
        <v>0</v>
      </c>
      <c r="BT5" s="109">
        <f t="shared" ref="BT5:BT17" si="8">($AV5*1+$AW5*4+$AX5*2+$AY5*1+$AZ5*1+$BB5*2+$BC5*1+$BD5*1+$BE5*3+$BF5*1+$BH5*1+$BI5*2+$BJ5*1-$BK5*1+$BL5*1+$BM5*1+$BN5*1+$BO5*1+$BP5*1+$BQ5*1+$BR5*1)</f>
        <v>0.54285700135140413</v>
      </c>
      <c r="BU5" s="109">
        <f t="shared" ref="BU5:BU17" si="9">$BT5+$BK5*1-$AV5*1</f>
        <v>0.51645403018206937</v>
      </c>
      <c r="BV5" s="109">
        <f t="shared" ref="BV5:BV17" si="10">($AV5*3+$AW5*6+$AX5*4+$AY5*4+$AZ5*6+$BB5*5+$BC5*5+$BD5*2+$BE5*6+$BF5*6+$BH5*6+$BI5*6+$BJ5*5+$BL5*9+$BM5*5+$BN5*3+$BO5*4+$BP5*4+$BQ5*9+$BR5*5)</f>
        <v>1.6786328987446084</v>
      </c>
      <c r="BW5" s="109">
        <f t="shared" ref="BW5:BW17" si="11">($BV5+ABS($AV5*3)+ABS($AW5*6)+ABS($AX5*4)+ABS($AY5*4)+ABS($AZ5*6)+ABS($BB5*5)+ABS($BC5*5)+ABS($BD5*2)+ABS($BE5*6)+ABS($BF5*6)+ABS($BH5*6)+ABS($BI5*6)+ABS($BJ5*5)+ABS($BL5*9)+ABS($BM5*5)+ABS($BN5*3)+ABS($BO5*4)+ABS($BP5*4)+ABS($BQ5*9)+ABS($BR5*5))/2</f>
        <v>1.7868086708979984</v>
      </c>
      <c r="BX5" s="108">
        <f t="shared" si="4"/>
        <v>1.0852781281738566</v>
      </c>
      <c r="BY5" s="108">
        <f t="shared" si="5"/>
        <v>0</v>
      </c>
      <c r="BZ5" s="108">
        <f t="shared" si="6"/>
        <v>-0.36225185332527116</v>
      </c>
      <c r="CA5" s="108">
        <f t="shared" ref="CA5:CA17" si="12">$BK5/$BB5</f>
        <v>1.366568636751732</v>
      </c>
      <c r="CB5" s="36"/>
    </row>
    <row r="6" spans="1:80">
      <c r="A6" s="94">
        <f>Glutamine!$A10</f>
        <v>3</v>
      </c>
      <c r="B6" s="500">
        <f>Glutamine!B10</f>
        <v>2.9604166666686069</v>
      </c>
      <c r="C6" s="500">
        <f>Glutamine!C10</f>
        <v>71.050000000046566</v>
      </c>
      <c r="D6" s="97">
        <v>1.8759999999999999</v>
      </c>
      <c r="E6" s="97">
        <f t="shared" si="0"/>
        <v>1876</v>
      </c>
      <c r="F6" s="97">
        <f>Glutamine!E10</f>
        <v>0</v>
      </c>
      <c r="G6" s="97">
        <f>Glutamine!F10</f>
        <v>0</v>
      </c>
      <c r="H6" s="97">
        <f>Glutamine!G10</f>
        <v>0</v>
      </c>
      <c r="I6" s="97">
        <v>1</v>
      </c>
      <c r="J6" s="97">
        <f t="shared" si="1"/>
        <v>1876</v>
      </c>
      <c r="K6" s="99">
        <v>58.173752507505455</v>
      </c>
      <c r="L6" s="99">
        <f>L5 + Glutamine!$H10*'In Process Calc.'!$E6 - Glutamine!$H9*'In Process Calc.'!$J5</f>
        <v>2287.0748407913206</v>
      </c>
      <c r="M6" s="102">
        <f>M5 + (Glutamine!P10*$E6-Glutamine!P9*$J5)/1000</f>
        <v>0</v>
      </c>
      <c r="N6" s="102">
        <f>N5+(-Glutamine!S9*'In Process Calc.'!$J5+Glutamine!S10*'In Process Calc.'!$E6)/1000</f>
        <v>0</v>
      </c>
      <c r="O6" s="102">
        <f>O5-(-Glutamine!U9*'In Process Calc.'!$J5+Glutamine!U10*'In Process Calc.'!$E6-$F5*Glutamine!AS10)/1000</f>
        <v>-6.5576999999999969E-2</v>
      </c>
      <c r="P6" s="102">
        <f>P5-(-Glutamine!V9*'In Process Calc.'!$J5+Glutamine!V10*'In Process Calc.'!$E6-$F5*Glutamine!AT10)/1000</f>
        <v>1.1213310000000003</v>
      </c>
      <c r="Q6" s="102">
        <f>Q5-(-Glutamine!W9*'In Process Calc.'!$J5+Glutamine!W10*'In Process Calc.'!$E6-$F5*Glutamine!AU10)/1000</f>
        <v>4.5329420000000011</v>
      </c>
      <c r="R6" s="102">
        <f>R5-(-Glutamine!X9*'In Process Calc.'!$J5+Glutamine!X10*'In Process Calc.'!$E6-$F5*Glutamine!AV10)/1000</f>
        <v>0.4657199999999998</v>
      </c>
      <c r="S6" s="102">
        <f>S5-(-Glutamine!Y9*'In Process Calc.'!$J5+Glutamine!Y10*'In Process Calc.'!$E6-$F5*Glutamine!AW10)/1000</f>
        <v>0.35703700000000027</v>
      </c>
      <c r="T6" s="102">
        <v>5.3259832690662527</v>
      </c>
      <c r="U6" s="102">
        <f>U5-(-Glutamine!AA9*'In Process Calc.'!$J5+Glutamine!AA10*'In Process Calc.'!$E6-$G5*Glutamine!AY10)/1000</f>
        <v>-0.66785600000000001</v>
      </c>
      <c r="V6" s="102">
        <f>V5-(-Glutamine!AB9*'In Process Calc.'!$J5+Glutamine!AB10*'In Process Calc.'!$E6-$F5*Glutamine!AZ10)/1000</f>
        <v>0.65771300000000066</v>
      </c>
      <c r="W6" s="102">
        <f>W5-(-Glutamine!AC9*'In Process Calc.'!$J5+Glutamine!AC10*'In Process Calc.'!$E6-$F5*Glutamine!BA10)/1000</f>
        <v>-0.587812</v>
      </c>
      <c r="X6" s="102">
        <f>X5-(-Glutamine!AD9*'In Process Calc.'!$J5+Glutamine!AD10*'In Process Calc.'!$E6-$F5*Glutamine!BB10)/1000</f>
        <v>0.7000630000000001</v>
      </c>
      <c r="Y6" s="102">
        <f>Y5-(-Glutamine!AE9*'In Process Calc.'!$J5+Glutamine!AE10*'In Process Calc.'!$E6-$F5*Glutamine!BC10)/1000</f>
        <v>1.2450810000000003</v>
      </c>
      <c r="Z6" s="102">
        <f>Z5+(-Glutamine!AF9*'In Process Calc.'!$J5+Glutamine!AF10*'In Process Calc.'!$E6-$F5*Glutamine!BD10)/1000</f>
        <v>5.1671847246891662</v>
      </c>
      <c r="AA6" s="102">
        <f>AA5-(-Glutamine!AG9*'In Process Calc.'!$J5+Glutamine!AG10*'In Process Calc.'!$E6-$F5*Glutamine!BE10)/1000</f>
        <v>1.8971249999999991</v>
      </c>
      <c r="AB6" s="102">
        <f>AB5-(-Glutamine!AH9*'In Process Calc.'!$J5+Glutamine!AH10*'In Process Calc.'!$E6-$F5*Glutamine!BF10)/1000</f>
        <v>1.1409370000000008</v>
      </c>
      <c r="AC6" s="102">
        <f>AC5-(-Glutamine!AI9*'In Process Calc.'!$J5+Glutamine!AI10*'In Process Calc.'!$E6-$F5*Glutamine!BG10)/1000</f>
        <v>0.39046099999999978</v>
      </c>
      <c r="AD6" s="102">
        <f>AD5-(-Glutamine!AJ9*'In Process Calc.'!$J5+Glutamine!AJ10*'In Process Calc.'!$E6-$F5*Glutamine!BH10)/1000</f>
        <v>-2.1384000000000003</v>
      </c>
      <c r="AE6" s="102">
        <f>AE5-(-Glutamine!AK9*'In Process Calc.'!$J5+Glutamine!AK10*'In Process Calc.'!$E6-$F5*Glutamine!BI10)/1000</f>
        <v>0.51904700000000004</v>
      </c>
      <c r="AF6" s="102">
        <f>AF5-(-Glutamine!AL9*'In Process Calc.'!$J5+Glutamine!AL10*'In Process Calc.'!$E6-$F5*Glutamine!BJ10)/1000</f>
        <v>1.7086209999999995</v>
      </c>
      <c r="AG6" s="102">
        <f>AG5-(-Glutamine!AM9*'In Process Calc.'!$J5+Glutamine!AM10*'In Process Calc.'!$E6-$F5*Glutamine!BK10)/1000</f>
        <v>2.7151710000000007</v>
      </c>
      <c r="AH6" s="102">
        <f>AH5-(-Glutamine!AN9*'In Process Calc.'!$J5+Glutamine!AN10*'In Process Calc.'!$E6-$F5*Glutamine!BL10)/1000</f>
        <v>1.0819769999999989</v>
      </c>
      <c r="AI6" s="102">
        <f>AI5-(-Glutamine!AO9*'In Process Calc.'!$J5+Glutamine!AO10*'In Process Calc.'!$E6-$F5*Glutamine!BM10)/1000</f>
        <v>0.51005500000000004</v>
      </c>
      <c r="AJ6" s="102">
        <f>AJ5-(-Glutamine!AP9*'In Process Calc.'!$J5+Glutamine!AP10*'In Process Calc.'!$E6-$F5*Glutamine!BN10)/1000</f>
        <v>0.48212999999999967</v>
      </c>
      <c r="AK6" s="102">
        <f>AK5-(-Glutamine!AQ9*'In Process Calc.'!$J5+Glutamine!AQ10*'In Process Calc.'!$E6-$F5*Glutamine!BO10)/1000</f>
        <v>1.2208009999999994</v>
      </c>
      <c r="AL6" s="102">
        <f>AL5-(-Glutamine!AR9*'In Process Calc.'!$J5+Glutamine!AR10*'In Process Calc.'!$E6-'In Process Calc.'!$F5*Glutamine!BP10)/1000</f>
        <v>0</v>
      </c>
      <c r="AM6" s="101">
        <f>($O6*1+$P6*4+$Q6*2+$R6*1+S6*2+$U6*2+$V6*1+$W6*1+$X6*3+$Y6*1+$AA6*1+$AB6*2+$AC6*1-$AD6*1+$AE6*1+AF6*1+$AG6*1+$AH6*1+AI6*2+$AJ6*1+$AK6*1)</f>
        <v>32.200600999999999</v>
      </c>
      <c r="AN6" s="101">
        <f t="shared" si="2"/>
        <v>29.996623999999997</v>
      </c>
      <c r="AO6" s="101">
        <f t="shared" si="7"/>
        <v>101.428518</v>
      </c>
      <c r="AP6" s="107">
        <f>Glutamine!N10/(Glutamine!H10)</f>
        <v>0</v>
      </c>
      <c r="AQ6" s="108">
        <f>IF(Glutamine!O10&gt;0,Glutamine!O10,(Glutamine!P10*$E6-Glutamine!P9*$J5)/1000/((Glutamine!$H9*$J5+Glutamine!$H10*$E6)*1000000*0.5*($C6-$C5))*1000000000)</f>
        <v>0</v>
      </c>
      <c r="AR6" s="108">
        <f>(L6-L5)/((Glutamine!$H9*$J5+Glutamine!$H10*$E6)*0.5*($C6-$C5))</f>
        <v>2.4092599206086918E-2</v>
      </c>
      <c r="AS6" s="108">
        <f t="shared" si="3"/>
        <v>2.4326836394827106E-2</v>
      </c>
      <c r="AT6" s="108">
        <f>(Glutamine!$I10*$E6-Glutamine!$I9*$J5)/((Glutamine!$H9*$J5+Glutamine!$H10*$E6)*0.5*($C6-$C5))</f>
        <v>2.3423718874018772E-4</v>
      </c>
      <c r="AU6" s="108">
        <f>(N6-N5)*1000/((Glutamine!$H9*$J5+Glutamine!$H10*$E6)*0.5*($C6-$C5))</f>
        <v>0</v>
      </c>
      <c r="AV6" s="108">
        <f>(O6-O5)*1000/((Glutamine!$H9*$J5+Glutamine!$H10*$E6)*0.5*($C6-$C5))</f>
        <v>-1.2514648974732382E-3</v>
      </c>
      <c r="AW6" s="108">
        <f>(P6-P5)*1000/((Glutamine!$H9*$J5+Glutamine!$H10*$E6)*0.5*($C6-$C5))</f>
        <v>-2.4253054434142504E-4</v>
      </c>
      <c r="AX6" s="108">
        <f>(Q6-Q5)*1000/((Glutamine!$H9*$J5+Glutamine!$H10*$E6)*0.5*($C6-$C5))</f>
        <v>2.860686137264018E-2</v>
      </c>
      <c r="AY6" s="108">
        <f>(R6-R5)*1000/((Glutamine!$H9*$J5+Glutamine!$H10*$E6)*0.5*($C6-$C5))</f>
        <v>5.7392214211923077E-3</v>
      </c>
      <c r="AZ6" s="108">
        <f>(S6-S5)*1000/((Glutamine!$H9*$J5+Glutamine!$H10*$E6)*0.5*($C6-$C5))</f>
        <v>5.0038147126095032E-3</v>
      </c>
      <c r="BA6" s="507">
        <v>0.10113035026121092</v>
      </c>
      <c r="BB6" s="108">
        <f>(U6-U5)*1000/((Glutamine!$H9*$J5+Glutamine!$H10*$E6)*0.5*($C6-$C5))</f>
        <v>-7.1663837945646095E-4</v>
      </c>
      <c r="BC6" s="108">
        <f>(V6-V5)*1000/((Glutamine!$H9*$J5+Glutamine!$H10*$E6)*0.5*($C6-$C5))</f>
        <v>6.2444275880636224E-3</v>
      </c>
      <c r="BD6" s="108">
        <f>(W6-W5)*1000/((Glutamine!$H9*$J5+Glutamine!$H10*$E6)*0.5*($C6-$C5))</f>
        <v>-5.3187460605710031E-3</v>
      </c>
      <c r="BE6" s="108">
        <f>(X6-X5)*1000/((Glutamine!$H9*$J5+Glutamine!$H10*$E6)*0.5*($C6-$C5))</f>
        <v>1.8315479916454883E-2</v>
      </c>
      <c r="BF6" s="108">
        <f>(Y6-Y5)*1000/((Glutamine!$H9*$J5+Glutamine!$H10*$E6)*0.5*($C6-$C5))</f>
        <v>1.0285348055883605E-2</v>
      </c>
      <c r="BG6" s="507">
        <v>3.4283263842969779E-2</v>
      </c>
      <c r="BH6" s="108">
        <f>(AA6-AA5)*1000/((Glutamine!$H9*$J5+Glutamine!$H10*$E6)*0.5*($C6-$C5))</f>
        <v>1.5914814231990759E-2</v>
      </c>
      <c r="BI6" s="108">
        <f>(AB6-AB5)*1000/((Glutamine!$H9*$J5+Glutamine!$H10*$E6)*0.5*($C6-$C5))</f>
        <v>1.1580322272981999E-2</v>
      </c>
      <c r="BJ6" s="108">
        <f>(AC6-AC5)*1000/((Glutamine!$H9*$J5+Glutamine!$H10*$E6)*0.5*($C6-$C5))</f>
        <v>3.5823010596538695E-3</v>
      </c>
      <c r="BK6" s="108">
        <f>(AD6-AD5)*1000/((Glutamine!$H9*$J5+Glutamine!$H10*$E6)*0.5*($C6-$C5))</f>
        <v>-1.9770521458335247E-2</v>
      </c>
      <c r="BL6" s="108">
        <f>(AE6-AE5)*1000/((Glutamine!$H9*$J5+Glutamine!$H10*$E6)*0.5*($C6-$C5))</f>
        <v>4.7091296743851643E-3</v>
      </c>
      <c r="BM6" s="108">
        <f>(AF6-AF5)*1000/((Glutamine!$H9*$J5+Glutamine!$H10*$E6)*0.5*($C6-$C5))</f>
        <v>1.3861858670952659E-2</v>
      </c>
      <c r="BN6" s="108">
        <f>(AG6-AG5)*1000/((Glutamine!$H9*$J5+Glutamine!$H10*$E6)*0.5*($C6-$C5))</f>
        <v>2.2428274783841792E-2</v>
      </c>
      <c r="BO6" s="108">
        <f>(AH6-AH5)*1000/((Glutamine!$H9*$J5+Glutamine!$H10*$E6)*0.5*($C6-$C5))</f>
        <v>1.0125118760623714E-2</v>
      </c>
      <c r="BP6" s="108">
        <f>(AI6-AI5)*1000/((Glutamine!$H9*$J5+Glutamine!$H10*$E6)*0.5*($C6-$C5))</f>
        <v>4.7354093844239964E-3</v>
      </c>
      <c r="BQ6" s="108">
        <f>(AJ6-AJ5)*1000/((Glutamine!$H9*$J5+Glutamine!$H10*$E6)*0.5*($C6-$C5))</f>
        <v>4.8038419113355805E-3</v>
      </c>
      <c r="BR6" s="108">
        <f>(AK6-AK5)*1000/((Glutamine!$H9*$J5+Glutamine!$H10*$E6)*0.5*($C6-$C5))</f>
        <v>1.1084469901209249E-2</v>
      </c>
      <c r="BS6" s="108">
        <f>(AL6-AL5)*1000/((Glutamine!$H9*$E6+Glutamine!$H10*$E6)*0.5*($C6-$C5))</f>
        <v>0</v>
      </c>
      <c r="BT6" s="109">
        <f t="shared" si="8"/>
        <v>0.26463574876078727</v>
      </c>
      <c r="BU6" s="109">
        <f t="shared" si="9"/>
        <v>0.24611669219992527</v>
      </c>
      <c r="BV6" s="109">
        <f t="shared" si="10"/>
        <v>0.87076171164056171</v>
      </c>
      <c r="BW6" s="109">
        <f t="shared" si="11"/>
        <v>0.89019197361745428</v>
      </c>
      <c r="BX6" s="108">
        <f t="shared" si="4"/>
        <v>0.33900074264965052</v>
      </c>
      <c r="BY6" s="108">
        <f t="shared" si="5"/>
        <v>0</v>
      </c>
      <c r="BZ6" s="108">
        <f t="shared" si="6"/>
        <v>-7.0862839652532225E-3</v>
      </c>
      <c r="CA6" s="108">
        <f t="shared" si="12"/>
        <v>27.587863035371239</v>
      </c>
      <c r="CB6" s="36"/>
    </row>
    <row r="7" spans="1:80">
      <c r="A7" s="94">
        <f>Glutamine!$A11</f>
        <v>4</v>
      </c>
      <c r="B7" s="500">
        <f>Glutamine!B11</f>
        <v>3.9805555555576575</v>
      </c>
      <c r="C7" s="500">
        <f>Glutamine!C11</f>
        <v>95.53333333338378</v>
      </c>
      <c r="D7" s="97">
        <v>1.861</v>
      </c>
      <c r="E7" s="97">
        <f t="shared" si="0"/>
        <v>1861</v>
      </c>
      <c r="F7" s="97">
        <f>Glutamine!E11</f>
        <v>0</v>
      </c>
      <c r="G7" s="97">
        <f>Glutamine!F11</f>
        <v>0</v>
      </c>
      <c r="H7" s="97">
        <f>Glutamine!G11</f>
        <v>0</v>
      </c>
      <c r="I7" s="97">
        <v>0</v>
      </c>
      <c r="J7" s="97">
        <f t="shared" si="1"/>
        <v>1861</v>
      </c>
      <c r="K7" s="99">
        <v>100.17091886077893</v>
      </c>
      <c r="L7" s="99">
        <f>L6 + Glutamine!$H11*'In Process Calc.'!$E7 - Glutamine!$H10*'In Process Calc.'!$J6</f>
        <v>4535.1853937088017</v>
      </c>
      <c r="M7" s="102">
        <f>M6 + (Glutamine!P11*$E7-Glutamine!P10*$J6)/1000</f>
        <v>0</v>
      </c>
      <c r="N7" s="102">
        <f>N6+(-Glutamine!S10*'In Process Calc.'!$J6+Glutamine!S11*'In Process Calc.'!$E7)/1000</f>
        <v>52.275489999999998</v>
      </c>
      <c r="O7" s="102">
        <f>O6-(-Glutamine!U10*'In Process Calc.'!$J6+Glutamine!U11*'In Process Calc.'!$E7-$F6*Glutamine!AS11)/1000</f>
        <v>-0.36366799999999999</v>
      </c>
      <c r="P7" s="102">
        <f>P6-(-Glutamine!V10*'In Process Calc.'!$J6+Glutamine!V11*'In Process Calc.'!$E7-$F6*Glutamine!AT11)/1000</f>
        <v>0.37249000000000088</v>
      </c>
      <c r="Q7" s="102">
        <f>Q6-(-Glutamine!W10*'In Process Calc.'!$J6+Glutamine!W11*'In Process Calc.'!$E7-$F6*Glutamine!AU11)/1000</f>
        <v>2.2669429999999995</v>
      </c>
      <c r="R7" s="102">
        <f>R6-(-Glutamine!X10*'In Process Calc.'!$J6+Glutamine!X11*'In Process Calc.'!$E7-$F6*Glutamine!AV11)/1000</f>
        <v>0.61397100000000004</v>
      </c>
      <c r="S7" s="102">
        <f>S6-(-Glutamine!Y10*'In Process Calc.'!$J6+Glutamine!Y11*'In Process Calc.'!$E7-$F6*Glutamine!AW11)/1000</f>
        <v>0.57440600000000019</v>
      </c>
      <c r="T7" s="102">
        <v>8.6667970104279455</v>
      </c>
      <c r="U7" s="102">
        <f>U6-(-Glutamine!AA10*'In Process Calc.'!$J6+Glutamine!AA11*'In Process Calc.'!$E7-$G6*Glutamine!AY11)/1000</f>
        <v>-1.1817350000000002</v>
      </c>
      <c r="V7" s="102">
        <f>V6-(-Glutamine!AB10*'In Process Calc.'!$J6+Glutamine!AB11*'In Process Calc.'!$E7-$F6*Glutamine!AZ11)/1000</f>
        <v>-6.9631749999999997</v>
      </c>
      <c r="W7" s="102">
        <f>W6-(-Glutamine!AC10*'In Process Calc.'!$J6+Glutamine!AC11*'In Process Calc.'!$E7-$F6*Glutamine!BA11)/1000</f>
        <v>-1.2200160000000002</v>
      </c>
      <c r="X7" s="102">
        <f>X6-(-Glutamine!AD10*'In Process Calc.'!$J6+Glutamine!AD11*'In Process Calc.'!$E7-$F6*Glutamine!BB11)/1000</f>
        <v>-0.15809099999999987</v>
      </c>
      <c r="Y7" s="102">
        <f>Y6-(-Glutamine!AE10*'In Process Calc.'!$J6+Glutamine!AE11*'In Process Calc.'!$E7-$F6*Glutamine!BC11)/1000</f>
        <v>0.29488599999999976</v>
      </c>
      <c r="Z7" s="102">
        <f>Z6+(-Glutamine!AF10*'In Process Calc.'!$J6+Glutamine!AF11*'In Process Calc.'!$E7-$F6*Glutamine!BD11)/1000</f>
        <v>8.2144760213143897</v>
      </c>
      <c r="AA7" s="102">
        <f>AA6-(-Glutamine!AG10*'In Process Calc.'!$J6+Glutamine!AG11*'In Process Calc.'!$E7-$F6*Glutamine!BE11)/1000</f>
        <v>0.94984599999999864</v>
      </c>
      <c r="AB7" s="102">
        <f>AB6-(-Glutamine!AH10*'In Process Calc.'!$J6+Glutamine!AH11*'In Process Calc.'!$E7-$F6*Glutamine!BF11)/1000</f>
        <v>3.827000000000047E-2</v>
      </c>
      <c r="AC7" s="102">
        <f>AC6-(-Glutamine!AI10*'In Process Calc.'!$J6+Glutamine!AI11*'In Process Calc.'!$E7-$F6*Glutamine!BG11)/1000</f>
        <v>0.55279800000000001</v>
      </c>
      <c r="AD7" s="102">
        <f>AD6-(-Glutamine!AJ10*'In Process Calc.'!$J6+Glutamine!AJ11*'In Process Calc.'!$E7-$F6*Glutamine!BH11)/1000</f>
        <v>-4.0282300000000006</v>
      </c>
      <c r="AE7" s="102">
        <f>AE6-(-Glutamine!AK10*'In Process Calc.'!$J6+Glutamine!AK11*'In Process Calc.'!$E7-$F6*Glutamine!BI11)/1000</f>
        <v>2.2255999999999887E-2</v>
      </c>
      <c r="AF7" s="102">
        <f>AF6-(-Glutamine!AL10*'In Process Calc.'!$J6+Glutamine!AL11*'In Process Calc.'!$E7-$F6*Glutamine!BJ11)/1000</f>
        <v>2.2534220000000009</v>
      </c>
      <c r="AG7" s="102">
        <f>AG6-(-Glutamine!AM10*'In Process Calc.'!$J6+Glutamine!AM11*'In Process Calc.'!$E7-$F6*Glutamine!BK11)/1000</f>
        <v>3.7638580000000008</v>
      </c>
      <c r="AH7" s="102">
        <f>AH6-(-Glutamine!AN10*'In Process Calc.'!$J6+Glutamine!AN11*'In Process Calc.'!$E7-$F6*Glutamine!BL11)/1000</f>
        <v>1.538875</v>
      </c>
      <c r="AI7" s="102">
        <f>AI6-(-Glutamine!AO10*'In Process Calc.'!$J6+Glutamine!AO11*'In Process Calc.'!$E7-$F6*Glutamine!BM11)/1000</f>
        <v>0.16631799999999997</v>
      </c>
      <c r="AJ7" s="102">
        <f>AJ6-(-Glutamine!AP10*'In Process Calc.'!$J6+Glutamine!AP11*'In Process Calc.'!$E7-$F6*Glutamine!BN11)/1000</f>
        <v>0.79269599999999985</v>
      </c>
      <c r="AK7" s="102">
        <f>AK6-(-Glutamine!AQ10*'In Process Calc.'!$J6+Glutamine!AQ11*'In Process Calc.'!$E7-$F6*Glutamine!BO11)/1000</f>
        <v>-1.0479150000000002</v>
      </c>
      <c r="AL7" s="102">
        <f>AL6-(-Glutamine!AR10*'In Process Calc.'!$J6+Glutamine!AR11*'In Process Calc.'!$E7-'In Process Calc.'!$F6*Glutamine!BP11)/1000</f>
        <v>0</v>
      </c>
      <c r="AM7" s="101">
        <f t="shared" ref="AM7:AM8" si="13">($O7*1+$P7*4+$Q7*2+$R7*1+S7*2+$U7*2+$V7*1+$W7*1+$X7*3+$Y7*1+$AA7*1+$AB7*2+$AC7*1-$AD7*1+$AE7*1+AF7*1+$AG7*1+$AH7*1+AI7*2+$AJ7*1+$AK7*1)</f>
        <v>9.9601550000000039</v>
      </c>
      <c r="AN7" s="101">
        <f t="shared" si="2"/>
        <v>5.5682570000000036</v>
      </c>
      <c r="AO7" s="101">
        <f t="shared" si="7"/>
        <v>17.283585000000002</v>
      </c>
      <c r="AP7" s="107">
        <f>Glutamine!N11/(Glutamine!H11)</f>
        <v>0</v>
      </c>
      <c r="AQ7" s="108">
        <f>IF(Glutamine!O11&gt;0,Glutamine!O11,(Glutamine!P11*$E7-Glutamine!P10*$J6)/1000/((Glutamine!$H10*$J6+Glutamine!$H11*$E7)*1000000*0.5*($C7-$C6))*1000000000)</f>
        <v>0</v>
      </c>
      <c r="AR7" s="108">
        <f>(L7-L6)/((Glutamine!$H10*$J6+Glutamine!$H11*$E7)*0.5*($C7-$C6))</f>
        <v>2.3458528408698717E-2</v>
      </c>
      <c r="AS7" s="108">
        <f t="shared" si="3"/>
        <v>2.3614773155183351E-2</v>
      </c>
      <c r="AT7" s="108">
        <f>(Glutamine!$I11*$E7-Glutamine!$I10*$J6)/((Glutamine!$H10*$J6+Glutamine!$H11*$E7)*0.5*($C7-$C6))</f>
        <v>1.5624474648463305E-4</v>
      </c>
      <c r="AU7" s="108">
        <f>(N7-N6)*1000/((Glutamine!$H10*$J6+Glutamine!$H11*$E7)*0.5*($C7-$C6))</f>
        <v>0.54548299043933102</v>
      </c>
      <c r="AV7" s="108">
        <f>(O7-O6)*1000/((Glutamine!$H10*$J6+Glutamine!$H11*$E7)*0.5*($C7-$C6))</f>
        <v>-3.1105125959230732E-3</v>
      </c>
      <c r="AW7" s="108">
        <f>(P7-P6)*1000/((Glutamine!$H10*$J6+Glutamine!$H11*$E7)*0.5*($C7-$C6))</f>
        <v>-7.8139875502568953E-3</v>
      </c>
      <c r="AX7" s="108">
        <f>(Q7-Q6)*1000/((Glutamine!$H10*$J6+Glutamine!$H11*$E7)*0.5*($C7-$C6))</f>
        <v>-2.3645190333988923E-2</v>
      </c>
      <c r="AY7" s="108">
        <f>(R7-R6)*1000/((Glutamine!$H10*$J6+Glutamine!$H11*$E7)*0.5*($C7-$C6))</f>
        <v>1.5469658690070891E-3</v>
      </c>
      <c r="AZ7" s="108">
        <f>(S7-S6)*1000/((Glutamine!$H10*$J6+Glutamine!$H11*$E7)*0.5*($C7-$C6))</f>
        <v>2.2681966663307589E-3</v>
      </c>
      <c r="BA7" s="507">
        <v>7.9511007546199414E-2</v>
      </c>
      <c r="BB7" s="108">
        <f>(U7-U6)*1000/((Glutamine!$H10*$J6+Glutamine!$H11*$E7)*0.5*($C7-$C6))</f>
        <v>-5.36221188254712E-3</v>
      </c>
      <c r="BC7" s="108">
        <f>(V7-V6)*1000/((Glutamine!$H10*$J6+Glutamine!$H11*$E7)*0.5*($C7-$C6))</f>
        <v>-7.9522253661194059E-2</v>
      </c>
      <c r="BD7" s="108">
        <f>(W7-W6)*1000/((Glutamine!$H10*$J6+Glutamine!$H11*$E7)*0.5*($C7-$C6))</f>
        <v>-6.5969066667324779E-3</v>
      </c>
      <c r="BE7" s="108">
        <f>(X7-X6)*1000/((Glutamine!$H10*$J6+Glutamine!$H11*$E7)*0.5*($C7-$C6))</f>
        <v>-8.9546441396814013E-3</v>
      </c>
      <c r="BF7" s="108">
        <f>(Y7-Y6)*1000/((Glutamine!$H10*$J6+Glutamine!$H11*$E7)*0.5*($C7-$C6))</f>
        <v>-9.9150712905895395E-3</v>
      </c>
      <c r="BG7" s="507">
        <v>3.9649972735798795E-2</v>
      </c>
      <c r="BH7" s="108">
        <f>(AA7-AA6)*1000/((Glutamine!$H10*$J6+Glutamine!$H11*$E7)*0.5*($C7-$C6))</f>
        <v>-9.8846434858932807E-3</v>
      </c>
      <c r="BI7" s="108">
        <f>(AB7-AB6)*1000/((Glutamine!$H10*$J6+Glutamine!$H11*$E7)*0.5*($C7-$C6))</f>
        <v>-1.1506082346024229E-2</v>
      </c>
      <c r="BJ7" s="108">
        <f>(AC7-AC6)*1000/((Glutamine!$H10*$J6+Glutamine!$H11*$E7)*0.5*($C7-$C6))</f>
        <v>1.693950113503476E-3</v>
      </c>
      <c r="BK7" s="108">
        <f>(AD7-AD6)*1000/((Glutamine!$H10*$J6+Glutamine!$H11*$E7)*0.5*($C7-$C6))</f>
        <v>-1.9719951354295509E-2</v>
      </c>
      <c r="BL7" s="108">
        <f>(AE7-AE6)*1000/((Glutamine!$H10*$J6+Glutamine!$H11*$E7)*0.5*($C7-$C6))</f>
        <v>-5.1839024426809932E-3</v>
      </c>
      <c r="BM7" s="108">
        <f>(AF7-AF6)*1000/((Glutamine!$H10*$J6+Glutamine!$H11*$E7)*0.5*($C7-$C6))</f>
        <v>5.6848760035408327E-3</v>
      </c>
      <c r="BN7" s="108">
        <f>(AG7-AG6)*1000/((Glutamine!$H10*$J6+Glutamine!$H11*$E7)*0.5*($C7-$C6))</f>
        <v>1.0942813176784204E-2</v>
      </c>
      <c r="BO7" s="108">
        <f>(AH7-AH6)*1000/((Glutamine!$H10*$J6+Glutamine!$H11*$E7)*0.5*($C7-$C6))</f>
        <v>4.7676279527126405E-3</v>
      </c>
      <c r="BP7" s="108">
        <f>(AI7-AI6)*1000/((Glutamine!$H10*$J6+Glutamine!$H11*$E7)*0.5*($C7-$C6))</f>
        <v>-3.5868183480373766E-3</v>
      </c>
      <c r="BQ7" s="108">
        <f>(AJ7-AJ6)*1000/((Glutamine!$H10*$J6+Glutamine!$H11*$E7)*0.5*($C7-$C6))</f>
        <v>3.2406864174545549E-3</v>
      </c>
      <c r="BR7" s="108">
        <f>(AK7-AK6)*1000/((Glutamine!$H10*$J6+Glutamine!$H11*$E7)*0.5*($C7-$C6))</f>
        <v>-2.3673541618405819E-2</v>
      </c>
      <c r="BS7" s="108">
        <f>(AL7-AL6)*1000/((Glutamine!$H10*$E7+Glutamine!$H11*$E7)*0.5*($C7-$C6))</f>
        <v>0</v>
      </c>
      <c r="BT7" s="109">
        <f t="shared" si="8"/>
        <v>-0.23075543430101986</v>
      </c>
      <c r="BU7" s="109">
        <f t="shared" si="9"/>
        <v>-0.24736487305939228</v>
      </c>
      <c r="BV7" s="109">
        <f t="shared" si="10"/>
        <v>-0.87158881336134653</v>
      </c>
      <c r="BW7" s="109">
        <f t="shared" si="11"/>
        <v>0.13775630315752874</v>
      </c>
      <c r="BX7" s="108">
        <f t="shared" si="4"/>
        <v>0.49867274933927114</v>
      </c>
      <c r="BY7" s="108">
        <f t="shared" si="5"/>
        <v>0</v>
      </c>
      <c r="BZ7" s="108">
        <f t="shared" si="6"/>
        <v>-6.7439868365791203E-2</v>
      </c>
      <c r="CA7" s="108">
        <f t="shared" si="12"/>
        <v>3.677577795551092</v>
      </c>
      <c r="CB7" s="36"/>
    </row>
    <row r="8" spans="1:80">
      <c r="A8" s="94">
        <f>Glutamine!$A12</f>
        <v>5</v>
      </c>
      <c r="B8" s="500">
        <f>Glutamine!B12</f>
        <v>4.8319444444496185</v>
      </c>
      <c r="C8" s="500">
        <f>Glutamine!C12</f>
        <v>115.96666666679084</v>
      </c>
      <c r="D8" s="97">
        <v>1.8724814814814814</v>
      </c>
      <c r="E8" s="97">
        <f t="shared" si="0"/>
        <v>1872.4814814814815</v>
      </c>
      <c r="F8" s="97">
        <f>Glutamine!E12</f>
        <v>0</v>
      </c>
      <c r="G8" s="97">
        <f>Glutamine!F12</f>
        <v>0</v>
      </c>
      <c r="H8" s="97">
        <f>Glutamine!G12</f>
        <v>0</v>
      </c>
      <c r="I8" s="97">
        <v>0</v>
      </c>
      <c r="J8" s="97">
        <f t="shared" si="1"/>
        <v>1872.4814814814815</v>
      </c>
      <c r="K8" s="99">
        <v>187.58442439979564</v>
      </c>
      <c r="L8" s="99">
        <f>L7 + Glutamine!$H12*'In Process Calc.'!$E8 - Glutamine!$H11*'In Process Calc.'!$J7</f>
        <v>7031.0164246023396</v>
      </c>
      <c r="M8" s="102">
        <f>M7 + (Glutamine!P12*$E8-Glutamine!P11*$J7)/1000</f>
        <v>0</v>
      </c>
      <c r="N8" s="102">
        <f>N7+(-Glutamine!S11*'In Process Calc.'!$J7+Glutamine!S12*'In Process Calc.'!$E8)/1000</f>
        <v>163.20548592592593</v>
      </c>
      <c r="O8" s="102">
        <f>O7-(-Glutamine!U11*'In Process Calc.'!$J7+Glutamine!U12*'In Process Calc.'!$E8-$F7*Glutamine!AS12)/1000</f>
        <v>-1.0688681851851853</v>
      </c>
      <c r="P8" s="102">
        <f>P7-(-Glutamine!V11*'In Process Calc.'!$J7+Glutamine!V12*'In Process Calc.'!$E8-$F7*Glutamine!AT12)/1000</f>
        <v>-0.8294693703703695</v>
      </c>
      <c r="Q8" s="102">
        <f>Q7-(-Glutamine!W11*'In Process Calc.'!$J7+Glutamine!W12*'In Process Calc.'!$E8-$F7*Glutamine!AU12)/1000</f>
        <v>-0.81022092592592676</v>
      </c>
      <c r="R8" s="102">
        <f>R7-(-Glutamine!X11*'In Process Calc.'!$J7+Glutamine!X12*'In Process Calc.'!$E8-$F7*Glutamine!AV12)/1000</f>
        <v>9.7187592592592464E-2</v>
      </c>
      <c r="S8" s="102">
        <f>S7-(-Glutamine!Y11*'In Process Calc.'!$J7+Glutamine!Y12*'In Process Calc.'!$E8-$F7*Glutamine!AW12)/1000</f>
        <v>0.55143603703703703</v>
      </c>
      <c r="T8" s="102">
        <v>13.450461816251424</v>
      </c>
      <c r="U8" s="102">
        <f>U7-(-Glutamine!AA11*'In Process Calc.'!$J7+Glutamine!AA12*'In Process Calc.'!$E8-$G7*Glutamine!AY12)/1000</f>
        <v>-2.0054276666666668</v>
      </c>
      <c r="V8" s="102">
        <f>V7-(-Glutamine!AB11*'In Process Calc.'!$J7+Glutamine!AB12*'In Process Calc.'!$E8-$F7*Glutamine!AZ12)/1000</f>
        <v>-14.454739222222221</v>
      </c>
      <c r="W8" s="102">
        <f>W7-(-Glutamine!AC11*'In Process Calc.'!$J7+Glutamine!AC12*'In Process Calc.'!$E8-$F7*Glutamine!BA12)/1000</f>
        <v>-1.9715764444444448</v>
      </c>
      <c r="X8" s="102">
        <f>X7-(-Glutamine!AD11*'In Process Calc.'!$J7+Glutamine!AD12*'In Process Calc.'!$E8-$F7*Glutamine!BB12)/1000</f>
        <v>-0.88436370370370376</v>
      </c>
      <c r="Y8" s="102">
        <f>Y7-(-Glutamine!AE11*'In Process Calc.'!$J7+Glutamine!AE12*'In Process Calc.'!$E8-$F7*Glutamine!BC12)/1000</f>
        <v>-1.1376017407407406</v>
      </c>
      <c r="Z8" s="102">
        <f>Z7+(-Glutamine!AF11*'In Process Calc.'!$J7+Glutamine!AF12*'In Process Calc.'!$E8-$F7*Glutamine!BD12)/1000</f>
        <v>11.806875370041446</v>
      </c>
      <c r="AA8" s="102">
        <f>AA7-(-Glutamine!AG11*'In Process Calc.'!$J7+Glutamine!AG12*'In Process Calc.'!$E8-$F7*Glutamine!BE12)/1000</f>
        <v>-0.72249507407407521</v>
      </c>
      <c r="AB8" s="102">
        <f>AB7-(-Glutamine!AH11*'In Process Calc.'!$J7+Glutamine!AH12*'In Process Calc.'!$E8-$F7*Glutamine!BF12)/1000</f>
        <v>-1.6664583703703701</v>
      </c>
      <c r="AC8" s="102">
        <f>AC7-(-Glutamine!AI11*'In Process Calc.'!$J7+Glutamine!AI12*'In Process Calc.'!$E8-$F7*Glutamine!BG12)/1000</f>
        <v>0.53318062962962953</v>
      </c>
      <c r="AD8" s="102">
        <f>AD7-(-Glutamine!AJ11*'In Process Calc.'!$J7+Glutamine!AJ12*'In Process Calc.'!$E8-$F7*Glutamine!BH12)/1000</f>
        <v>-6.3077003703703713</v>
      </c>
      <c r="AE8" s="102">
        <f>AE7-(-Glutamine!AK11*'In Process Calc.'!$J7+Glutamine!AK12*'In Process Calc.'!$E8-$F7*Glutamine!BI12)/1000</f>
        <v>-0.69224218518518499</v>
      </c>
      <c r="AF8" s="102">
        <f>AF7-(-Glutamine!AL11*'In Process Calc.'!$J7+Glutamine!AL12*'In Process Calc.'!$E8-$F7*Glutamine!BJ12)/1000</f>
        <v>1.8051786296296308</v>
      </c>
      <c r="AG8" s="102">
        <f>AG7-(-Glutamine!AM11*'In Process Calc.'!$J7+Glutamine!AM12*'In Process Calc.'!$E8-$F7*Glutamine!BK12)/1000</f>
        <v>4.0377894444444449</v>
      </c>
      <c r="AH8" s="102">
        <f>AH7-(-Glutamine!AN11*'In Process Calc.'!$J7+Glutamine!AN12*'In Process Calc.'!$E8-$F7*Glutamine!BL12)/1000</f>
        <v>1.4363408148148147</v>
      </c>
      <c r="AI8" s="102">
        <f>AI7-(-Glutamine!AO11*'In Process Calc.'!$J7+Glutamine!AO12*'In Process Calc.'!$E8-$F7*Glutamine!BM12)/1000</f>
        <v>-0.36120959259259278</v>
      </c>
      <c r="AJ8" s="102">
        <f>AJ7-(-Glutamine!AP11*'In Process Calc.'!$J7+Glutamine!AP12*'In Process Calc.'!$E8-$F7*Glutamine!BN12)/1000</f>
        <v>0.70221537037037018</v>
      </c>
      <c r="AK8" s="102">
        <f>AK7-(-Glutamine!AQ11*'In Process Calc.'!$J7+Glutamine!AQ12*'In Process Calc.'!$E8-$F7*Glutamine!BO12)/1000</f>
        <v>-3.9301911111111103</v>
      </c>
      <c r="AL8" s="102">
        <f>AL7-(-Glutamine!AR11*'In Process Calc.'!$J7+Glutamine!AR12*'In Process Calc.'!$E8-'In Process Calc.'!$F7*Glutamine!BP12)/1000</f>
        <v>0</v>
      </c>
      <c r="AM8" s="101">
        <f t="shared" si="13"/>
        <v>-23.612850740740743</v>
      </c>
      <c r="AN8" s="101">
        <f t="shared" si="2"/>
        <v>-30.989419296296301</v>
      </c>
      <c r="AO8" s="101">
        <f t="shared" si="7"/>
        <v>-108.00720396296293</v>
      </c>
      <c r="AP8" s="107">
        <f>Glutamine!N12/(Glutamine!H12)</f>
        <v>0</v>
      </c>
      <c r="AQ8" s="108">
        <f>IF(Glutamine!O12&gt;0,Glutamine!O12,(Glutamine!P12*$E8-Glutamine!P11*$J7)/1000/((Glutamine!$H11*$J7+Glutamine!$H12*$E8)*1000000*0.5*($C8-$C7))*1000000000)</f>
        <v>0</v>
      </c>
      <c r="AR8" s="108">
        <f>(L8-L7)/((Glutamine!$H11*$J7+Glutamine!$H12*$E8)*0.5*($C8-$C7))</f>
        <v>1.9430666739117541E-2</v>
      </c>
      <c r="AS8" s="108">
        <f t="shared" si="3"/>
        <v>1.9574716018965304E-2</v>
      </c>
      <c r="AT8" s="108">
        <f>(Glutamine!$I12*$E8-Glutamine!$I11*$J7)/((Glutamine!$H11*$J7+Glutamine!$H12*$E8)*0.5*($C8-$C7))</f>
        <v>1.4404927984776363E-4</v>
      </c>
      <c r="AU8" s="108">
        <f>(N8-N7)*1000/((Glutamine!$H11*$J7+Glutamine!$H12*$E8)*0.5*($C8-$C7))</f>
        <v>0.86361767103947673</v>
      </c>
      <c r="AV8" s="108">
        <f>(O8-O7)*1000/((Glutamine!$H11*$J7+Glutamine!$H12*$E8)*0.5*($C8-$C7))</f>
        <v>-5.4901592347746577E-3</v>
      </c>
      <c r="AW8" s="108">
        <f>(P8-P7)*1000/((Glutamine!$H11*$J7+Glutamine!$H12*$E8)*0.5*($C8-$C7))</f>
        <v>-9.3575533241386493E-3</v>
      </c>
      <c r="AX8" s="108">
        <f>(Q8-Q7)*1000/((Glutamine!$H11*$J7+Glutamine!$H12*$E8)*0.5*($C8-$C7))</f>
        <v>-2.3956488242273043E-2</v>
      </c>
      <c r="AY8" s="108">
        <f>(R8-R7)*1000/((Glutamine!$H11*$J7+Glutamine!$H12*$E8)*0.5*($C8-$C7))</f>
        <v>-4.0232876510249913E-3</v>
      </c>
      <c r="AZ8" s="108">
        <f>(S8-S7)*1000/((Glutamine!$H11*$J7+Glutamine!$H12*$E8)*0.5*($C8-$C7))</f>
        <v>-1.7882688764528327E-4</v>
      </c>
      <c r="BA8" s="507">
        <v>5.4698722786507108E-2</v>
      </c>
      <c r="BB8" s="108">
        <f>(U8-U7)*1000/((Glutamine!$H11*$J7+Glutamine!$H12*$E8)*0.5*($C8-$C7))</f>
        <v>-6.4126527410491739E-3</v>
      </c>
      <c r="BC8" s="108">
        <f>(V8-V7)*1000/((Glutamine!$H11*$J7+Glutamine!$H12*$E8)*0.5*($C8-$C7))</f>
        <v>-5.8323694975689865E-2</v>
      </c>
      <c r="BD8" s="108">
        <f>(W8-W7)*1000/((Glutamine!$H11*$J7+Glutamine!$H12*$E8)*0.5*($C8-$C7))</f>
        <v>-5.8510854098463945E-3</v>
      </c>
      <c r="BE8" s="108">
        <f>(X8-X7)*1000/((Glutamine!$H11*$J7+Glutamine!$H12*$E8)*0.5*($C8-$C7))</f>
        <v>-5.6542140444228207E-3</v>
      </c>
      <c r="BF8" s="108">
        <f>(Y8-Y7)*1000/((Glutamine!$H11*$J7+Glutamine!$H12*$E8)*0.5*($C8-$C7))</f>
        <v>-1.1152274153847569E-2</v>
      </c>
      <c r="BG8" s="507">
        <v>2.1589471284054945E-2</v>
      </c>
      <c r="BH8" s="108">
        <f>(AA8-AA7)*1000/((Glutamine!$H11*$J7+Glutamine!$H12*$E8)*0.5*($C8-$C7))</f>
        <v>-1.3019592144760582E-2</v>
      </c>
      <c r="BI8" s="108">
        <f>(AB8-AB7)*1000/((Glutamine!$H11*$J7+Glutamine!$H12*$E8)*0.5*($C8-$C7))</f>
        <v>-1.3271735319969481E-2</v>
      </c>
      <c r="BJ8" s="108">
        <f>(AC8-AC7)*1000/((Glutamine!$H11*$J7+Glutamine!$H12*$E8)*0.5*($C8-$C7))</f>
        <v>-1.5272611857383673E-4</v>
      </c>
      <c r="BK8" s="108">
        <f>(AD8-AD7)*1000/((Glutamine!$H11*$J7+Glutamine!$H12*$E8)*0.5*($C8-$C7))</f>
        <v>-1.7746245062311997E-2</v>
      </c>
      <c r="BL8" s="108">
        <f>(AE8-AE7)*1000/((Glutamine!$H11*$J7+Glutamine!$H12*$E8)*0.5*($C8-$C7))</f>
        <v>-5.5625464825907189E-3</v>
      </c>
      <c r="BM8" s="108">
        <f>(AF8-AF7)*1000/((Glutamine!$H11*$J7+Glutamine!$H12*$E8)*0.5*($C8-$C7))</f>
        <v>-3.4896863769529017E-3</v>
      </c>
      <c r="BN8" s="108">
        <f>(AG8-AG7)*1000/((Glutamine!$H11*$J7+Glutamine!$H12*$E8)*0.5*($C8-$C7))</f>
        <v>2.1326245809434878E-3</v>
      </c>
      <c r="BO8" s="108">
        <f>(AH8-AH7)*1000/((Glutamine!$H11*$J7+Glutamine!$H12*$E8)*0.5*($C8-$C7))</f>
        <v>-7.9825419150551563E-4</v>
      </c>
      <c r="BP8" s="108">
        <f>(AI8-AI7)*1000/((Glutamine!$H11*$J7+Glutamine!$H12*$E8)*0.5*($C8-$C7))</f>
        <v>-4.1069338110144181E-3</v>
      </c>
      <c r="BQ8" s="108">
        <f>(AJ8-AJ7)*1000/((Glutamine!$H11*$J7+Glutamine!$H12*$E8)*0.5*($C8-$C7))</f>
        <v>-7.0441425678141253E-4</v>
      </c>
      <c r="BR8" s="108">
        <f>(AK8-AK7)*1000/((Glutamine!$H11*$J7+Glutamine!$H12*$E8)*0.5*($C8-$C7))</f>
        <v>-2.2439238022082527E-2</v>
      </c>
      <c r="BS8" s="108">
        <f>(AL8-AL7)*1000/((Glutamine!$H11*$E8+Glutamine!$H12*$E8)*0.5*($C8-$C7))</f>
        <v>0</v>
      </c>
      <c r="BT8" s="109">
        <f t="shared" si="8"/>
        <v>-0.25708845811024161</v>
      </c>
      <c r="BU8" s="109">
        <f t="shared" si="9"/>
        <v>-0.26934454393777896</v>
      </c>
      <c r="BV8" s="109">
        <f t="shared" si="10"/>
        <v>-0.97961244343925513</v>
      </c>
      <c r="BW8" s="109">
        <f t="shared" si="11"/>
        <v>6.3978737428304552E-3</v>
      </c>
      <c r="BX8" s="108">
        <f t="shared" si="4"/>
        <v>0.39469790489112777</v>
      </c>
      <c r="BY8" s="108">
        <f t="shared" si="5"/>
        <v>0</v>
      </c>
      <c r="BZ8" s="108">
        <f t="shared" si="6"/>
        <v>-0.11723587708031502</v>
      </c>
      <c r="CA8" s="108">
        <f t="shared" si="12"/>
        <v>2.7673797067964316</v>
      </c>
      <c r="CB8" s="36"/>
    </row>
    <row r="9" spans="1:80">
      <c r="A9" s="94">
        <f>Glutamine!$A13</f>
        <v>6</v>
      </c>
      <c r="B9" s="500">
        <f>Glutamine!B13</f>
        <v>5.8819444444452529</v>
      </c>
      <c r="C9" s="500">
        <f>Glutamine!C13</f>
        <v>141.16666666668607</v>
      </c>
      <c r="D9" s="97">
        <v>1.8837777777777778</v>
      </c>
      <c r="E9" s="97">
        <f t="shared" si="0"/>
        <v>1883.7777777777778</v>
      </c>
      <c r="F9" s="97">
        <f>Glutamine!E13</f>
        <v>0</v>
      </c>
      <c r="G9" s="97">
        <f>Glutamine!F13</f>
        <v>0</v>
      </c>
      <c r="H9" s="97">
        <f>Glutamine!G13</f>
        <v>0</v>
      </c>
      <c r="I9" s="97">
        <v>0</v>
      </c>
      <c r="J9" s="97">
        <f t="shared" si="1"/>
        <v>1883.7777777777778</v>
      </c>
      <c r="K9" s="99">
        <v>335.14896391090406</v>
      </c>
      <c r="L9" s="99">
        <f>L8 + Glutamine!$H13*'In Process Calc.'!$E9 - Glutamine!$H12*'In Process Calc.'!$J8</f>
        <v>11845.628654940967</v>
      </c>
      <c r="M9" s="102">
        <f>M8 + (Glutamine!P13*$E9-Glutamine!P12*$J8)/1000</f>
        <v>0</v>
      </c>
      <c r="N9" s="102">
        <f>N8+(-Glutamine!S12*'In Process Calc.'!$J8+Glutamine!S13*'In Process Calc.'!$E9)/1000</f>
        <v>402.43144666666666</v>
      </c>
      <c r="O9" s="102">
        <f>O8-(-Glutamine!U12*'In Process Calc.'!$J8+Glutamine!U13*'In Process Calc.'!$E9-$F8*Glutamine!AS13)/1000</f>
        <v>-2.5133976666666671</v>
      </c>
      <c r="P9" s="102">
        <f>P8-(-Glutamine!V12*'In Process Calc.'!$J8+Glutamine!V13*'In Process Calc.'!$E9-$F8*Glutamine!AT13)/1000</f>
        <v>-1.0411961111111112</v>
      </c>
      <c r="Q9" s="102">
        <f>Q8-(-Glutamine!W12*'In Process Calc.'!$J8+Glutamine!W13*'In Process Calc.'!$E9-$F8*Glutamine!AU13)/1000</f>
        <v>0.89982533333333259</v>
      </c>
      <c r="R9" s="102">
        <f>R8-(-Glutamine!X12*'In Process Calc.'!$J8+Glutamine!X13*'In Process Calc.'!$E9-$F8*Glutamine!AV13)/1000</f>
        <v>-0.44225777777777775</v>
      </c>
      <c r="S9" s="102">
        <f>S8-(-Glutamine!Y12*'In Process Calc.'!$J8+Glutamine!Y13*'In Process Calc.'!$E9-$F8*Glutamine!AW13)/1000</f>
        <v>0.87884966666666675</v>
      </c>
      <c r="T9" s="102">
        <v>21.06940013986409</v>
      </c>
      <c r="U9" s="102">
        <f>U8-(-Glutamine!AA12*'In Process Calc.'!$J8+Glutamine!AA13*'In Process Calc.'!$E9-$G8*Glutamine!AY13)/1000</f>
        <v>-3.0366497777777783</v>
      </c>
      <c r="V9" s="102">
        <f>V8-(-Glutamine!AB12*'In Process Calc.'!$J8+Glutamine!AB13*'In Process Calc.'!$E9-$F8*Glutamine!AZ13)/1000</f>
        <v>-19.546170777777775</v>
      </c>
      <c r="W9" s="102">
        <f>W8-(-Glutamine!AC12*'In Process Calc.'!$J8+Glutamine!AC13*'In Process Calc.'!$E9-$F8*Glutamine!BA13)/1000</f>
        <v>-2.2440228888888889</v>
      </c>
      <c r="X9" s="102">
        <f>X8-(-Glutamine!AD12*'In Process Calc.'!$J8+Glutamine!AD13*'In Process Calc.'!$E9-$F8*Glutamine!BB13)/1000</f>
        <v>-0.82586077777777789</v>
      </c>
      <c r="Y9" s="102">
        <f>Y8-(-Glutamine!AE12*'In Process Calc.'!$J8+Glutamine!AE13*'In Process Calc.'!$E9-$F8*Glutamine!BC13)/1000</f>
        <v>-1.4599227777777777</v>
      </c>
      <c r="Z9" s="102">
        <f>Z8+(-Glutamine!AF12*'In Process Calc.'!$J8+Glutamine!AF13*'In Process Calc.'!$E9-$F8*Glutamine!BD13)/1000</f>
        <v>17.323070850601937</v>
      </c>
      <c r="AA9" s="102">
        <f>AA8-(-Glutamine!AG12*'In Process Calc.'!$J8+Glutamine!AG13*'In Process Calc.'!$E9-$F8*Glutamine!BE13)/1000</f>
        <v>-0.70881633333333427</v>
      </c>
      <c r="AB9" s="102">
        <f>AB8-(-Glutamine!AH12*'In Process Calc.'!$J8+Glutamine!AH13*'In Process Calc.'!$E9-$F8*Glutamine!BF13)/1000</f>
        <v>-2.0172981111111112</v>
      </c>
      <c r="AC9" s="102">
        <f>AC8-(-Glutamine!AI12*'In Process Calc.'!$J8+Glutamine!AI13*'In Process Calc.'!$E9-$F8*Glutamine!BG13)/1000</f>
        <v>0.83186855555555561</v>
      </c>
      <c r="AD9" s="102">
        <f>AD8-(-Glutamine!AJ12*'In Process Calc.'!$J8+Glutamine!AJ13*'In Process Calc.'!$E9-$F8*Glutamine!BH13)/1000</f>
        <v>-9.6309977777777789</v>
      </c>
      <c r="AE9" s="102">
        <f>AE8-(-Glutamine!AK12*'In Process Calc.'!$J8+Glutamine!AK13*'In Process Calc.'!$E9-$F8*Glutamine!BI13)/1000</f>
        <v>-0.87614788888888873</v>
      </c>
      <c r="AF9" s="102">
        <f>AF8-(-Glutamine!AL12*'In Process Calc.'!$J8+Glutamine!AL13*'In Process Calc.'!$E9-$F8*Glutamine!BJ13)/1000</f>
        <v>2.9692012222222224</v>
      </c>
      <c r="AG9" s="102">
        <f>AG8-(-Glutamine!AM12*'In Process Calc.'!$J8+Glutamine!AM13*'In Process Calc.'!$E9-$F8*Glutamine!BK13)/1000</f>
        <v>5.4313156666666664</v>
      </c>
      <c r="AH9" s="102">
        <f>AH8-(-Glutamine!AN12*'In Process Calc.'!$J8+Glutamine!AN13*'In Process Calc.'!$E9-$F8*Glutamine!BL13)/1000</f>
        <v>2.3977358888888878</v>
      </c>
      <c r="AI9" s="102">
        <f>AI8-(-Glutamine!AO12*'In Process Calc.'!$J8+Glutamine!AO13*'In Process Calc.'!$E9-$F8*Glutamine!BM13)/1000</f>
        <v>-0.49350233333333332</v>
      </c>
      <c r="AJ9" s="102">
        <f>AJ8-(-Glutamine!AP12*'In Process Calc.'!$J8+Glutamine!AP13*'In Process Calc.'!$E9-$F8*Glutamine!BN13)/1000</f>
        <v>1.243978888888889</v>
      </c>
      <c r="AK9" s="102">
        <f>AK8-(-Glutamine!AQ12*'In Process Calc.'!$J8+Glutamine!AQ13*'In Process Calc.'!$E9-$F8*Glutamine!BO13)/1000</f>
        <v>-5.3031476666666686</v>
      </c>
      <c r="AL9" s="102">
        <f>AL8-(-Glutamine!AR12*'In Process Calc.'!$J8+Glutamine!AR13*'In Process Calc.'!$E9-'In Process Calc.'!$F8*Glutamine!BP13)/1000</f>
        <v>0</v>
      </c>
      <c r="AM9" s="101">
        <f t="shared" ref="AM9:AM15" si="14">($O9*1+$P9*4+$Q9*2+$R9*1+S9*2+$U9*2+$V9*1+$W9*1+$X9*3+$Y9*1+$AA9*1+$AB9*2+$AC9*1-$AD9*1+$AE9*1+AF9*1+$AG9*1+$AH9*1+AI9*2+$AJ9*1+$AK9*1)</f>
        <v>-24.768702999999991</v>
      </c>
      <c r="AN9" s="101">
        <f t="shared" si="2"/>
        <v>-36.913098444444437</v>
      </c>
      <c r="AO9" s="101">
        <f t="shared" si="7"/>
        <v>-122.82069755555558</v>
      </c>
      <c r="AP9" s="107">
        <f>Glutamine!N13/(Glutamine!H13)</f>
        <v>0</v>
      </c>
      <c r="AQ9" s="108">
        <f>IF(Glutamine!O13&gt;0,Glutamine!O13,(Glutamine!P13*$E9-Glutamine!P12*$J8)/1000/((Glutamine!$H12*$J8+Glutamine!$H13*$E9)*1000000*0.5*($C9-$C8))*1000000000)</f>
        <v>0</v>
      </c>
      <c r="AR9" s="108">
        <f>(L9-L8)/((Glutamine!$H12*$J8+Glutamine!$H13*$E9)*0.5*($C9-$C8))</f>
        <v>1.9218179302097769E-2</v>
      </c>
      <c r="AS9" s="108">
        <f t="shared" si="3"/>
        <v>1.9362127916059874E-2</v>
      </c>
      <c r="AT9" s="108">
        <f>(Glutamine!$I13*$E9-Glutamine!$I12*$J8)/((Glutamine!$H12*$J8+Glutamine!$H13*$E9)*0.5*($C9-$C8))</f>
        <v>1.4394861396210354E-4</v>
      </c>
      <c r="AU9" s="108">
        <f>(N9-N8)*1000/((Glutamine!$H12*$J8+Glutamine!$H13*$E9)*0.5*($C9-$C8))</f>
        <v>0.9549029469625222</v>
      </c>
      <c r="AV9" s="108">
        <f>(O9-O8)*1000/((Glutamine!$H12*$J8+Glutamine!$H13*$E9)*0.5*($C9-$C8))</f>
        <v>-5.7660358205680251E-3</v>
      </c>
      <c r="AW9" s="108">
        <f>(P9-P8)*1000/((Glutamine!$H12*$J8+Glutamine!$H13*$E9)*0.5*($C9-$C8))</f>
        <v>-8.451360715955637E-4</v>
      </c>
      <c r="AX9" s="108">
        <f>(Q9-Q8)*1000/((Glutamine!$H12*$J8+Glutamine!$H13*$E9)*0.5*($C9-$C8))</f>
        <v>6.8258821381788799E-3</v>
      </c>
      <c r="AY9" s="108">
        <f>(R9-R8)*1000/((Glutamine!$H12*$J8+Glutamine!$H13*$E9)*0.5*($C9-$C8))</f>
        <v>-2.1532695377079534E-3</v>
      </c>
      <c r="AZ9" s="108">
        <f>(S9-S8)*1000/((Glutamine!$H12*$J8+Glutamine!$H13*$E9)*0.5*($C9-$C8))</f>
        <v>1.3069160171452266E-3</v>
      </c>
      <c r="BA9" s="507">
        <v>5.1606859714009856E-2</v>
      </c>
      <c r="BB9" s="108">
        <f>(U9-U8)*1000/((Glutamine!$H12*$J8+Glutamine!$H13*$E9)*0.5*($C9-$C8))</f>
        <v>-4.1162632593211455E-3</v>
      </c>
      <c r="BC9" s="108">
        <f>(V9-V8)*1000/((Glutamine!$H12*$J8+Glutamine!$H13*$E9)*0.5*($C9-$C8))</f>
        <v>-2.0323141274482915E-2</v>
      </c>
      <c r="BD9" s="108">
        <f>(W9-W8)*1000/((Glutamine!$H12*$J8+Glutamine!$H13*$E9)*0.5*($C9-$C8))</f>
        <v>-1.0875070242539733E-3</v>
      </c>
      <c r="BE9" s="108">
        <f>(X9-X8)*1000/((Glutamine!$H12*$J8+Glutamine!$H13*$E9)*0.5*($C9-$C8))</f>
        <v>2.335223827699018E-4</v>
      </c>
      <c r="BF9" s="108">
        <f>(Y9-Y8)*1000/((Glutamine!$H12*$J8+Glutamine!$H13*$E9)*0.5*($C9-$C8))</f>
        <v>-1.2865882414335578E-3</v>
      </c>
      <c r="BG9" s="507">
        <v>1.9559734864274498E-2</v>
      </c>
      <c r="BH9" s="108">
        <f>(AA9-AA8)*1000/((Glutamine!$H12*$J8+Glutamine!$H13*$E9)*0.5*($C9-$C8))</f>
        <v>5.4600553399911026E-5</v>
      </c>
      <c r="BI9" s="108">
        <f>(AB9-AB8)*1000/((Glutamine!$H12*$J8+Glutamine!$H13*$E9)*0.5*($C9-$C8))</f>
        <v>-1.4004245246107465E-3</v>
      </c>
      <c r="BJ9" s="108">
        <f>(AC9-AC8)*1000/((Glutamine!$H12*$J8+Glutamine!$H13*$E9)*0.5*($C9-$C8))</f>
        <v>1.1922534653247485E-3</v>
      </c>
      <c r="BK9" s="108">
        <f>(AD9-AD8)*1000/((Glutamine!$H12*$J8+Glutamine!$H13*$E9)*0.5*($C9-$C8))</f>
        <v>-1.326539343029505E-2</v>
      </c>
      <c r="BL9" s="108">
        <f>(AE9-AE8)*1000/((Glutamine!$H12*$J8+Glutamine!$H13*$E9)*0.5*($C9-$C8))</f>
        <v>-7.3408461977168685E-4</v>
      </c>
      <c r="BM9" s="108">
        <f>(AF9-AF8)*1000/((Glutamine!$H12*$J8+Glutamine!$H13*$E9)*0.5*($C9-$C8))</f>
        <v>4.6463544364327225E-3</v>
      </c>
      <c r="BN9" s="108">
        <f>(AG9-AG8)*1000/((Glutamine!$H12*$J8+Glutamine!$H13*$E9)*0.5*($C9-$C8))</f>
        <v>5.5624493769372571E-3</v>
      </c>
      <c r="BO9" s="108">
        <f>(AH9-AH8)*1000/((Glutamine!$H12*$J8+Glutamine!$H13*$E9)*0.5*($C9-$C8))</f>
        <v>3.8375391474485595E-3</v>
      </c>
      <c r="BP9" s="108">
        <f>(AI9-AI8)*1000/((Glutamine!$H12*$J8+Glutamine!$H13*$E9)*0.5*($C9-$C8))</f>
        <v>-5.2806446091353647E-4</v>
      </c>
      <c r="BQ9" s="108">
        <f>(AJ9-AJ8)*1000/((Glutamine!$H12*$J8+Glutamine!$H13*$E9)*0.5*($C9-$C8))</f>
        <v>2.1625227412119066E-3</v>
      </c>
      <c r="BR9" s="108">
        <f>(AK9-AK8)*1000/((Glutamine!$H12*$J8+Glutamine!$H13*$E9)*0.5*($C9-$C8))</f>
        <v>-5.4803427558280183E-3</v>
      </c>
      <c r="BS9" s="108">
        <f>(AL9-AL8)*1000/((Glutamine!$H12*$E9+Glutamine!$H13*$E9)*0.5*($C9-$C8))</f>
        <v>0</v>
      </c>
      <c r="BT9" s="109">
        <f t="shared" si="8"/>
        <v>-5.3925929963428588E-3</v>
      </c>
      <c r="BU9" s="109">
        <f t="shared" si="9"/>
        <v>-1.2891950606069881E-2</v>
      </c>
      <c r="BV9" s="109">
        <f t="shared" si="10"/>
        <v>-9.0029837383736475E-2</v>
      </c>
      <c r="BW9" s="109">
        <f t="shared" si="11"/>
        <v>0.11756701117290627</v>
      </c>
      <c r="BX9" s="108">
        <f t="shared" si="4"/>
        <v>0.37901424292562724</v>
      </c>
      <c r="BY9" s="108">
        <f t="shared" si="5"/>
        <v>0</v>
      </c>
      <c r="BZ9" s="108">
        <f t="shared" si="6"/>
        <v>-7.9761940217488031E-2</v>
      </c>
      <c r="CA9" s="108">
        <f t="shared" si="12"/>
        <v>3.2226785787463896</v>
      </c>
      <c r="CB9" s="36"/>
    </row>
    <row r="10" spans="1:80">
      <c r="A10" s="94">
        <f>Glutamine!$A14</f>
        <v>7</v>
      </c>
      <c r="B10" s="500">
        <f>Glutamine!B14</f>
        <v>6.867361111115315</v>
      </c>
      <c r="C10" s="500">
        <f>Glutamine!C14</f>
        <v>164.81666666676756</v>
      </c>
      <c r="D10" s="97">
        <v>1.8958148148148148</v>
      </c>
      <c r="E10" s="97">
        <f t="shared" si="0"/>
        <v>1895.8148148148148</v>
      </c>
      <c r="F10" s="97">
        <f>Glutamine!E14</f>
        <v>0</v>
      </c>
      <c r="G10" s="97">
        <f>Glutamine!F14</f>
        <v>0</v>
      </c>
      <c r="H10" s="97">
        <f>Glutamine!G14</f>
        <v>0</v>
      </c>
      <c r="I10" s="97">
        <v>0</v>
      </c>
      <c r="J10" s="97">
        <f t="shared" si="1"/>
        <v>1895.8148148148148</v>
      </c>
      <c r="K10" s="99">
        <v>565.15386705116282</v>
      </c>
      <c r="L10" s="99">
        <f>L9 + Glutamine!$H14*'In Process Calc.'!$E10 - Glutamine!$H13*'In Process Calc.'!$J9</f>
        <v>17383.913315835569</v>
      </c>
      <c r="M10" s="102">
        <f>M9 + (Glutamine!P14*$E10-Glutamine!P13*$J9)/1000</f>
        <v>0</v>
      </c>
      <c r="N10" s="102">
        <f>N9+(-Glutamine!S13*'In Process Calc.'!$J9+Glutamine!S14*'In Process Calc.'!$E10)/1000</f>
        <v>778.40260481481482</v>
      </c>
      <c r="O10" s="102">
        <f>O9-(-Glutamine!U13*'In Process Calc.'!$J9+Glutamine!U14*'In Process Calc.'!$E10-$F9*Glutamine!AS14)/1000</f>
        <v>-5.1370069259259257</v>
      </c>
      <c r="P10" s="102">
        <f>P9-(-Glutamine!V13*'In Process Calc.'!$J9+Glutamine!V14*'In Process Calc.'!$E10-$F9*Glutamine!AT14)/1000</f>
        <v>-2.0895218518518512</v>
      </c>
      <c r="Q10" s="102">
        <f>Q9-(-Glutamine!W13*'In Process Calc.'!$J9+Glutamine!W14*'In Process Calc.'!$E10-$F9*Glutamine!AU14)/1000</f>
        <v>2.3941419259259256</v>
      </c>
      <c r="R10" s="102">
        <f>R9-(-Glutamine!X13*'In Process Calc.'!$J9+Glutamine!X14*'In Process Calc.'!$E10-$F9*Glutamine!AV14)/1000</f>
        <v>-1.6930745185185176</v>
      </c>
      <c r="S10" s="102">
        <f>S9-(-Glutamine!Y13*'In Process Calc.'!$J9+Glutamine!Y14*'In Process Calc.'!$E10-$F9*Glutamine!AW14)/1000</f>
        <v>1.0525784444444446</v>
      </c>
      <c r="T10" s="102">
        <v>30.113780010844337</v>
      </c>
      <c r="U10" s="102">
        <f>U9-(-Glutamine!AA13*'In Process Calc.'!$J9+Glutamine!AA14*'In Process Calc.'!$E10-$G9*Glutamine!AY14)/1000</f>
        <v>-4.8020989259259261</v>
      </c>
      <c r="V10" s="102">
        <f>V9-(-Glutamine!AB13*'In Process Calc.'!$J9+Glutamine!AB14*'In Process Calc.'!$E10-$F9*Glutamine!AZ14)/1000</f>
        <v>-24.860478259259256</v>
      </c>
      <c r="W10" s="102">
        <f>W9-(-Glutamine!AC13*'In Process Calc.'!$J9+Glutamine!AC14*'In Process Calc.'!$E10-$F9*Glutamine!BA14)/1000</f>
        <v>-2.3462947407407406</v>
      </c>
      <c r="X10" s="102">
        <f>X9-(-Glutamine!AD13*'In Process Calc.'!$J9+Glutamine!AD14*'In Process Calc.'!$E10-$F9*Glutamine!BB14)/1000</f>
        <v>5.6980851851851644E-2</v>
      </c>
      <c r="Y10" s="102">
        <f>Y9-(-Glutamine!AE13*'In Process Calc.'!$J9+Glutamine!AE14*'In Process Calc.'!$E10-$F9*Glutamine!BC14)/1000</f>
        <v>-2.1961614074074065</v>
      </c>
      <c r="Z10" s="102">
        <f>Z9+(-Glutamine!AF13*'In Process Calc.'!$J9+Glutamine!AF14*'In Process Calc.'!$E10-$F9*Glutamine!BD14)/1000</f>
        <v>20.388424281297283</v>
      </c>
      <c r="AA10" s="102">
        <f>AA9-(-Glutamine!AG13*'In Process Calc.'!$J9+Glutamine!AG14*'In Process Calc.'!$E10-$F9*Glutamine!BE14)/1000</f>
        <v>-1.1454321111111114</v>
      </c>
      <c r="AB10" s="102">
        <f>AB9-(-Glutamine!AH13*'In Process Calc.'!$J9+Glutamine!AH14*'In Process Calc.'!$E10-$F9*Glutamine!BF14)/1000</f>
        <v>-2.8056807777777779</v>
      </c>
      <c r="AC10" s="102">
        <f>AC9-(-Glutamine!AI13*'In Process Calc.'!$J9+Glutamine!AI14*'In Process Calc.'!$E10-$F9*Glutamine!BG14)/1000</f>
        <v>1.0354489259259259</v>
      </c>
      <c r="AD10" s="102">
        <f>AD9-(-Glutamine!AJ13*'In Process Calc.'!$J9+Glutamine!AJ14*'In Process Calc.'!$E10-$F9*Glutamine!BH14)/1000</f>
        <v>-13.018127407407407</v>
      </c>
      <c r="AE10" s="102">
        <f>AE9-(-Glutamine!AK13*'In Process Calc.'!$J9+Glutamine!AK14*'In Process Calc.'!$E10-$F9*Glutamine!BI14)/1000</f>
        <v>-1.2283965185185184</v>
      </c>
      <c r="AF10" s="102">
        <f>AF9-(-Glutamine!AL13*'In Process Calc.'!$J9+Glutamine!AL14*'In Process Calc.'!$E10-$F9*Glutamine!BJ14)/1000</f>
        <v>3.5482247407407419</v>
      </c>
      <c r="AG10" s="102">
        <f>AG9-(-Glutamine!AM13*'In Process Calc.'!$J9+Glutamine!AM14*'In Process Calc.'!$E10-$F9*Glutamine!BK14)/1000</f>
        <v>6.7156125555555555</v>
      </c>
      <c r="AH10" s="102">
        <f>AH9-(-Glutamine!AN13*'In Process Calc.'!$J9+Glutamine!AN14*'In Process Calc.'!$E10-$F9*Glutamine!BL14)/1000</f>
        <v>3.1271970370370363</v>
      </c>
      <c r="AI10" s="102">
        <f>AI9-(-Glutamine!AO13*'In Process Calc.'!$J9+Glutamine!AO14*'In Process Calc.'!$E10-$F9*Glutamine!BM14)/1000</f>
        <v>-0.7970314814814814</v>
      </c>
      <c r="AJ10" s="102">
        <f>AJ9-(-Glutamine!AP13*'In Process Calc.'!$J9+Glutamine!AP14*'In Process Calc.'!$E10-$F9*Glutamine!BN14)/1000</f>
        <v>1.6250977407407408</v>
      </c>
      <c r="AK10" s="102">
        <f>AK9-(-Glutamine!AQ13*'In Process Calc.'!$J9+Glutamine!AQ14*'In Process Calc.'!$E10-$F9*Glutamine!BO14)/1000</f>
        <v>-7.2903053703703709</v>
      </c>
      <c r="AL10" s="102">
        <f>AL9-(-Glutamine!AR13*'In Process Calc.'!$J9+Glutamine!AR14*'In Process Calc.'!$E10-'In Process Calc.'!$F9*Glutamine!BP14)/1000</f>
        <v>0</v>
      </c>
      <c r="AM10" s="101">
        <f t="shared" si="14"/>
        <v>-34.930767925925913</v>
      </c>
      <c r="AN10" s="101">
        <f t="shared" si="2"/>
        <v>-53.085902259259242</v>
      </c>
      <c r="AO10" s="101">
        <f t="shared" si="7"/>
        <v>-163.62817411111109</v>
      </c>
      <c r="AP10" s="107">
        <f>Glutamine!N14/(Glutamine!H14)</f>
        <v>0</v>
      </c>
      <c r="AQ10" s="108">
        <f>IF(Glutamine!O14&gt;0,Glutamine!O14,(Glutamine!P14*$E10-Glutamine!P13*$J9)/1000/((Glutamine!$H13*$J9+Glutamine!$H14*$E10)*1000000*0.5*($C10-$C9))*1000000000)</f>
        <v>0</v>
      </c>
      <c r="AR10" s="108">
        <f>(L10-L9)/((Glutamine!$H13*$J9+Glutamine!$H14*$E10)*0.5*($C10-$C9))</f>
        <v>1.5490074064633326E-2</v>
      </c>
      <c r="AS10" s="108">
        <f t="shared" si="3"/>
        <v>1.5578763516628199E-2</v>
      </c>
      <c r="AT10" s="108">
        <f>(Glutamine!$I14*$E10-Glutamine!$I13*$J9)/((Glutamine!$H13*$J9+Glutamine!$H14*$E10)*0.5*($C10-$C9))</f>
        <v>8.8689451994873201E-5</v>
      </c>
      <c r="AU10" s="108">
        <f>(N10-N9)*1000/((Glutamine!$H13*$J9+Glutamine!$H14*$E10)*0.5*($C10-$C9))</f>
        <v>1.0515568343755122</v>
      </c>
      <c r="AV10" s="108">
        <f>(O10-O9)*1000/((Glutamine!$H13*$J9+Glutamine!$H14*$E10)*0.5*($C10-$C9))</f>
        <v>-7.3379943847124516E-3</v>
      </c>
      <c r="AW10" s="108">
        <f>(P10-P9)*1000/((Glutamine!$H13*$J9+Glutamine!$H14*$E10)*0.5*($C10-$C9))</f>
        <v>-2.9320709140495172E-3</v>
      </c>
      <c r="AX10" s="108">
        <f>(Q10-Q9)*1000/((Glutamine!$H13*$J9+Glutamine!$H14*$E10)*0.5*($C10-$C9))</f>
        <v>4.1794664074798222E-3</v>
      </c>
      <c r="AY10" s="108">
        <f>(R10-R9)*1000/((Glutamine!$H13*$J9+Glutamine!$H14*$E10)*0.5*($C10-$C9))</f>
        <v>-3.4984196627097217E-3</v>
      </c>
      <c r="AZ10" s="108">
        <f>(S10-S9)*1000/((Glutamine!$H13*$J9+Glutamine!$H14*$E10)*0.5*($C10-$C9))</f>
        <v>4.8590345200878732E-4</v>
      </c>
      <c r="BA10" s="507">
        <v>3.9303993792439866E-2</v>
      </c>
      <c r="BB10" s="108">
        <f>(U10-U9)*1000/((Glutamine!$H13*$J9+Glutamine!$H14*$E10)*0.5*($C10-$C9))</f>
        <v>-4.9377992892371946E-3</v>
      </c>
      <c r="BC10" s="108">
        <f>(V10-V9)*1000/((Glutamine!$H13*$J9+Glutamine!$H14*$E10)*0.5*($C10-$C9))</f>
        <v>-1.4863630443489359E-2</v>
      </c>
      <c r="BD10" s="108">
        <f>(W10-W9)*1000/((Glutamine!$H13*$J9+Glutamine!$H14*$E10)*0.5*($C10-$C9))</f>
        <v>-2.8604498629301113E-4</v>
      </c>
      <c r="BE10" s="108">
        <f>(X10-X9)*1000/((Glutamine!$H13*$J9+Glutamine!$H14*$E10)*0.5*($C10-$C9))</f>
        <v>2.4692270382677601E-3</v>
      </c>
      <c r="BF10" s="108">
        <f>(Y10-Y9)*1000/((Glutamine!$H13*$J9+Glutamine!$H14*$E10)*0.5*($C10-$C9))</f>
        <v>-2.0591918979413629E-3</v>
      </c>
      <c r="BG10" s="507">
        <v>6.7571345057275255E-3</v>
      </c>
      <c r="BH10" s="108">
        <f>(AA10-AA9)*1000/((Glutamine!$H13*$J9+Glutamine!$H14*$E10)*0.5*($C10-$C9))</f>
        <v>-1.2211742713984638E-3</v>
      </c>
      <c r="BI10" s="108">
        <f>(AB10-AB9)*1000/((Glutamine!$H13*$J9+Glutamine!$H14*$E10)*0.5*($C10-$C9))</f>
        <v>-2.205033985372497E-3</v>
      </c>
      <c r="BJ10" s="108">
        <f>(AC10-AC9)*1000/((Glutamine!$H13*$J9+Glutamine!$H14*$E10)*0.5*($C10-$C9))</f>
        <v>5.6939561763752619E-4</v>
      </c>
      <c r="BK10" s="108">
        <f>(AD10-AD9)*1000/((Glutamine!$H13*$J9+Glutamine!$H14*$E10)*0.5*($C10-$C9))</f>
        <v>-9.4734908084341731E-3</v>
      </c>
      <c r="BL10" s="108">
        <f>(AE10-AE9)*1000/((Glutamine!$H13*$J9+Glutamine!$H14*$E10)*0.5*($C10-$C9))</f>
        <v>-9.8520709862666899E-4</v>
      </c>
      <c r="BM10" s="108">
        <f>(AF10-AF9)*1000/((Glutamine!$H13*$J9+Glutamine!$H14*$E10)*0.5*($C10-$C9))</f>
        <v>1.6194756564874126E-3</v>
      </c>
      <c r="BN10" s="108">
        <f>(AG10-AG9)*1000/((Glutamine!$H13*$J9+Glutamine!$H14*$E10)*0.5*($C10-$C9))</f>
        <v>3.5920605653111345E-3</v>
      </c>
      <c r="BO10" s="108">
        <f>(AH10-AH9)*1000/((Glutamine!$H13*$J9+Glutamine!$H14*$E10)*0.5*($C10-$C9))</f>
        <v>2.0402359040645785E-3</v>
      </c>
      <c r="BP10" s="108">
        <f>(AI10-AI9)*1000/((Glutamine!$H13*$J9+Glutamine!$H14*$E10)*0.5*($C10-$C9))</f>
        <v>-8.4894317888499591E-4</v>
      </c>
      <c r="BQ10" s="108">
        <f>(AJ10-AJ9)*1000/((Glutamine!$H13*$J9+Glutamine!$H14*$E10)*0.5*($C10-$C9))</f>
        <v>1.0659544613691985E-3</v>
      </c>
      <c r="BR10" s="108">
        <f>(AK10-AK9)*1000/((Glutamine!$H13*$J9+Glutamine!$H14*$E10)*0.5*($C10-$C9))</f>
        <v>-5.557897777595442E-3</v>
      </c>
      <c r="BS10" s="108">
        <f>(AL10-AL9)*1000/((Glutamine!$H13*$E10+Glutamine!$H14*$E10)*0.5*($C10-$C9))</f>
        <v>0</v>
      </c>
      <c r="BT10" s="109">
        <f t="shared" si="8"/>
        <v>-2.8059323511993195E-2</v>
      </c>
      <c r="BU10" s="109">
        <f t="shared" si="9"/>
        <v>-3.019481993571492E-2</v>
      </c>
      <c r="BV10" s="109">
        <f t="shared" si="10"/>
        <v>-0.15222013193820552</v>
      </c>
      <c r="BW10" s="109">
        <f t="shared" si="11"/>
        <v>7.3923720406717769E-2</v>
      </c>
      <c r="BX10" s="108">
        <f t="shared" si="4"/>
        <v>0.17191979373422511</v>
      </c>
      <c r="BY10" s="108">
        <f t="shared" si="5"/>
        <v>0</v>
      </c>
      <c r="BZ10" s="108">
        <f t="shared" si="6"/>
        <v>-0.12563098079327964</v>
      </c>
      <c r="CA10" s="108">
        <f t="shared" si="12"/>
        <v>1.9185653878405546</v>
      </c>
      <c r="CB10" s="36"/>
    </row>
    <row r="11" spans="1:80">
      <c r="A11" s="94">
        <f>Glutamine!$A15</f>
        <v>8</v>
      </c>
      <c r="B11" s="500">
        <f>Glutamine!B15</f>
        <v>7.8833333333313931</v>
      </c>
      <c r="C11" s="500">
        <f>Glutamine!C15</f>
        <v>189.19999999995343</v>
      </c>
      <c r="D11" s="97">
        <v>1.920962962962963</v>
      </c>
      <c r="E11" s="97">
        <f t="shared" si="0"/>
        <v>1920.962962962963</v>
      </c>
      <c r="F11" s="97">
        <f>Glutamine!E15</f>
        <v>0</v>
      </c>
      <c r="G11" s="97">
        <f>Glutamine!F15</f>
        <v>0</v>
      </c>
      <c r="H11" s="97">
        <f>Glutamine!G15</f>
        <v>0</v>
      </c>
      <c r="I11" s="97">
        <v>0</v>
      </c>
      <c r="J11" s="97">
        <f t="shared" si="1"/>
        <v>1920.962962962963</v>
      </c>
      <c r="K11" s="99">
        <v>901.44261705116287</v>
      </c>
      <c r="L11" s="99">
        <f>L10 + Glutamine!$H15*'In Process Calc.'!$E11 - Glutamine!$H14*'In Process Calc.'!$J10</f>
        <v>22575.925730425577</v>
      </c>
      <c r="M11" s="102">
        <f>M10 + (Glutamine!P15*$E11-Glutamine!P14*$J10)/1000</f>
        <v>0</v>
      </c>
      <c r="N11" s="102">
        <f>N10+(-Glutamine!S14*'In Process Calc.'!$J10+Glutamine!S15*'In Process Calc.'!$E11)/1000</f>
        <v>1416.7101851851853</v>
      </c>
      <c r="O11" s="102">
        <f>O10-(-Glutamine!U14*'In Process Calc.'!$J10+Glutamine!U15*'In Process Calc.'!$E11-$F10*Glutamine!AS15)/1000</f>
        <v>-9.1255826296296298</v>
      </c>
      <c r="P11" s="102">
        <f>P10-(-Glutamine!V14*'In Process Calc.'!$J10+Glutamine!V15*'In Process Calc.'!$E11-$F10*Glutamine!AT15)/1000</f>
        <v>-1.9321040370370364</v>
      </c>
      <c r="Q11" s="102">
        <f>Q10-(-Glutamine!W14*'In Process Calc.'!$J10+Glutamine!W15*'In Process Calc.'!$E11-$F10*Glutamine!AU15)/1000</f>
        <v>10.069861481481482</v>
      </c>
      <c r="R11" s="102">
        <f>R10-(-Glutamine!X14*'In Process Calc.'!$J10+Glutamine!X15*'In Process Calc.'!$E11-$F10*Glutamine!AV15)/1000</f>
        <v>-3.2334283703703703</v>
      </c>
      <c r="S11" s="102">
        <f>S10-(-Glutamine!Y14*'In Process Calc.'!$J10+Glutamine!Y15*'In Process Calc.'!$E11-$F10*Glutamine!AW15)/1000</f>
        <v>1.3124135925925926</v>
      </c>
      <c r="T11" s="102">
        <v>41.34882051236805</v>
      </c>
      <c r="U11" s="102">
        <f>U10-(-Glutamine!AA14*'In Process Calc.'!$J10+Glutamine!AA15*'In Process Calc.'!$E11-$G10*Glutamine!AY15)/1000</f>
        <v>-7.5052022962962965</v>
      </c>
      <c r="V11" s="102">
        <f>V10-(-Glutamine!AB14*'In Process Calc.'!$J10+Glutamine!AB15*'In Process Calc.'!$E11-$F10*Glutamine!AZ15)/1000</f>
        <v>-24.228604629629629</v>
      </c>
      <c r="W11" s="102">
        <f>W10-(-Glutamine!AC14*'In Process Calc.'!$J10+Glutamine!AC15*'In Process Calc.'!$E11-$F10*Glutamine!BA15)/1000</f>
        <v>-1.6432894074074071</v>
      </c>
      <c r="X11" s="102">
        <f>X10-(-Glutamine!AD14*'In Process Calc.'!$J10+Glutamine!AD15*'In Process Calc.'!$E11-$F10*Glutamine!BB15)/1000</f>
        <v>0.46403788888888903</v>
      </c>
      <c r="Y11" s="102">
        <f>Y10-(-Glutamine!AE14*'In Process Calc.'!$J10+Glutamine!AE15*'In Process Calc.'!$E11-$F10*Glutamine!BC15)/1000</f>
        <v>-1.6563149259259258</v>
      </c>
      <c r="Z11" s="102">
        <f>Z10+(-Glutamine!AF14*'In Process Calc.'!$J10+Glutamine!AF15*'In Process Calc.'!$E11-$F10*Glutamine!BD15)/1000</f>
        <v>20.889226037760675</v>
      </c>
      <c r="AA11" s="102">
        <f>AA10-(-Glutamine!AG14*'In Process Calc.'!$J10+Glutamine!AG15*'In Process Calc.'!$E11-$F10*Glutamine!BE15)/1000</f>
        <v>0.18156662962962922</v>
      </c>
      <c r="AB11" s="102">
        <f>AB10-(-Glutamine!AH14*'In Process Calc.'!$J10+Glutamine!AH15*'In Process Calc.'!$E11-$F10*Glutamine!BF15)/1000</f>
        <v>-2.2689813703703714</v>
      </c>
      <c r="AC11" s="102">
        <f>AC10-(-Glutamine!AI14*'In Process Calc.'!$J10+Glutamine!AI15*'In Process Calc.'!$E11-$F10*Glutamine!BG15)/1000</f>
        <v>1.2833422592592592</v>
      </c>
      <c r="AD11" s="102">
        <f>AD10-(-Glutamine!AJ14*'In Process Calc.'!$J10+Glutamine!AJ15*'In Process Calc.'!$E11-$F10*Glutamine!BH15)/1000</f>
        <v>-15.781331851851853</v>
      </c>
      <c r="AE11" s="102">
        <f>AE10-(-Glutamine!AK14*'In Process Calc.'!$J10+Glutamine!AK15*'In Process Calc.'!$E11-$F10*Glutamine!BI15)/1000</f>
        <v>-0.88764625925925933</v>
      </c>
      <c r="AF11" s="102">
        <f>AF10-(-Glutamine!AL14*'In Process Calc.'!$J10+Glutamine!AL15*'In Process Calc.'!$E11-$F10*Glutamine!BJ15)/1000</f>
        <v>4.4561549259259268</v>
      </c>
      <c r="AG11" s="102">
        <f>AG10-(-Glutamine!AM14*'In Process Calc.'!$J10+Glutamine!AM15*'In Process Calc.'!$E11-$F10*Glutamine!BK15)/1000</f>
        <v>7.5166258148148142</v>
      </c>
      <c r="AH11" s="102">
        <f>AH10-(-Glutamine!AN14*'In Process Calc.'!$J10+Glutamine!AN15*'In Process Calc.'!$E11-$F10*Glutamine!BL15)/1000</f>
        <v>4.2374001851851846</v>
      </c>
      <c r="AI11" s="102">
        <f>AI10-(-Glutamine!AO14*'In Process Calc.'!$J10+Glutamine!AO15*'In Process Calc.'!$E11-$F10*Glutamine!BM15)/1000</f>
        <v>-0.71779159259259262</v>
      </c>
      <c r="AJ11" s="102">
        <f>AJ10-(-Glutamine!AP14*'In Process Calc.'!$J10+Glutamine!AP15*'In Process Calc.'!$E11-$F10*Glutamine!BN15)/1000</f>
        <v>2.125324148148148</v>
      </c>
      <c r="AK11" s="102">
        <f>AK10-(-Glutamine!AQ14*'In Process Calc.'!$J10+Glutamine!AQ15*'In Process Calc.'!$E11-$F10*Glutamine!BO15)/1000</f>
        <v>-6.9291575185185188</v>
      </c>
      <c r="AL11" s="102">
        <f>AL10-(-Glutamine!AR14*'In Process Calc.'!$J10+Glutamine!AR15*'In Process Calc.'!$E11-'In Process Calc.'!$F10*Glutamine!BP15)/1000</f>
        <v>0</v>
      </c>
      <c r="AM11" s="101">
        <f t="shared" si="14"/>
        <v>-16.677980777777787</v>
      </c>
      <c r="AN11" s="101">
        <f t="shared" si="2"/>
        <v>-41.58489525925927</v>
      </c>
      <c r="AO11" s="101">
        <f t="shared" si="7"/>
        <v>-93.834856444444469</v>
      </c>
      <c r="AP11" s="107">
        <f>Glutamine!N15/(Glutamine!H15)</f>
        <v>0</v>
      </c>
      <c r="AQ11" s="108">
        <f>IF(Glutamine!O15&gt;0,Glutamine!O15,(Glutamine!P15*$E11-Glutamine!P14*$J10)/1000/((Glutamine!$H14*$J10+Glutamine!$H15*$E11)*1000000*0.5*($C11-$C10))*1000000000)</f>
        <v>0</v>
      </c>
      <c r="AR11" s="108">
        <f>(L11-L10)/((Glutamine!$H14*$J10+Glutamine!$H15*$E11)*0.5*($C11-$C10))</f>
        <v>1.0395578626986469E-2</v>
      </c>
      <c r="AS11" s="108">
        <f t="shared" si="3"/>
        <v>1.0521149162244073E-2</v>
      </c>
      <c r="AT11" s="108">
        <f>(Glutamine!$I15*$E11-Glutamine!$I14*$J10)/((Glutamine!$H14*$J10+Glutamine!$H15*$E11)*0.5*($C11-$C10))</f>
        <v>1.2557053525760458E-4</v>
      </c>
      <c r="AU11" s="108">
        <f>(N11-N10)*1000/((Glutamine!$H14*$J10+Glutamine!$H15*$E11)*0.5*($C11-$C10))</f>
        <v>1.2780355881459609</v>
      </c>
      <c r="AV11" s="108">
        <f>(O11-O10)*1000/((Glutamine!$H14*$J10+Glutamine!$H15*$E11)*0.5*($C11-$C10))</f>
        <v>-7.9860271945851932E-3</v>
      </c>
      <c r="AW11" s="108">
        <f>(P11-P10)*1000/((Glutamine!$H14*$J10+Glutamine!$H15*$E11)*0.5*($C11-$C10))</f>
        <v>3.151859318743611E-4</v>
      </c>
      <c r="AX11" s="108">
        <f>(Q11-Q10)*1000/((Glutamine!$H14*$J10+Glutamine!$H15*$E11)*0.5*($C11-$C10))</f>
        <v>1.5368519908436386E-2</v>
      </c>
      <c r="AY11" s="108">
        <f>(R11-R10)*1000/((Glutamine!$H14*$J10+Glutamine!$H15*$E11)*0.5*($C11-$C10))</f>
        <v>-3.084135456862514E-3</v>
      </c>
      <c r="AZ11" s="108">
        <f>(S11-S10)*1000/((Glutamine!$H14*$J10+Glutamine!$H15*$E11)*0.5*($C11-$C10))</f>
        <v>5.2024850808105158E-4</v>
      </c>
      <c r="BA11" s="507">
        <v>3.3393142088633906E-2</v>
      </c>
      <c r="BB11" s="108">
        <f>(U11-U10)*1000/((Glutamine!$H14*$J10+Glutamine!$H15*$E11)*0.5*($C11-$C10))</f>
        <v>-5.4122219632204557E-3</v>
      </c>
      <c r="BC11" s="108">
        <f>(V11-V10)*1000/((Glutamine!$H14*$J10+Glutamine!$H15*$E11)*0.5*($C11-$C10))</f>
        <v>1.2651533691783012E-3</v>
      </c>
      <c r="BD11" s="108">
        <f>(W11-W10)*1000/((Glutamine!$H14*$J10+Glutamine!$H15*$E11)*0.5*($C11-$C10))</f>
        <v>1.407575066138318E-3</v>
      </c>
      <c r="BE11" s="108">
        <f>(X11-X10)*1000/((Glutamine!$H14*$J10+Glutamine!$H15*$E11)*0.5*($C11-$C10))</f>
        <v>8.1501989908489393E-4</v>
      </c>
      <c r="BF11" s="108">
        <f>(Y11-Y10)*1000/((Glutamine!$H14*$J10+Glutamine!$H15*$E11)*0.5*($C11-$C10))</f>
        <v>1.0808942846462521E-3</v>
      </c>
      <c r="BG11" s="507">
        <v>3.3011045832648299E-4</v>
      </c>
      <c r="BH11" s="108">
        <f>(AA11-AA10)*1000/((Glutamine!$H14*$J10+Glutamine!$H15*$E11)*0.5*($C11-$C10))</f>
        <v>2.6569504549945745E-3</v>
      </c>
      <c r="BI11" s="108">
        <f>(AB11-AB10)*1000/((Glutamine!$H14*$J10+Glutamine!$H15*$E11)*0.5*($C11-$C10))</f>
        <v>1.0745931333065414E-3</v>
      </c>
      <c r="BJ11" s="108">
        <f>(AC11-AC10)*1000/((Glutamine!$H14*$J10+Glutamine!$H15*$E11)*0.5*($C11-$C10))</f>
        <v>4.963383043019797E-4</v>
      </c>
      <c r="BK11" s="108">
        <f>(AD11-AD10)*1000/((Glutamine!$H14*$J10+Glutamine!$H15*$E11)*0.5*($C11-$C10))</f>
        <v>-5.5325578544343675E-3</v>
      </c>
      <c r="BL11" s="108">
        <f>(AE11-AE10)*1000/((Glutamine!$H14*$J10+Glutamine!$H15*$E11)*0.5*($C11-$C10))</f>
        <v>6.8225879089608683E-4</v>
      </c>
      <c r="BM11" s="108">
        <f>(AF11-AF10)*1000/((Glutamine!$H14*$J10+Glutamine!$H15*$E11)*0.5*($C11-$C10))</f>
        <v>1.8178807896113804E-3</v>
      </c>
      <c r="BN11" s="108">
        <f>(AG11-AG10)*1000/((Glutamine!$H14*$J10+Glutamine!$H15*$E11)*0.5*($C11-$C10))</f>
        <v>1.603809015265205E-3</v>
      </c>
      <c r="BO11" s="108">
        <f>(AH11-AH10)*1000/((Glutamine!$H14*$J10+Glutamine!$H15*$E11)*0.5*($C11-$C10))</f>
        <v>2.2228768340518969E-3</v>
      </c>
      <c r="BP11" s="108">
        <f>(AI11-AI10)*1000/((Glutamine!$H14*$J10+Glutamine!$H15*$E11)*0.5*($C11-$C10))</f>
        <v>1.5865611049452051E-4</v>
      </c>
      <c r="BQ11" s="108">
        <f>(AJ11-AJ10)*1000/((Glutamine!$H14*$J10+Glutamine!$H15*$E11)*0.5*($C11-$C10))</f>
        <v>1.0015659698512684E-3</v>
      </c>
      <c r="BR11" s="108">
        <f>(AK11-AK10)*1000/((Glutamine!$H14*$J10+Glutamine!$H15*$E11)*0.5*($C11-$C10))</f>
        <v>7.2309936689349263E-4</v>
      </c>
      <c r="BS11" s="108">
        <f>(AL11-AL10)*1000/((Glutamine!$H14*$E11+Glutamine!$H15*$E11)*0.5*($C11-$C10))</f>
        <v>0</v>
      </c>
      <c r="BT11" s="109">
        <f t="shared" si="8"/>
        <v>3.5867287649188062E-2</v>
      </c>
      <c r="BU11" s="109">
        <f t="shared" si="9"/>
        <v>3.8320756989338886E-2</v>
      </c>
      <c r="BV11" s="109">
        <f t="shared" si="10"/>
        <v>9.0715190631273548E-2</v>
      </c>
      <c r="BW11" s="109">
        <f t="shared" si="11"/>
        <v>0.15407092385858145</v>
      </c>
      <c r="BX11" s="108">
        <f t="shared" si="4"/>
        <v>9.8855764291448153E-3</v>
      </c>
      <c r="BY11" s="108">
        <f t="shared" si="5"/>
        <v>0</v>
      </c>
      <c r="BZ11" s="108">
        <f t="shared" si="6"/>
        <v>-0.1620758522469985</v>
      </c>
      <c r="CA11" s="108">
        <f t="shared" si="12"/>
        <v>1.0222341012677736</v>
      </c>
      <c r="CB11" s="36"/>
    </row>
    <row r="12" spans="1:80">
      <c r="A12" s="94">
        <f>Glutamine!$A16</f>
        <v>9</v>
      </c>
      <c r="B12" s="500">
        <f>Glutamine!B16</f>
        <v>8.8812499999985448</v>
      </c>
      <c r="C12" s="500">
        <f>Glutamine!C16</f>
        <v>213.14999999996508</v>
      </c>
      <c r="D12" s="97">
        <v>1.9188055555555557</v>
      </c>
      <c r="E12" s="97">
        <f t="shared" si="0"/>
        <v>1918.8055555555557</v>
      </c>
      <c r="F12" s="97">
        <f>Glutamine!E16</f>
        <v>0</v>
      </c>
      <c r="G12" s="97">
        <f>Glutamine!F16</f>
        <v>0</v>
      </c>
      <c r="H12" s="97">
        <f>Glutamine!G16</f>
        <v>0</v>
      </c>
      <c r="I12" s="97">
        <v>0</v>
      </c>
      <c r="J12" s="97">
        <f t="shared" si="1"/>
        <v>1918.8055555555557</v>
      </c>
      <c r="K12" s="99">
        <v>1296.8588574753521</v>
      </c>
      <c r="L12" s="99">
        <f>L11 + Glutamine!$H16*'In Process Calc.'!$E12 - Glutamine!$H15*'In Process Calc.'!$J11</f>
        <v>27230.16513016052</v>
      </c>
      <c r="M12" s="102">
        <f>M11 + (Glutamine!P16*$E12-Glutamine!P15*$J11)/1000</f>
        <v>0</v>
      </c>
      <c r="N12" s="102">
        <f>N11+(-Glutamine!S15*'In Process Calc.'!$J11+Glutamine!S16*'In Process Calc.'!$E12)/1000</f>
        <v>2255.076229166667</v>
      </c>
      <c r="O12" s="102">
        <f>O11-(-Glutamine!U15*'In Process Calc.'!$J11+Glutamine!U16*'In Process Calc.'!$E12-$F11*Glutamine!AS16)/1000</f>
        <v>-11.882110166666667</v>
      </c>
      <c r="P12" s="102">
        <f>P11-(-Glutamine!V15*'In Process Calc.'!$J11+Glutamine!V16*'In Process Calc.'!$E12-$F11*Glutamine!AT16)/1000</f>
        <v>-1.0961921944444437</v>
      </c>
      <c r="Q12" s="102">
        <f>Q11-(-Glutamine!W15*'In Process Calc.'!$J11+Glutamine!W16*'In Process Calc.'!$E12-$F11*Glutamine!AU16)/1000</f>
        <v>12.884201666666666</v>
      </c>
      <c r="R12" s="102">
        <f>R11-(-Glutamine!X15*'In Process Calc.'!$J11+Glutamine!X16*'In Process Calc.'!$E12-$F11*Glutamine!AV16)/1000</f>
        <v>-2.3334581111111117</v>
      </c>
      <c r="S12" s="102">
        <f>S11-(-Glutamine!Y15*'In Process Calc.'!$J11+Glutamine!Y16*'In Process Calc.'!$E12-$F11*Glutamine!AW16)/1000</f>
        <v>1.6568463055555556</v>
      </c>
      <c r="T12" s="102">
        <v>53.032254089398172</v>
      </c>
      <c r="U12" s="102">
        <f>U11-(-Glutamine!AA15*'In Process Calc.'!$J11+Glutamine!AA16*'In Process Calc.'!$E12-$G11*Glutamine!AY16)/1000</f>
        <v>-9.7245065555555552</v>
      </c>
      <c r="V12" s="102">
        <f>V11-(-Glutamine!AB15*'In Process Calc.'!$J11+Glutamine!AB16*'In Process Calc.'!$E12-$F11*Glutamine!AZ16)/1000</f>
        <v>-18.69282872222222</v>
      </c>
      <c r="W12" s="102">
        <f>W11-(-Glutamine!AC15*'In Process Calc.'!$J11+Glutamine!AC16*'In Process Calc.'!$E12-$F11*Glutamine!BA16)/1000</f>
        <v>-0.50888786111111095</v>
      </c>
      <c r="X12" s="102">
        <f>X11-(-Glutamine!AD15*'In Process Calc.'!$J11+Glutamine!AD16*'In Process Calc.'!$E12-$F11*Glutamine!BB16)/1000</f>
        <v>0.84820372222222207</v>
      </c>
      <c r="Y12" s="102">
        <f>Y11-(-Glutamine!AE15*'In Process Calc.'!$J11+Glutamine!AE16*'In Process Calc.'!$E12-$F11*Glutamine!BC16)/1000</f>
        <v>-0.28179130555555498</v>
      </c>
      <c r="Z12" s="102">
        <f>Z11+(-Glutamine!AF15*'In Process Calc.'!$J11+Glutamine!AF16*'In Process Calc.'!$E12-$F11*Glutamine!BD16)/1000</f>
        <v>13.621934823366885</v>
      </c>
      <c r="AA12" s="102">
        <f>AA11-(-Glutamine!AG15*'In Process Calc.'!$J11+Glutamine!AG16*'In Process Calc.'!$E12-$F11*Glutamine!BE16)/1000</f>
        <v>2.4727908611111094</v>
      </c>
      <c r="AB12" s="102">
        <f>AB11-(-Glutamine!AH15*'In Process Calc.'!$J11+Glutamine!AH16*'In Process Calc.'!$E12-$F11*Glutamine!BF16)/1000</f>
        <v>-0.811971555555556</v>
      </c>
      <c r="AC12" s="102">
        <f>AC11-(-Glutamine!AI15*'In Process Calc.'!$J11+Glutamine!AI16*'In Process Calc.'!$E12-$F11*Glutamine!BG16)/1000</f>
        <v>1.6079849999999998</v>
      </c>
      <c r="AD12" s="102">
        <f>AD11-(-Glutamine!AJ15*'In Process Calc.'!$J11+Glutamine!AJ16*'In Process Calc.'!$E12-$F11*Glutamine!BH16)/1000</f>
        <v>-12.50024777777778</v>
      </c>
      <c r="AE12" s="102">
        <f>AE11-(-Glutamine!AK15*'In Process Calc.'!$J11+Glutamine!AK16*'In Process Calc.'!$E12-$F11*Glutamine!BI16)/1000</f>
        <v>-0.13536619444444475</v>
      </c>
      <c r="AF12" s="102">
        <f>AF11-(-Glutamine!AL15*'In Process Calc.'!$J11+Glutamine!AL16*'In Process Calc.'!$E12-$F11*Glutamine!BJ16)/1000</f>
        <v>5.65041525</v>
      </c>
      <c r="AG12" s="102">
        <f>AG11-(-Glutamine!AM15*'In Process Calc.'!$J11+Glutamine!AM16*'In Process Calc.'!$E12-$F11*Glutamine!BK16)/1000</f>
        <v>9.7241768611111112</v>
      </c>
      <c r="AH12" s="102">
        <f>AH11-(-Glutamine!AN15*'In Process Calc.'!$J11+Glutamine!AN16*'In Process Calc.'!$E12-$F11*Glutamine!BL16)/1000</f>
        <v>5.5080714444444432</v>
      </c>
      <c r="AI12" s="102">
        <f>AI11-(-Glutamine!AO15*'In Process Calc.'!$J11+Glutamine!AO16*'In Process Calc.'!$E12-$F11*Glutamine!BM16)/1000</f>
        <v>-0.34993280555555561</v>
      </c>
      <c r="AJ12" s="102">
        <f>AJ11-(-Glutamine!AP15*'In Process Calc.'!$J11+Glutamine!AP16*'In Process Calc.'!$E12-$F11*Glutamine!BN16)/1000</f>
        <v>2.79022975</v>
      </c>
      <c r="AK12" s="102">
        <f>AK11-(-Glutamine!AQ15*'In Process Calc.'!$J11+Glutamine!AQ16*'In Process Calc.'!$E12-$F11*Glutamine!BO16)/1000</f>
        <v>-4.8899358611111126</v>
      </c>
      <c r="AL12" s="102">
        <f>AL11-(-Glutamine!AR15*'In Process Calc.'!$J11+Glutamine!AR16*'In Process Calc.'!$E12-'In Process Calc.'!$F11*Glutamine!BP16)/1000</f>
        <v>0</v>
      </c>
      <c r="AM12" s="101">
        <f t="shared" si="14"/>
        <v>6.9986552222222222</v>
      </c>
      <c r="AN12" s="101">
        <f t="shared" si="2"/>
        <v>-17.383702722222225</v>
      </c>
      <c r="AO12" s="101">
        <f t="shared" si="7"/>
        <v>34.563817055555532</v>
      </c>
      <c r="AP12" s="107">
        <f>Glutamine!N16/(Glutamine!H16)</f>
        <v>0</v>
      </c>
      <c r="AQ12" s="108">
        <f>IF(Glutamine!O16&gt;0,Glutamine!O16,(Glutamine!P16*$E12-Glutamine!P15*$J11)/1000/((Glutamine!$H15*$J11+Glutamine!$H16*$E12)*1000000*0.5*($C12-$C11))*1000000000)</f>
        <v>0</v>
      </c>
      <c r="AR12" s="108">
        <f>(L12-L11)/((Glutamine!$H15*$J11+Glutamine!$H16*$E12)*0.5*($C12-$C11))</f>
        <v>7.6489957706565624E-3</v>
      </c>
      <c r="AS12" s="108">
        <f t="shared" si="3"/>
        <v>7.7228739597883572E-3</v>
      </c>
      <c r="AT12" s="108">
        <f>(Glutamine!$I16*$E12-Glutamine!$I15*$J11)/((Glutamine!$H15*$J11+Glutamine!$H16*$E12)*0.5*($C12-$C11))</f>
        <v>7.3878189131795105E-5</v>
      </c>
      <c r="AU12" s="108">
        <f>(N12-N11)*1000/((Glutamine!$H15*$J11+Glutamine!$H16*$E12)*0.5*($C12-$C11))</f>
        <v>1.3778101584206488</v>
      </c>
      <c r="AV12" s="108">
        <f>(O12-O11)*1000/((Glutamine!$H15*$J11+Glutamine!$H16*$E12)*0.5*($C12-$C11))</f>
        <v>-4.5302069063519624E-3</v>
      </c>
      <c r="AW12" s="108">
        <f>(P12-P11)*1000/((Glutamine!$H15*$J11+Glutamine!$H16*$E12)*0.5*($C12-$C11))</f>
        <v>1.3737768085149648E-3</v>
      </c>
      <c r="AX12" s="108">
        <f>(Q12-Q11)*1000/((Glutamine!$H15*$J11+Glutamine!$H16*$E12)*0.5*($C12-$C11))</f>
        <v>4.6252189294122316E-3</v>
      </c>
      <c r="AY12" s="108">
        <f>(R12-R11)*1000/((Glutamine!$H15*$J11+Glutamine!$H16*$E12)*0.5*($C12-$C11))</f>
        <v>1.4790534210987929E-3</v>
      </c>
      <c r="AZ12" s="108">
        <f>(S12-S11)*1000/((Glutamine!$H15*$J11+Glutamine!$H16*$E12)*0.5*($C12-$C11))</f>
        <v>5.6605690821995682E-4</v>
      </c>
      <c r="BA12" s="507">
        <v>2.9533231743167482E-2</v>
      </c>
      <c r="BB12" s="108">
        <f>(U12-U11)*1000/((Glutamine!$H15*$J11+Glutamine!$H16*$E12)*0.5*($C12-$C11))</f>
        <v>-3.647308923095127E-3</v>
      </c>
      <c r="BC12" s="108">
        <f>(V12-V11)*1000/((Glutamine!$H15*$J11+Glutamine!$H16*$E12)*0.5*($C12-$C11))</f>
        <v>9.0977542980434558E-3</v>
      </c>
      <c r="BD12" s="108">
        <f>(W12-W11)*1000/((Glutamine!$H15*$J11+Glutamine!$H16*$E12)*0.5*($C12-$C11))</f>
        <v>1.8643288160769701E-3</v>
      </c>
      <c r="BE12" s="108">
        <f>(X12-X11)*1000/((Glutamine!$H15*$J11+Glutamine!$H16*$E12)*0.5*($C12-$C11))</f>
        <v>6.3135618562396327E-4</v>
      </c>
      <c r="BF12" s="108">
        <f>(Y12-Y11)*1000/((Glutamine!$H15*$J11+Glutamine!$H16*$E12)*0.5*($C12-$C11))</f>
        <v>2.2589567179288768E-3</v>
      </c>
      <c r="BG12" s="507">
        <v>-9.5454418647481082E-3</v>
      </c>
      <c r="BH12" s="108">
        <f>(AA12-AA11)*1000/((Glutamine!$H15*$J11+Glutamine!$H16*$E12)*0.5*($C12-$C11))</f>
        <v>3.7655055855583502E-3</v>
      </c>
      <c r="BI12" s="108">
        <f>(AB12-AB11)*1000/((Glutamine!$H15*$J11+Glutamine!$H16*$E12)*0.5*($C12-$C11))</f>
        <v>2.3945184065861133E-3</v>
      </c>
      <c r="BJ12" s="108">
        <f>(AC12-AC11)*1000/((Glutamine!$H15*$J11+Glutamine!$H16*$E12)*0.5*($C12-$C11))</f>
        <v>5.3353313777578708E-4</v>
      </c>
      <c r="BK12" s="108">
        <f>(AD12-AD11)*1000/((Glutamine!$H15*$J11+Glutamine!$H16*$E12)*0.5*($C12-$C11))</f>
        <v>5.3922877725607436E-3</v>
      </c>
      <c r="BL12" s="108">
        <f>(AE12-AE11)*1000/((Glutamine!$H15*$J11+Glutamine!$H16*$E12)*0.5*($C12-$C11))</f>
        <v>1.2363324143673099E-3</v>
      </c>
      <c r="BM12" s="108">
        <f>(AF12-AF11)*1000/((Glutamine!$H15*$J11+Glutamine!$H16*$E12)*0.5*($C12-$C11))</f>
        <v>1.962703544735097E-3</v>
      </c>
      <c r="BN12" s="108">
        <f>(AG12-AG11)*1000/((Glutamine!$H15*$J11+Glutamine!$H16*$E12)*0.5*($C12-$C11))</f>
        <v>3.627993140531291E-3</v>
      </c>
      <c r="BO12" s="108">
        <f>(AH12-AH11)*1000/((Glutamine!$H15*$J11+Glutamine!$H16*$E12)*0.5*($C12-$C11))</f>
        <v>2.0882808667990805E-3</v>
      </c>
      <c r="BP12" s="108">
        <f>(AI12-AI11)*1000/((Glutamine!$H15*$J11+Glutamine!$H16*$E12)*0.5*($C12-$C11))</f>
        <v>6.0455641933790329E-4</v>
      </c>
      <c r="BQ12" s="108">
        <f>(AJ12-AJ11)*1000/((Glutamine!$H15*$J11+Glutamine!$H16*$E12)*0.5*($C12-$C11))</f>
        <v>1.0927371154866485E-3</v>
      </c>
      <c r="BR12" s="108">
        <f>(AK12-AK11)*1000/((Glutamine!$H15*$J11+Glutamine!$H16*$E12)*0.5*($C12-$C11))</f>
        <v>3.3513527116436717E-3</v>
      </c>
      <c r="BS12" s="108">
        <f>(AL12-AL11)*1000/((Glutamine!$H15*$E12+Glutamine!$H16*$E12)*0.5*($C12-$C11))</f>
        <v>0</v>
      </c>
      <c r="BT12" s="109">
        <f t="shared" si="8"/>
        <v>3.7740683035428671E-2</v>
      </c>
      <c r="BU12" s="109">
        <f t="shared" si="9"/>
        <v>4.7663177714341379E-2</v>
      </c>
      <c r="BV12" s="109">
        <f t="shared" si="10"/>
        <v>0.17960327817007735</v>
      </c>
      <c r="BW12" s="109">
        <f t="shared" si="11"/>
        <v>0.21143044350460893</v>
      </c>
      <c r="BX12" s="108">
        <f t="shared" si="4"/>
        <v>-0.32321020427967379</v>
      </c>
      <c r="BY12" s="108">
        <f t="shared" si="5"/>
        <v>0</v>
      </c>
      <c r="BZ12" s="108">
        <f t="shared" si="6"/>
        <v>-0.12349846961597531</v>
      </c>
      <c r="CA12" s="108">
        <f t="shared" si="12"/>
        <v>-1.4784291339886881</v>
      </c>
      <c r="CB12" s="36"/>
    </row>
    <row r="13" spans="1:80" ht="12.75" customHeight="1">
      <c r="A13" s="94">
        <f>Glutamine!$A17</f>
        <v>10</v>
      </c>
      <c r="B13" s="500">
        <f>Glutamine!B17</f>
        <v>9.9277777777824667</v>
      </c>
      <c r="C13" s="500">
        <f>Glutamine!C17</f>
        <v>238.2666666667792</v>
      </c>
      <c r="D13" s="97">
        <v>1.8628055555555556</v>
      </c>
      <c r="E13" s="97">
        <f t="shared" si="0"/>
        <v>1862.8055555555557</v>
      </c>
      <c r="F13" s="97">
        <f>Glutamine!E17</f>
        <v>0</v>
      </c>
      <c r="G13" s="97">
        <f>Glutamine!F17</f>
        <v>0</v>
      </c>
      <c r="H13" s="97">
        <f>Glutamine!G17</f>
        <v>0</v>
      </c>
      <c r="I13" s="97">
        <v>0</v>
      </c>
      <c r="J13" s="97">
        <f t="shared" si="1"/>
        <v>1862.8055555555557</v>
      </c>
      <c r="K13" s="99">
        <v>1708.6861198190477</v>
      </c>
      <c r="L13" s="99">
        <f>L12 + Glutamine!$H17*'In Process Calc.'!$E13 - Glutamine!$H16*'In Process Calc.'!$J12</f>
        <v>27640.911844966511</v>
      </c>
      <c r="M13" s="102">
        <f>M12 + (Glutamine!P17*$E13-Glutamine!P16*$J12)/1000</f>
        <v>0</v>
      </c>
      <c r="N13" s="102">
        <f>N12+(-Glutamine!S16*'In Process Calc.'!$J12+Glutamine!S17*'In Process Calc.'!$E13)/1000</f>
        <v>2668.8415194444447</v>
      </c>
      <c r="O13" s="102">
        <f>O12-(-Glutamine!U16*'In Process Calc.'!$J12+Glutamine!U17*'In Process Calc.'!$E13-$F12*Glutamine!AS17)/1000</f>
        <v>-11.950793416666667</v>
      </c>
      <c r="P13" s="102">
        <f>P12-(-Glutamine!V16*'In Process Calc.'!$J12+Glutamine!V17*'In Process Calc.'!$E13-$F12*Glutamine!AT17)/1000</f>
        <v>-0.68007022222222235</v>
      </c>
      <c r="Q13" s="102">
        <f>Q12-(-Glutamine!W16*'In Process Calc.'!$J12+Glutamine!W17*'In Process Calc.'!$E13-$F12*Glutamine!AU17)/1000</f>
        <v>12.865207999999999</v>
      </c>
      <c r="R13" s="102">
        <f>R12-(-Glutamine!X16*'In Process Calc.'!$J12+Glutamine!X17*'In Process Calc.'!$E13-$F12*Glutamine!AV17)/1000</f>
        <v>-0.86617505555555607</v>
      </c>
      <c r="S13" s="102">
        <f>S12-(-Glutamine!Y16*'In Process Calc.'!$J12+Glutamine!Y17*'In Process Calc.'!$E13-$F12*Glutamine!AW17)/1000</f>
        <v>1.8842701388888889</v>
      </c>
      <c r="T13" s="102">
        <v>62.980321981010789</v>
      </c>
      <c r="U13" s="102">
        <f>U12-(-Glutamine!AA16*'In Process Calc.'!$J12+Glutamine!AA17*'In Process Calc.'!$E13-$G12*Glutamine!AY17)/1000</f>
        <v>-10.960747888888891</v>
      </c>
      <c r="V13" s="102">
        <f>V12-(-Glutamine!AB16*'In Process Calc.'!$J12+Glutamine!AB17*'In Process Calc.'!$E13-$F12*Glutamine!AZ17)/1000</f>
        <v>-12.378621138888887</v>
      </c>
      <c r="W13" s="102">
        <f>W12-(-Glutamine!AC16*'In Process Calc.'!$J12+Glutamine!AC17*'In Process Calc.'!$E13-$F12*Glutamine!BA17)/1000</f>
        <v>-0.32745099999999988</v>
      </c>
      <c r="X13" s="102">
        <f>X12-(-Glutamine!AD16*'In Process Calc.'!$J12+Glutamine!AD17*'In Process Calc.'!$E13-$F12*Glutamine!BB17)/1000</f>
        <v>0.96629552777777783</v>
      </c>
      <c r="Y13" s="102">
        <f>Y12-(-Glutamine!AE16*'In Process Calc.'!$J12+Glutamine!AE17*'In Process Calc.'!$E13-$F12*Glutamine!BC17)/1000</f>
        <v>0.29144227777777776</v>
      </c>
      <c r="Z13" s="102">
        <f>Z12+(-Glutamine!AF16*'In Process Calc.'!$J12+Glutamine!AF17*'In Process Calc.'!$E13-$F12*Glutamine!BD17)/1000</f>
        <v>5.1217775557529119</v>
      </c>
      <c r="AA13" s="102">
        <f>AA12-(-Glutamine!AG16*'In Process Calc.'!$J12+Glutamine!AG17*'In Process Calc.'!$E13-$F12*Glutamine!BE17)/1000</f>
        <v>3.5985168611111087</v>
      </c>
      <c r="AB13" s="102">
        <f>AB12-(-Glutamine!AH16*'In Process Calc.'!$J12+Glutamine!AH17*'In Process Calc.'!$E13-$F12*Glutamine!BF17)/1000</f>
        <v>-8.7548861111110599E-2</v>
      </c>
      <c r="AC13" s="102">
        <f>AC12-(-Glutamine!AI16*'In Process Calc.'!$J12+Glutamine!AI17*'In Process Calc.'!$E13-$F12*Glutamine!BG17)/1000</f>
        <v>1.6079849999999998</v>
      </c>
      <c r="AD13" s="102">
        <f>AD12-(-Glutamine!AJ16*'In Process Calc.'!$J12+Glutamine!AJ17*'In Process Calc.'!$E13-$F12*Glutamine!BH17)/1000</f>
        <v>-11.633586388888892</v>
      </c>
      <c r="AE13" s="102">
        <f>AE12-(-Glutamine!AK16*'In Process Calc.'!$J12+Glutamine!AK17*'In Process Calc.'!$E13-$F12*Glutamine!BI17)/1000</f>
        <v>0.21346180555555566</v>
      </c>
      <c r="AF13" s="102">
        <f>AF12-(-Glutamine!AL16*'In Process Calc.'!$J12+Glutamine!AL17*'In Process Calc.'!$E13-$F12*Glutamine!BJ17)/1000</f>
        <v>5.8315533888888886</v>
      </c>
      <c r="AG13" s="102">
        <f>AG12-(-Glutamine!AM16*'In Process Calc.'!$J12+Glutamine!AM17*'In Process Calc.'!$E13-$F12*Glutamine!BK17)/1000</f>
        <v>9.5063785833333334</v>
      </c>
      <c r="AH13" s="102">
        <f>AH12-(-Glutamine!AN16*'In Process Calc.'!$J12+Glutamine!AN17*'In Process Calc.'!$E13-$F12*Glutamine!BL17)/1000</f>
        <v>5.7944710277777762</v>
      </c>
      <c r="AI13" s="102">
        <f>AI12-(-Glutamine!AO16*'In Process Calc.'!$J12+Glutamine!AO17*'In Process Calc.'!$E13-$F12*Glutamine!BM17)/1000</f>
        <v>-0.14488841666666663</v>
      </c>
      <c r="AJ13" s="102">
        <f>AJ12-(-Glutamine!AP16*'In Process Calc.'!$J12+Glutamine!AP17*'In Process Calc.'!$E13-$F12*Glutamine!BN17)/1000</f>
        <v>2.8955104444444446</v>
      </c>
      <c r="AK13" s="102">
        <f>AK12-(-Glutamine!AQ16*'In Process Calc.'!$J12+Glutamine!AQ17*'In Process Calc.'!$E13-$F12*Glutamine!BO17)/1000</f>
        <v>-3.677895222222225</v>
      </c>
      <c r="AL13" s="102">
        <f>AL12-(-Glutamine!AR16*'In Process Calc.'!$J12+Glutamine!AR17*'In Process Calc.'!$E13-'In Process Calc.'!$F12*Glutamine!BP17)/1000</f>
        <v>0</v>
      </c>
      <c r="AM13" s="101">
        <f t="shared" si="14"/>
        <v>19.463161583333321</v>
      </c>
      <c r="AN13" s="101">
        <f t="shared" si="2"/>
        <v>-4.1212182222222378</v>
      </c>
      <c r="AO13" s="101">
        <f t="shared" si="7"/>
        <v>99.226412583333314</v>
      </c>
      <c r="AP13" s="107">
        <f>Glutamine!N17/(Glutamine!H17)</f>
        <v>0</v>
      </c>
      <c r="AQ13" s="108">
        <f>IF(Glutamine!O17&gt;0,Glutamine!O17,(Glutamine!P17*$E13-Glutamine!P16*$J12)/1000/((Glutamine!$H16*$J12+Glutamine!$H17*$E13)*1000000*0.5*($C13-$C12))*1000000000)</f>
        <v>0</v>
      </c>
      <c r="AR13" s="108">
        <f>(L13-L12)/((Glutamine!$H16*$J12+Glutamine!$H17*$E13)*0.5*($C13-$C12))</f>
        <v>5.8533818759091494E-4</v>
      </c>
      <c r="AS13" s="108">
        <f t="shared" si="3"/>
        <v>1.0426544828749363E-3</v>
      </c>
      <c r="AT13" s="108">
        <f>(Glutamine!$I17*$E13-Glutamine!$I16*$J12)/((Glutamine!$H16*$J12+Glutamine!$H17*$E13)*0.5*($C13-$C12))</f>
        <v>4.5731629528402139E-4</v>
      </c>
      <c r="AU13" s="108">
        <f>(N13-N12)*1000/((Glutamine!$H16*$J12+Glutamine!$H17*$E13)*0.5*($C13-$C12))</f>
        <v>0.58963983488856009</v>
      </c>
      <c r="AV13" s="108">
        <f>(O13-O12)*1000/((Glutamine!$H16*$J12+Glutamine!$H17*$E13)*0.5*($C13-$C12))</f>
        <v>-9.7877664321289776E-5</v>
      </c>
      <c r="AW13" s="108">
        <f>(P13-P12)*1000/((Glutamine!$H16*$J12+Glutamine!$H17*$E13)*0.5*($C13-$C12))</f>
        <v>5.929982450434421E-4</v>
      </c>
      <c r="AX13" s="108">
        <f>(Q13-Q12)*1000/((Glutamine!$H16*$J12+Glutamine!$H17*$E13)*0.5*($C13-$C12))</f>
        <v>-2.706709030557668E-5</v>
      </c>
      <c r="AY13" s="108">
        <f>(R13-R12)*1000/((Glutamine!$H16*$J12+Glutamine!$H17*$E13)*0.5*($C13-$C12))</f>
        <v>2.0909645128322301E-3</v>
      </c>
      <c r="AZ13" s="108">
        <f>(S13-S12)*1000/((Glutamine!$H16*$J12+Glutamine!$H17*$E13)*0.5*($C13-$C12))</f>
        <v>3.2409231679719796E-4</v>
      </c>
      <c r="BA13" s="507">
        <v>2.4144522984423475E-2</v>
      </c>
      <c r="BB13" s="108">
        <f>(U13-U12)*1000/((Glutamine!$H16*$J12+Glutamine!$H17*$E13)*0.5*($C13-$C12))</f>
        <v>-1.7617164919264152E-3</v>
      </c>
      <c r="BC13" s="108">
        <f>(V13-V12)*1000/((Glutamine!$H16*$J12+Glutamine!$H17*$E13)*0.5*($C13-$C12))</f>
        <v>8.9981165756781688E-3</v>
      </c>
      <c r="BD13" s="108">
        <f>(W13-W12)*1000/((Glutamine!$H16*$J12+Glutamine!$H17*$E13)*0.5*($C13-$C12))</f>
        <v>2.5855818103164826E-4</v>
      </c>
      <c r="BE13" s="108">
        <f>(X13-X12)*1000/((Glutamine!$H16*$J12+Glutamine!$H17*$E13)*0.5*($C13-$C12))</f>
        <v>1.6828775725175803E-4</v>
      </c>
      <c r="BF13" s="108">
        <f>(Y13-Y12)*1000/((Glutamine!$H16*$J12+Glutamine!$H17*$E13)*0.5*($C13-$C12))</f>
        <v>8.168915164496512E-4</v>
      </c>
      <c r="BG13" s="507">
        <v>-1.0512866189746886E-2</v>
      </c>
      <c r="BH13" s="108">
        <f>(AA13-AA12)*1000/((Glutamine!$H16*$J12+Glutamine!$H17*$E13)*0.5*($C13-$C12))</f>
        <v>1.6042256524807597E-3</v>
      </c>
      <c r="BI13" s="108">
        <f>(AB13-AB12)*1000/((Glutamine!$H16*$J12+Glutamine!$H17*$E13)*0.5*($C13-$C12))</f>
        <v>1.032344877587451E-3</v>
      </c>
      <c r="BJ13" s="108">
        <f>(AC13-AC12)*1000/((Glutamine!$H16*$J12+Glutamine!$H17*$E13)*0.5*($C13-$C12))</f>
        <v>0</v>
      </c>
      <c r="BK13" s="108">
        <f>(AD13-AD12)*1000/((Glutamine!$H16*$J12+Glutamine!$H17*$E13)*0.5*($C13-$C12))</f>
        <v>1.2350433694079718E-3</v>
      </c>
      <c r="BL13" s="108">
        <f>(AE13-AE12)*1000/((Glutamine!$H16*$J12+Glutamine!$H17*$E13)*0.5*($C13-$C12))</f>
        <v>4.9710038313369273E-4</v>
      </c>
      <c r="BM13" s="108">
        <f>(AF13-AF12)*1000/((Glutamine!$H16*$J12+Glutamine!$H17*$E13)*0.5*($C13-$C12))</f>
        <v>2.5813248432405222E-4</v>
      </c>
      <c r="BN13" s="108">
        <f>(AG13-AG12)*1000/((Glutamine!$H16*$J12+Glutamine!$H17*$E13)*0.5*($C13-$C12))</f>
        <v>-3.1037533491919128E-4</v>
      </c>
      <c r="BO13" s="108">
        <f>(AH13-AH12)*1000/((Glutamine!$H16*$J12+Glutamine!$H17*$E13)*0.5*($C13-$C12))</f>
        <v>4.0813622359538127E-4</v>
      </c>
      <c r="BP13" s="108">
        <f>(AI13-AI12)*1000/((Glutamine!$H16*$J12+Glutamine!$H17*$E13)*0.5*($C13-$C12))</f>
        <v>2.922002943458681E-4</v>
      </c>
      <c r="BQ13" s="108">
        <f>(AJ13-AJ12)*1000/((Glutamine!$H16*$J12+Glutamine!$H17*$E13)*0.5*($C13-$C12))</f>
        <v>1.5003117165168683E-4</v>
      </c>
      <c r="BR13" s="108">
        <f>(AK13-AK12)*1000/((Glutamine!$H16*$J12+Glutamine!$H17*$E13)*0.5*($C13-$C12))</f>
        <v>1.7272290812815228E-3</v>
      </c>
      <c r="BS13" s="108">
        <f>(AL13-AL12)*1000/((Glutamine!$H16*$E13+Glutamine!$H17*$E13)*0.5*($C13-$C12))</f>
        <v>0</v>
      </c>
      <c r="BT13" s="109">
        <f t="shared" si="8"/>
        <v>1.7146360867593368E-2</v>
      </c>
      <c r="BU13" s="109">
        <f t="shared" si="9"/>
        <v>1.8479281901322628E-2</v>
      </c>
      <c r="BV13" s="109">
        <f t="shared" si="10"/>
        <v>8.9515327559730087E-2</v>
      </c>
      <c r="BW13" s="109">
        <f t="shared" si="11"/>
        <v>9.9656937378305929E-2</v>
      </c>
      <c r="BX13" s="108">
        <f t="shared" si="4"/>
        <v>-0.43541411841224298</v>
      </c>
      <c r="BY13" s="108">
        <f t="shared" si="5"/>
        <v>0</v>
      </c>
      <c r="BZ13" s="108">
        <f t="shared" si="6"/>
        <v>-7.2965471012327046E-2</v>
      </c>
      <c r="CA13" s="108">
        <f t="shared" si="12"/>
        <v>-0.70104547188376898</v>
      </c>
      <c r="CB13" s="36"/>
    </row>
    <row r="14" spans="1:80">
      <c r="A14" s="94">
        <f>Glutamine!$A18</f>
        <v>11</v>
      </c>
      <c r="B14" s="500">
        <f>Glutamine!B18</f>
        <v>10.913194444445253</v>
      </c>
      <c r="C14" s="500">
        <f>Glutamine!C18</f>
        <v>261.91666666668607</v>
      </c>
      <c r="D14" s="97">
        <v>1.8530555555555557</v>
      </c>
      <c r="E14" s="97">
        <f t="shared" si="0"/>
        <v>1853.0555555555557</v>
      </c>
      <c r="F14" s="97">
        <f>Glutamine!E18</f>
        <v>0</v>
      </c>
      <c r="G14" s="97">
        <f>Glutamine!F18</f>
        <v>0</v>
      </c>
      <c r="H14" s="97">
        <f>Glutamine!G18</f>
        <v>0</v>
      </c>
      <c r="I14" s="97">
        <v>0</v>
      </c>
      <c r="J14" s="97">
        <f t="shared" si="1"/>
        <v>1853.0555555555557</v>
      </c>
      <c r="K14" s="99">
        <v>2138.4933505961603</v>
      </c>
      <c r="L14" s="99">
        <f>L13 + Glutamine!$H18*'In Process Calc.'!$E14 - Glutamine!$H17*'In Process Calc.'!$J13</f>
        <v>28557.62884349018</v>
      </c>
      <c r="M14" s="102">
        <f>M13 + (Glutamine!P18*$E14-Glutamine!P17*$J13)/1000</f>
        <v>0</v>
      </c>
      <c r="N14" s="102">
        <f>N13+(-Glutamine!S17*'In Process Calc.'!$J13+Glutamine!S18*'In Process Calc.'!$E14)/1000</f>
        <v>3275.5721833333337</v>
      </c>
      <c r="O14" s="102">
        <f>O13-(-Glutamine!U17*'In Process Calc.'!$J13+Glutamine!U18*'In Process Calc.'!$E14-$F13*Glutamine!AS18)/1000</f>
        <v>-9.030172499999999</v>
      </c>
      <c r="P14" s="102">
        <f>P13-(-Glutamine!V17*'In Process Calc.'!$J13+Glutamine!V18*'In Process Calc.'!$E14-$F13*Glutamine!AT18)/1000</f>
        <v>-7.219777777777725E-2</v>
      </c>
      <c r="Q14" s="102">
        <f>Q13-(-Glutamine!W17*'In Process Calc.'!$J13+Glutamine!W18*'In Process Calc.'!$E14-$F13*Glutamine!AU18)/1000</f>
        <v>12.856644722222221</v>
      </c>
      <c r="R14" s="102">
        <f>R13-(-Glutamine!X17*'In Process Calc.'!$J13+Glutamine!X18*'In Process Calc.'!$E14-$F13*Glutamine!AV18)/1000</f>
        <v>-1.0927230555555558</v>
      </c>
      <c r="S14" s="102">
        <f>S13-(-Glutamine!Y17*'In Process Calc.'!$J13+Glutamine!Y18*'In Process Calc.'!$E14-$F13*Glutamine!AW18)/1000</f>
        <v>1.9951116666666666</v>
      </c>
      <c r="T14" s="102">
        <v>76.351001640459856</v>
      </c>
      <c r="U14" s="102">
        <f>U13-(-Glutamine!AA17*'In Process Calc.'!$J13+Glutamine!AA18*'In Process Calc.'!$E14-$G13*Glutamine!AY18)/1000</f>
        <v>-8.1997708333333339</v>
      </c>
      <c r="V14" s="102">
        <f>V13-(-Glutamine!AB17*'In Process Calc.'!$J13+Glutamine!AB18*'In Process Calc.'!$E14-$F13*Glutamine!AZ18)/1000</f>
        <v>-8.1024688888888861</v>
      </c>
      <c r="W14" s="102">
        <f>W13-(-Glutamine!AC17*'In Process Calc.'!$J13+Glutamine!AC18*'In Process Calc.'!$E14-$F13*Glutamine!BA18)/1000</f>
        <v>0.22120833333333351</v>
      </c>
      <c r="X14" s="102">
        <f>X13-(-Glutamine!AD17*'In Process Calc.'!$J13+Glutamine!AD18*'In Process Calc.'!$E14-$F13*Glutamine!BB18)/1000</f>
        <v>1.1672130555555555</v>
      </c>
      <c r="Y14" s="102">
        <f>Y13-(-Glutamine!AE17*'In Process Calc.'!$J13+Glutamine!AE18*'In Process Calc.'!$E14-$F13*Glutamine!BC18)/1000</f>
        <v>0.67958055555555497</v>
      </c>
      <c r="Z14" s="102">
        <f>Z13+(-Glutamine!AF17*'In Process Calc.'!$J13+Glutamine!AF18*'In Process Calc.'!$E14-$F13*Glutamine!BD18)/1000</f>
        <v>4.6767996348924417</v>
      </c>
      <c r="AA14" s="102">
        <f>AA13-(-Glutamine!AG17*'In Process Calc.'!$J13+Glutamine!AG18*'In Process Calc.'!$E14-$F13*Glutamine!BE18)/1000</f>
        <v>5.0900524999999979</v>
      </c>
      <c r="AB14" s="102">
        <f>AB13-(-Glutamine!AH17*'In Process Calc.'!$J13+Glutamine!AH18*'In Process Calc.'!$E14-$F13*Glutamine!BF18)/1000</f>
        <v>1.3310908333333336</v>
      </c>
      <c r="AC14" s="102">
        <f>AC13-(-Glutamine!AI17*'In Process Calc.'!$J13+Glutamine!AI18*'In Process Calc.'!$E14-$F13*Glutamine!BG18)/1000</f>
        <v>1.6079849999999998</v>
      </c>
      <c r="AD14" s="102">
        <f>AD13-(-Glutamine!AJ17*'In Process Calc.'!$J13+Glutamine!AJ18*'In Process Calc.'!$E14-$F13*Glutamine!BH18)/1000</f>
        <v>-17.811011111111114</v>
      </c>
      <c r="AE14" s="102">
        <f>AE13-(-Glutamine!AK17*'In Process Calc.'!$J13+Glutamine!AK18*'In Process Calc.'!$E14-$F13*Glutamine!BI18)/1000</f>
        <v>0.86909833333333331</v>
      </c>
      <c r="AF14" s="102">
        <f>AF13-(-Glutamine!AL17*'In Process Calc.'!$J13+Glutamine!AL18*'In Process Calc.'!$E14-$F13*Glutamine!BJ18)/1000</f>
        <v>5.7157597222222227</v>
      </c>
      <c r="AG14" s="102">
        <f>AG13-(-Glutamine!AM17*'In Process Calc.'!$J13+Glutamine!AM18*'In Process Calc.'!$E14-$F13*Glutamine!BK18)/1000</f>
        <v>9.5129219444444448</v>
      </c>
      <c r="AH14" s="102">
        <f>AH13-(-Glutamine!AN17*'In Process Calc.'!$J13+Glutamine!AN18*'In Process Calc.'!$E14-$F13*Glutamine!BL18)/1000</f>
        <v>6.0344213888888873</v>
      </c>
      <c r="AI14" s="102">
        <f>AI13-(-Glutamine!AO17*'In Process Calc.'!$J13+Glutamine!AO18*'In Process Calc.'!$E14-$F13*Glutamine!BM18)/1000</f>
        <v>0.18244527777777791</v>
      </c>
      <c r="AJ14" s="102">
        <f>AJ13-(-Glutamine!AP17*'In Process Calc.'!$J13+Glutamine!AP18*'In Process Calc.'!$E14-$F13*Glutamine!BN18)/1000</f>
        <v>3.0147300000000001</v>
      </c>
      <c r="AK14" s="102">
        <f>AK13-(-Glutamine!AQ17*'In Process Calc.'!$J13+Glutamine!AQ18*'In Process Calc.'!$E14-$F13*Glutamine!BO18)/1000</f>
        <v>-1.8132688888888895</v>
      </c>
      <c r="AL14" s="102">
        <f>AL13-(-Glutamine!AR17*'In Process Calc.'!$J13+Glutamine!AR18*'In Process Calc.'!$E14-'In Process Calc.'!$F13*Glutamine!BP18)/1000</f>
        <v>0</v>
      </c>
      <c r="AM14" s="101">
        <f t="shared" si="14"/>
        <v>50.06202694444444</v>
      </c>
      <c r="AN14" s="101">
        <f t="shared" si="2"/>
        <v>23.220843333333328</v>
      </c>
      <c r="AO14" s="101">
        <f t="shared" si="7"/>
        <v>171.41271083333334</v>
      </c>
      <c r="AP14" s="107">
        <f>Glutamine!N18/(Glutamine!H18)</f>
        <v>0</v>
      </c>
      <c r="AQ14" s="108">
        <f>IF(Glutamine!O18&gt;0,Glutamine!O18,(Glutamine!P18*$E14-Glutamine!P17*$J13)/1000/((Glutamine!$H17*$J13+Glutamine!$H18*$E14)*1000000*0.5*($C14-$C13))*1000000000)</f>
        <v>0</v>
      </c>
      <c r="AR14" s="108">
        <f>(L14-L13)/((Glutamine!$H17*$J13+Glutamine!$H18*$E14)*0.5*($C14-$C13))</f>
        <v>1.3551960083395115E-3</v>
      </c>
      <c r="AS14" s="108">
        <f t="shared" si="3"/>
        <v>1.3620446749401851E-3</v>
      </c>
      <c r="AT14" s="108">
        <f>(Glutamine!$I18*$E14-Glutamine!$I17*$J13)/((Glutamine!$H17*$J13+Glutamine!$H18*$E14)*0.5*($C14-$C13))</f>
        <v>6.8486666006736217E-6</v>
      </c>
      <c r="AU14" s="108">
        <f>(N14-N13)*1000/((Glutamine!$H17*$J13+Glutamine!$H18*$E14)*0.5*($C14-$C13))</f>
        <v>0.89693872281585574</v>
      </c>
      <c r="AV14" s="108">
        <f>(O14-O13)*1000/((Glutamine!$H17*$J13+Glutamine!$H18*$E14)*0.5*($C14-$C13))</f>
        <v>4.3175961769158369E-3</v>
      </c>
      <c r="AW14" s="108">
        <f>(P14-P13)*1000/((Glutamine!$H17*$J13+Glutamine!$H18*$E14)*0.5*($C14-$C13))</f>
        <v>8.9862663353833749E-4</v>
      </c>
      <c r="AX14" s="108">
        <f>(Q14-Q13)*1000/((Glutamine!$H17*$J13+Glutamine!$H18*$E14)*0.5*($C14-$C13))</f>
        <v>-1.265921749180682E-5</v>
      </c>
      <c r="AY14" s="108">
        <f>(R14-R13)*1000/((Glutamine!$H17*$J13+Glutamine!$H18*$E14)*0.5*($C14-$C13))</f>
        <v>-3.3490918766831664E-4</v>
      </c>
      <c r="AZ14" s="108">
        <f>(S14-S13)*1000/((Glutamine!$H17*$J13+Glutamine!$H18*$E14)*0.5*($C14-$C13))</f>
        <v>1.6385863493816196E-4</v>
      </c>
      <c r="BA14" s="507">
        <v>3.1093867846328657E-2</v>
      </c>
      <c r="BB14" s="108">
        <f>(U14-U13)*1000/((Glutamine!$H17*$J13+Glutamine!$H18*$E14)*0.5*($C14-$C13))</f>
        <v>4.0815923462002458E-3</v>
      </c>
      <c r="BC14" s="108">
        <f>(V14-V13)*1000/((Glutamine!$H17*$J13+Glutamine!$H18*$E14)*0.5*($C14-$C13))</f>
        <v>6.3214977682148872E-3</v>
      </c>
      <c r="BD14" s="108">
        <f>(W14-W13)*1000/((Glutamine!$H17*$J13+Glutamine!$H18*$E14)*0.5*($C14-$C13))</f>
        <v>8.1109103427665238E-4</v>
      </c>
      <c r="BE14" s="108">
        <f>(X14-X13)*1000/((Glutamine!$H17*$J13+Glutamine!$H18*$E14)*0.5*($C14-$C13))</f>
        <v>2.9701928958270231E-4</v>
      </c>
      <c r="BF14" s="108">
        <f>(Y14-Y13)*1000/((Glutamine!$H17*$J13+Glutamine!$H18*$E14)*0.5*($C14-$C13))</f>
        <v>5.7379043431650216E-4</v>
      </c>
      <c r="BG14" s="507">
        <v>-5.1656847741637165E-4</v>
      </c>
      <c r="BH14" s="108">
        <f>(AA14-AA13)*1000/((Glutamine!$H17*$J13+Glutamine!$H18*$E14)*0.5*($C14-$C13))</f>
        <v>2.2049587248557574E-3</v>
      </c>
      <c r="BI14" s="108">
        <f>(AB14-AB13)*1000/((Glutamine!$H17*$J13+Glutamine!$H18*$E14)*0.5*($C14-$C13))</f>
        <v>2.0971955950192375E-3</v>
      </c>
      <c r="BJ14" s="108">
        <f>(AC14-AC13)*1000/((Glutamine!$H17*$J13+Glutamine!$H18*$E14)*0.5*($C14-$C13))</f>
        <v>0</v>
      </c>
      <c r="BK14" s="108">
        <f>(AD14-AD13)*1000/((Glutamine!$H17*$J13+Glutamine!$H18*$E14)*0.5*($C14-$C13))</f>
        <v>-9.1321763847026817E-3</v>
      </c>
      <c r="BL14" s="108">
        <f>(AE14-AE13)*1000/((Glutamine!$H17*$J13+Glutamine!$H18*$E14)*0.5*($C14-$C13))</f>
        <v>9.6923696931216097E-4</v>
      </c>
      <c r="BM14" s="108">
        <f>(AF14-AF13)*1000/((Glutamine!$H17*$J13+Glutamine!$H18*$E14)*0.5*($C14-$C13))</f>
        <v>-1.7117945353951018E-4</v>
      </c>
      <c r="BN14" s="108">
        <f>(AG14-AG13)*1000/((Glutamine!$H17*$J13+Glutamine!$H18*$E14)*0.5*($C14-$C13))</f>
        <v>9.6731454453042315E-6</v>
      </c>
      <c r="BO14" s="108">
        <f>(AH14-AH13)*1000/((Glutamine!$H17*$J13+Glutamine!$H18*$E14)*0.5*($C14-$C13))</f>
        <v>3.5472209209722245E-4</v>
      </c>
      <c r="BP14" s="108">
        <f>(AI14-AI13)*1000/((Glutamine!$H17*$J13+Glutamine!$H18*$E14)*0.5*($C14-$C13))</f>
        <v>4.8390213863224574E-4</v>
      </c>
      <c r="BQ14" s="108">
        <f>(AJ14-AJ13)*1000/((Glutamine!$H17*$J13+Glutamine!$H18*$E14)*0.5*($C14-$C13))</f>
        <v>1.7624399467348594E-4</v>
      </c>
      <c r="BR14" s="108">
        <f>(AK14-AK13)*1000/((Glutamine!$H17*$J13+Glutamine!$H18*$E14)*0.5*($C14-$C13))</f>
        <v>2.7565040989177563E-3</v>
      </c>
      <c r="BS14" s="108">
        <f>(AL14-AL13)*1000/((Glutamine!$H17*$E14+Glutamine!$H18*$E14)*0.5*($C14-$C13))</f>
        <v>0</v>
      </c>
      <c r="BT14" s="109">
        <f t="shared" si="8"/>
        <v>4.4586984806447641E-2</v>
      </c>
      <c r="BU14" s="109">
        <f t="shared" si="9"/>
        <v>3.1137212244829127E-2</v>
      </c>
      <c r="BV14" s="109">
        <f t="shared" si="10"/>
        <v>0.12923231168625604</v>
      </c>
      <c r="BW14" s="109">
        <f t="shared" si="11"/>
        <v>0.13147848257459407</v>
      </c>
      <c r="BX14" s="108">
        <f t="shared" si="4"/>
        <v>-1.6613194600599179E-2</v>
      </c>
      <c r="BY14" s="108">
        <f t="shared" si="5"/>
        <v>0</v>
      </c>
      <c r="BZ14" s="108">
        <f t="shared" si="6"/>
        <v>0.13126679403064909</v>
      </c>
      <c r="CA14" s="108">
        <f t="shared" si="12"/>
        <v>-2.2374053090344193</v>
      </c>
      <c r="CB14" s="36"/>
    </row>
    <row r="15" spans="1:80">
      <c r="A15" s="94">
        <f>Glutamine!$A19</f>
        <v>12</v>
      </c>
      <c r="B15" s="500">
        <f>Glutamine!B19</f>
        <v>11.871527777781012</v>
      </c>
      <c r="C15" s="500">
        <f>Glutamine!C19</f>
        <v>284.91666666674428</v>
      </c>
      <c r="D15" s="97">
        <v>1.8082222222222224</v>
      </c>
      <c r="E15" s="97">
        <f t="shared" si="0"/>
        <v>1808.2222222222224</v>
      </c>
      <c r="F15" s="97">
        <f>Glutamine!E19</f>
        <v>0</v>
      </c>
      <c r="G15" s="97">
        <f>Glutamine!F19</f>
        <v>0</v>
      </c>
      <c r="H15" s="97">
        <f>Glutamine!G19</f>
        <v>0</v>
      </c>
      <c r="I15" s="97">
        <v>0</v>
      </c>
      <c r="J15" s="97">
        <f t="shared" si="1"/>
        <v>1808.2222222222224</v>
      </c>
      <c r="K15" s="99">
        <v>2618.8491682660956</v>
      </c>
      <c r="L15" s="99">
        <f>L14 + Glutamine!$H19*'In Process Calc.'!$E15 - Glutamine!$H18*'In Process Calc.'!$J14</f>
        <v>25639.273359953819</v>
      </c>
      <c r="M15" s="102">
        <f>M14 + (Glutamine!P19*$E15-Glutamine!P18*$J14)/1000</f>
        <v>0</v>
      </c>
      <c r="N15" s="102">
        <f>N14+(-Glutamine!S18*'In Process Calc.'!$J14+Glutamine!S19*'In Process Calc.'!$E15)/1000</f>
        <v>3932.6663466666673</v>
      </c>
      <c r="O15" s="102">
        <f>O14-(-Glutamine!U18*'In Process Calc.'!$J14+Glutamine!U19*'In Process Calc.'!$E15-$F14*Glutamine!AS19)/1000</f>
        <v>-6.7129214444444436</v>
      </c>
      <c r="P15" s="102">
        <f>P14-(-Glutamine!V18*'In Process Calc.'!$J14+Glutamine!V19*'In Process Calc.'!$E15-$F14*Glutamine!AT19)/1000</f>
        <v>0.98084833333333366</v>
      </c>
      <c r="Q15" s="102">
        <f>Q14-(-Glutamine!W18*'In Process Calc.'!$J14+Glutamine!W19*'In Process Calc.'!$E15-$F14*Glutamine!AU19)/1000</f>
        <v>12.86190511111111</v>
      </c>
      <c r="R15" s="102">
        <f>R14-(-Glutamine!X18*'In Process Calc.'!$J14+Glutamine!X19*'In Process Calc.'!$E15-$F14*Glutamine!AV19)/1000</f>
        <v>-0.74663177777777734</v>
      </c>
      <c r="S15" s="102">
        <f>S14-(-Glutamine!Y18*'In Process Calc.'!$J14+Glutamine!Y19*'In Process Calc.'!$E15-$F14*Glutamine!AW19)/1000</f>
        <v>1.9650594444444445</v>
      </c>
      <c r="T15" s="102">
        <v>92.722816786932441</v>
      </c>
      <c r="U15" s="102">
        <f>U14-(-Glutamine!AA18*'In Process Calc.'!$J14+Glutamine!AA19*'In Process Calc.'!$E15-$G14*Glutamine!AY19)/1000</f>
        <v>-4.3867471111111112</v>
      </c>
      <c r="V15" s="102">
        <f>V14-(-Glutamine!AB18*'In Process Calc.'!$J14+Glutamine!AB19*'In Process Calc.'!$E15-$F14*Glutamine!AZ19)/1000</f>
        <v>-4.127792555555553</v>
      </c>
      <c r="W15" s="102">
        <f>W14-(-Glutamine!AC18*'In Process Calc.'!$J14+Glutamine!AC19*'In Process Calc.'!$E15-$F14*Glutamine!BA19)/1000</f>
        <v>0.18238400000000016</v>
      </c>
      <c r="X15" s="102">
        <f>X14-(-Glutamine!AD18*'In Process Calc.'!$J14+Glutamine!AD19*'In Process Calc.'!$E15-$F14*Glutamine!BB19)/1000</f>
        <v>1.435324111111111</v>
      </c>
      <c r="Y15" s="102">
        <f>Y14-(-Glutamine!AE18*'In Process Calc.'!$J14+Glutamine!AE19*'In Process Calc.'!$E15-$F14*Glutamine!BC19)/1000</f>
        <v>1.3107136666666661</v>
      </c>
      <c r="Z15" s="102">
        <f>Z14+(-Glutamine!AF18*'In Process Calc.'!$J14+Glutamine!AF19*'In Process Calc.'!$E15-$F14*Glutamine!BD19)/1000</f>
        <v>4.9339352674166186</v>
      </c>
      <c r="AA15" s="102">
        <f>AA14-(-Glutamine!AG18*'In Process Calc.'!$J14+Glutamine!AG19*'In Process Calc.'!$E15-$F14*Glutamine!BE19)/1000</f>
        <v>6.6029096666666653</v>
      </c>
      <c r="AB15" s="102">
        <f>AB14-(-Glutamine!AH18*'In Process Calc.'!$J14+Glutamine!AH19*'In Process Calc.'!$E15-$F14*Glutamine!BF19)/1000</f>
        <v>3.1116707777777775</v>
      </c>
      <c r="AC15" s="102">
        <f>AC14-(-Glutamine!AI18*'In Process Calc.'!$J14+Glutamine!AI19*'In Process Calc.'!$E15-$F14*Glutamine!BG19)/1000</f>
        <v>1.486834111111111</v>
      </c>
      <c r="AD15" s="102">
        <f>AD14-(-Glutamine!AJ18*'In Process Calc.'!$J14+Glutamine!AJ19*'In Process Calc.'!$E15-$F14*Glutamine!BH19)/1000</f>
        <v>-18.48930444444445</v>
      </c>
      <c r="AE15" s="102">
        <f>AE14-(-Glutamine!AK18*'In Process Calc.'!$J14+Glutamine!AK19*'In Process Calc.'!$E15-$F14*Glutamine!BI19)/1000</f>
        <v>1.6457385555555555</v>
      </c>
      <c r="AF15" s="102">
        <f>AF14-(-Glutamine!AL18*'In Process Calc.'!$J14+Glutamine!AL19*'In Process Calc.'!$E15-$F14*Glutamine!BJ19)/1000</f>
        <v>5.760639888888889</v>
      </c>
      <c r="AG15" s="102">
        <f>AG14-(-Glutamine!AM18*'In Process Calc.'!$J14+Glutamine!AM19*'In Process Calc.'!$E15-$F14*Glutamine!BK19)/1000</f>
        <v>9.1768918888888891</v>
      </c>
      <c r="AH15" s="102">
        <f>AH14-(-Glutamine!AN18*'In Process Calc.'!$J14+Glutamine!AN19*'In Process Calc.'!$E15-$F14*Glutamine!BL19)/1000</f>
        <v>6.1534803333333317</v>
      </c>
      <c r="AI15" s="102">
        <f>AI14-(-Glutamine!AO18*'In Process Calc.'!$J14+Glutamine!AO19*'In Process Calc.'!$E15-$F14*Glutamine!BM19)/1000</f>
        <v>0.64553100000000008</v>
      </c>
      <c r="AJ15" s="102">
        <f>AJ14-(-Glutamine!AP18*'In Process Calc.'!$J14+Glutamine!AP19*'In Process Calc.'!$E15-$F14*Glutamine!BN19)/1000</f>
        <v>2.9062366666666666</v>
      </c>
      <c r="AK15" s="102">
        <f>AK14-(-Glutamine!AQ18*'In Process Calc.'!$J14+Glutamine!AQ19*'In Process Calc.'!$E15-$F14*Glutamine!BO19)/1000</f>
        <v>0.49193655555555349</v>
      </c>
      <c r="AL15" s="102">
        <f>AL14-(-Glutamine!AR18*'In Process Calc.'!$J14+Glutamine!AR19*'In Process Calc.'!$E15-'In Process Calc.'!$F14*Glutamine!BP19)/1000</f>
        <v>0</v>
      </c>
      <c r="AM15" s="101">
        <f t="shared" si="14"/>
        <v>79.243928111111117</v>
      </c>
      <c r="AN15" s="101">
        <f t="shared" si="2"/>
        <v>54.041702222222227</v>
      </c>
      <c r="AO15" s="101">
        <f t="shared" si="7"/>
        <v>257.74135111111104</v>
      </c>
      <c r="AP15" s="107">
        <f>Glutamine!N19/(Glutamine!H19)</f>
        <v>0</v>
      </c>
      <c r="AQ15" s="108">
        <f>IF(Glutamine!O19&gt;0,Glutamine!O19,(Glutamine!P19*$E15-Glutamine!P18*$J14)/1000/((Glutamine!$H18*$J14+Glutamine!$H19*$E15)*1000000*0.5*($C15-$C14))*1000000000)</f>
        <v>0</v>
      </c>
      <c r="AR15" s="108">
        <f>(L15-L14)/((Glutamine!$H18*$J14+Glutamine!$H19*$E15)*0.5*($C15-$C14))</f>
        <v>-4.5970250206367157E-3</v>
      </c>
      <c r="AS15" s="108">
        <f t="shared" si="3"/>
        <v>-3.3883610261743673E-3</v>
      </c>
      <c r="AT15" s="108">
        <f>(Glutamine!$I19*$E15-Glutamine!$I18*$J14)/((Glutamine!$H18*$J14+Glutamine!$H19*$E15)*0.5*($C15-$C14))</f>
        <v>1.2086639944623484E-3</v>
      </c>
      <c r="AU15" s="108">
        <f>(N15-N14)*1000/((Glutamine!$H18*$J14+Glutamine!$H19*$E15)*0.5*($C15-$C14))</f>
        <v>1.0350618102553193</v>
      </c>
      <c r="AV15" s="108">
        <f>(O15-O14)*1000/((Glutamine!$H18*$J14+Glutamine!$H19*$E15)*0.5*($C15-$C14))</f>
        <v>3.6501588451374844E-3</v>
      </c>
      <c r="AW15" s="108">
        <f>(P15-P14)*1000/((Glutamine!$H18*$J14+Glutamine!$H19*$E15)*0.5*($C15-$C14))</f>
        <v>1.6587695871772138E-3</v>
      </c>
      <c r="AX15" s="108">
        <f>(Q15-Q14)*1000/((Glutamine!$H18*$J14+Glutamine!$H19*$E15)*0.5*($C15-$C14))</f>
        <v>8.2862212903544675E-6</v>
      </c>
      <c r="AY15" s="108">
        <f>(R15-R14)*1000/((Glutamine!$H18*$J14+Glutamine!$H19*$E15)*0.5*($C15-$C14))</f>
        <v>5.4516671198694177E-4</v>
      </c>
      <c r="AZ15" s="108">
        <f>(S15-S14)*1000/((Glutamine!$H18*$J14+Glutamine!$H19*$E15)*0.5*($C15-$C14))</f>
        <v>-4.7338584439303335E-5</v>
      </c>
      <c r="BA15" s="507">
        <v>3.4066597514338048E-2</v>
      </c>
      <c r="BB15" s="108">
        <f>(U15-U14)*1000/((Glutamine!$H18*$J14+Glutamine!$H19*$E15)*0.5*($C15-$C14))</f>
        <v>6.0063160756880785E-3</v>
      </c>
      <c r="BC15" s="108">
        <f>(V15-V14)*1000/((Glutamine!$H18*$J14+Glutamine!$H19*$E15)*0.5*($C15-$C14))</f>
        <v>6.2609530114970573E-3</v>
      </c>
      <c r="BD15" s="108">
        <f>(W15-W14)*1000/((Glutamine!$H18*$J14+Glutamine!$H19*$E15)*0.5*($C15-$C14))</f>
        <v>-6.1156508434195958E-5</v>
      </c>
      <c r="BE15" s="108">
        <f>(X15-X14)*1000/((Glutamine!$H18*$J14+Glutamine!$H19*$E15)*0.5*($C15-$C14))</f>
        <v>4.2233142523291671E-4</v>
      </c>
      <c r="BF15" s="108">
        <f>(Y15-Y14)*1000/((Glutamine!$H18*$J14+Glutamine!$H19*$E15)*0.5*($C15-$C14))</f>
        <v>9.9416768090717115E-4</v>
      </c>
      <c r="BG15" s="507">
        <v>4.6220917623535286E-4</v>
      </c>
      <c r="BH15" s="108">
        <f>(AA15-AA14)*1000/((Glutamine!$H18*$J14+Glutamine!$H19*$E15)*0.5*($C15-$C14))</f>
        <v>2.3830689191396415E-3</v>
      </c>
      <c r="BI15" s="108">
        <f>(AB15-AB14)*1000/((Glutamine!$H18*$J14+Glutamine!$H19*$E15)*0.5*($C15-$C14))</f>
        <v>2.8047887250309536E-3</v>
      </c>
      <c r="BJ15" s="108">
        <f>(AC15-AC14)*1000/((Glutamine!$H18*$J14+Glutamine!$H19*$E15)*0.5*($C15-$C14))</f>
        <v>-1.9083818631297371E-4</v>
      </c>
      <c r="BK15" s="108">
        <f>(AD15-AD14)*1000/((Glutamine!$H18*$J14+Glutamine!$H19*$E15)*0.5*($C15-$C14))</f>
        <v>-1.0684549713888807E-3</v>
      </c>
      <c r="BL15" s="108">
        <f>(AE15-AE14)*1000/((Glutamine!$H18*$J14+Glutamine!$H19*$E15)*0.5*($C15-$C14))</f>
        <v>1.2233720510505216E-3</v>
      </c>
      <c r="BM15" s="108">
        <f>(AF15-AF14)*1000/((Glutamine!$H18*$J14+Glutamine!$H19*$E15)*0.5*($C15-$C14))</f>
        <v>7.0695722389174195E-5</v>
      </c>
      <c r="BN15" s="108">
        <f>(AG15-AG14)*1000/((Glutamine!$H18*$J14+Glutamine!$H19*$E15)*0.5*($C15-$C14))</f>
        <v>-5.2931816627183991E-4</v>
      </c>
      <c r="BO15" s="108">
        <f>(AH15-AH14)*1000/((Glutamine!$H18*$J14+Glutamine!$H19*$E15)*0.5*($C15-$C14))</f>
        <v>1.8754293287070282E-4</v>
      </c>
      <c r="BP15" s="108">
        <f>(AI15-AI14)*1000/((Glutamine!$H18*$J14+Glutamine!$H19*$E15)*0.5*($C15-$C14))</f>
        <v>7.2945762220014186E-4</v>
      </c>
      <c r="BQ15" s="108">
        <f>(AJ15-AJ14)*1000/((Glutamine!$H18*$J14+Glutamine!$H19*$E15)*0.5*($C15-$C14))</f>
        <v>-1.7089986833997693E-4</v>
      </c>
      <c r="BR15" s="108">
        <f>(AK15-AK14)*1000/((Glutamine!$H18*$J14+Glutamine!$H19*$E15)*0.5*($C15-$C14))</f>
        <v>3.6311844686507848E-3</v>
      </c>
      <c r="BS15" s="108">
        <f>(AL15-AL14)*1000/((Glutamine!$H18*$E15+Glutamine!$H19*$E15)*0.5*($C15-$C14))</f>
        <v>0</v>
      </c>
      <c r="BT15" s="109">
        <f t="shared" si="8"/>
        <v>4.5285526291846588E-2</v>
      </c>
      <c r="BU15" s="109">
        <f t="shared" si="9"/>
        <v>4.0566912475320224E-2</v>
      </c>
      <c r="BV15" s="109">
        <f t="shared" si="10"/>
        <v>0.15278055459536816</v>
      </c>
      <c r="BW15" s="109">
        <f t="shared" si="11"/>
        <v>0.15726714336431252</v>
      </c>
      <c r="BX15" s="108">
        <f t="shared" si="4"/>
        <v>1.3567811579680563E-2</v>
      </c>
      <c r="BY15" s="108">
        <f t="shared" si="5"/>
        <v>0</v>
      </c>
      <c r="BZ15" s="108">
        <f t="shared" si="6"/>
        <v>0.17631100591011833</v>
      </c>
      <c r="CA15" s="108">
        <f t="shared" si="12"/>
        <v>-0.17788856895388733</v>
      </c>
      <c r="CB15" s="36"/>
    </row>
    <row r="16" spans="1:80">
      <c r="A16" s="94">
        <f>Glutamine!$A20</f>
        <v>13</v>
      </c>
      <c r="B16" s="500">
        <f>Glutamine!B20</f>
        <v>12.864583333335759</v>
      </c>
      <c r="C16" s="500">
        <f>Glutamine!C20</f>
        <v>308.75000000005821</v>
      </c>
      <c r="D16" s="97">
        <v>1.802388888888889</v>
      </c>
      <c r="E16" s="97">
        <f t="shared" si="0"/>
        <v>1802.3888888888891</v>
      </c>
      <c r="F16" s="97">
        <f>Glutamine!E20</f>
        <v>0</v>
      </c>
      <c r="G16" s="97">
        <f>Glutamine!F20</f>
        <v>0</v>
      </c>
      <c r="H16" s="97">
        <f>Glutamine!G20</f>
        <v>0</v>
      </c>
      <c r="I16" s="97">
        <v>0</v>
      </c>
      <c r="J16" s="97">
        <f t="shared" si="1"/>
        <v>1802.3888888888891</v>
      </c>
      <c r="K16" s="99">
        <v>3055.8075529255466</v>
      </c>
      <c r="L16" s="99">
        <f>L15 + Glutamine!$H20*'In Process Calc.'!$E16 - Glutamine!$H19*'In Process Calc.'!$J15</f>
        <v>24612.108495146269</v>
      </c>
      <c r="M16" s="102">
        <f>M15 + (Glutamine!P20*$E16-Glutamine!P19*$J15)/1000</f>
        <v>0</v>
      </c>
      <c r="N16" s="102">
        <f>N15+(-Glutamine!S19*'In Process Calc.'!$J15+Glutamine!S20*'In Process Calc.'!$E16)/1000</f>
        <v>4486.9930672222226</v>
      </c>
      <c r="O16" s="102">
        <f>O15-(-Glutamine!U19*'In Process Calc.'!$J15+Glutamine!U20*'In Process Calc.'!$E16-$F15*Glutamine!AS20)/1000</f>
        <v>-4.6902081111111107</v>
      </c>
      <c r="P16" s="102">
        <f>P15-(-Glutamine!V19*'In Process Calc.'!$J15+Glutamine!V20*'In Process Calc.'!$E16-$F15*Glutamine!AT20)/1000</f>
        <v>1.4493301111111112</v>
      </c>
      <c r="Q16" s="102">
        <f>Q15-(-Glutamine!W19*'In Process Calc.'!$J15+Glutamine!W20*'In Process Calc.'!$E16-$F15*Glutamine!AU20)/1000</f>
        <v>12.864150833333332</v>
      </c>
      <c r="R16" s="102">
        <f>R15-(-Glutamine!X19*'In Process Calc.'!$J15+Glutamine!X20*'In Process Calc.'!$E16-$F15*Glutamine!AV20)/1000</f>
        <v>-0.59187627777777807</v>
      </c>
      <c r="S16" s="102">
        <f>S15-(-Glutamine!Y19*'In Process Calc.'!$J15+Glutamine!Y20*'In Process Calc.'!$E16-$F15*Glutamine!AW20)/1000</f>
        <v>1.7746770555555555</v>
      </c>
      <c r="T16" s="102">
        <v>108.72893640756354</v>
      </c>
      <c r="U16" s="102">
        <f>U15-(-Glutamine!AA19*'In Process Calc.'!$J15+Glutamine!AA20*'In Process Calc.'!$E16-$G15*Glutamine!AY20)/1000</f>
        <v>-4.1148538333333331</v>
      </c>
      <c r="V16" s="102">
        <f>V15-(-Glutamine!AB19*'In Process Calc.'!$J15+Glutamine!AB20*'In Process Calc.'!$E16-$F15*Glutamine!AZ20)/1000</f>
        <v>-1.63320872222222</v>
      </c>
      <c r="W16" s="102">
        <f>W15-(-Glutamine!AC19*'In Process Calc.'!$J15+Glutamine!AC20*'In Process Calc.'!$E16-$F15*Glutamine!BA20)/1000</f>
        <v>-0.47295055555555549</v>
      </c>
      <c r="X16" s="102">
        <f>X15-(-Glutamine!AD19*'In Process Calc.'!$J15+Glutamine!AD20*'In Process Calc.'!$E16-$F15*Glutamine!BB20)/1000</f>
        <v>1.5614273888888888</v>
      </c>
      <c r="Y16" s="102">
        <f>Y15-(-Glutamine!AE19*'In Process Calc.'!$J15+Glutamine!AE20*'In Process Calc.'!$E16-$F15*Glutamine!BC20)/1000</f>
        <v>1.3593265555555549</v>
      </c>
      <c r="Z16" s="102">
        <f>Z15+(-Glutamine!AF19*'In Process Calc.'!$J15+Glutamine!AF20*'In Process Calc.'!$E16-$F15*Glutamine!BD20)/1000</f>
        <v>3.1130723307677135</v>
      </c>
      <c r="AA16" s="102">
        <f>AA15-(-Glutamine!AG19*'In Process Calc.'!$J15+Glutamine!AG20*'In Process Calc.'!$E16-$F15*Glutamine!BE20)/1000</f>
        <v>7.3059642777777762</v>
      </c>
      <c r="AB16" s="102">
        <f>AB15-(-Glutamine!AH19*'In Process Calc.'!$J15+Glutamine!AH20*'In Process Calc.'!$E16-$F15*Glutamine!BF20)/1000</f>
        <v>4.2123419999999996</v>
      </c>
      <c r="AC16" s="102">
        <f>AC15-(-Glutamine!AI19*'In Process Calc.'!$J15+Glutamine!AI20*'In Process Calc.'!$E16-$F15*Glutamine!BG20)/1000</f>
        <v>1.2763454444444442</v>
      </c>
      <c r="AD16" s="102">
        <f>AD15-(-Glutamine!AJ19*'In Process Calc.'!$J15+Glutamine!AJ20*'In Process Calc.'!$E16-$F15*Glutamine!BH20)/1000</f>
        <v>-20.210027777777785</v>
      </c>
      <c r="AE16" s="102">
        <f>AE15-(-Glutamine!AK19*'In Process Calc.'!$J15+Glutamine!AK20*'In Process Calc.'!$E16-$F15*Glutamine!BI20)/1000</f>
        <v>2.1463595555555557</v>
      </c>
      <c r="AF16" s="102">
        <f>AF15-(-Glutamine!AL19*'In Process Calc.'!$J15+Glutamine!AL20*'In Process Calc.'!$E16-$F15*Glutamine!BJ20)/1000</f>
        <v>5.0974608333333329</v>
      </c>
      <c r="AG16" s="102">
        <f>AG15-(-Glutamine!AM19*'In Process Calc.'!$J15+Glutamine!AM20*'In Process Calc.'!$E16-$F15*Glutamine!BK20)/1000</f>
        <v>8.2478684999999992</v>
      </c>
      <c r="AH16" s="102">
        <f>AH15-(-Glutamine!AN19*'In Process Calc.'!$J15+Glutamine!AN20*'In Process Calc.'!$E16-$F15*Glutamine!BL20)/1000</f>
        <v>5.8331976111111095</v>
      </c>
      <c r="AI16" s="102">
        <f>AI15-(-Glutamine!AO19*'In Process Calc.'!$J15+Glutamine!AO20*'In Process Calc.'!$E16-$F15*Glutamine!BM20)/1000</f>
        <v>0.93895322222222233</v>
      </c>
      <c r="AJ16" s="102">
        <f>AJ15-(-Glutamine!AP19*'In Process Calc.'!$J15+Glutamine!AP20*'In Process Calc.'!$E16-$F15*Glutamine!BN20)/1000</f>
        <v>2.5875638333333333</v>
      </c>
      <c r="AK16" s="102">
        <f>AK15-(-Glutamine!AQ19*'In Process Calc.'!$J15+Glutamine!AQ20*'In Process Calc.'!$E16-$F15*Glutamine!BO20)/1000</f>
        <v>1.9328280555555541</v>
      </c>
      <c r="AL16" s="102">
        <f>AL15-(-Glutamine!AR19*'In Process Calc.'!$J15+Glutamine!AR20*'In Process Calc.'!$E16-'In Process Calc.'!$F15*Glutamine!BP20)/1000</f>
        <v>0</v>
      </c>
      <c r="AM16" s="101">
        <f t="shared" ref="AM16:AM17" si="15">($O16*1+$P16*4+$Q16*2+$R16*1+S16*2+$U16*2+$V16*1+$W16*1+$X16*3+$Y16*1+$AA16*1+$AB16*2+$AC16*1-$AD16*1+$AE16*1+AF16*1+$AG16*1+$AH16*1+AI16*2+$AJ16*1+$AK16*1)</f>
        <v>90.440839944444434</v>
      </c>
      <c r="AN16" s="101">
        <f t="shared" si="2"/>
        <v>65.540604055555548</v>
      </c>
      <c r="AO16" s="101">
        <f t="shared" ref="AO16:AO17" si="16">(-$O16*3+$P16*6+$Q16*4+$R16*4+S16*6+$U16*5+$V16*5+$W16*2+$X16*6+$Y16*6+$AA16*6+$AB16*6+$AC16*5+$AE16*9+AF16*5+$AG16*3+$AH16*4+AI16*11+$AJ16*9+$AK16*5)</f>
        <v>281.99527655555556</v>
      </c>
      <c r="AP16" s="107">
        <f>Glutamine!N20/(Glutamine!H20)</f>
        <v>0</v>
      </c>
      <c r="AQ16" s="108">
        <f>IF(Glutamine!O20&gt;0,Glutamine!O20,(Glutamine!P20*$E16-Glutamine!P19*$J15)/1000/((Glutamine!$H19*$J15+Glutamine!$H20*$E16)*1000000*0.5*($C16-$C15))*1000000000)</f>
        <v>0</v>
      </c>
      <c r="AR16" s="108">
        <f>(L16-L15)/((Glutamine!$H19*$J15+Glutamine!$H20*$E16)*0.5*($C16-$C15))</f>
        <v>-1.681617623605026E-3</v>
      </c>
      <c r="AS16" s="108">
        <f t="shared" si="3"/>
        <v>-4.9869797095263946E-4</v>
      </c>
      <c r="AT16" s="108">
        <f>(Glutamine!$I20*$E16-Glutamine!$I19*$J15)/((Glutamine!$H19*$J15+Glutamine!$H20*$E16)*0.5*($C16-$C15))</f>
        <v>1.1829196526523865E-3</v>
      </c>
      <c r="AU16" s="108">
        <f>(N16-N15)*1000/((Glutamine!$H19*$J15+Glutamine!$H20*$E16)*0.5*($C16-$C15))</f>
        <v>0.90751311153546066</v>
      </c>
      <c r="AV16" s="108">
        <f>(O16-O15)*1000/((Glutamine!$H19*$J15+Glutamine!$H20*$E16)*0.5*($C16-$C15))</f>
        <v>3.3114746282443125E-3</v>
      </c>
      <c r="AW16" s="108">
        <f>(P16-P15)*1000/((Glutamine!$H19*$J15+Glutamine!$H20*$E16)*0.5*($C16-$C15))</f>
        <v>7.6697250932208265E-4</v>
      </c>
      <c r="AX16" s="108">
        <f>(Q16-Q15)*1000/((Glutamine!$H19*$J15+Glutamine!$H20*$E16)*0.5*($C16-$C15))</f>
        <v>3.6765724724407076E-6</v>
      </c>
      <c r="AY16" s="108">
        <f>(R16-R15)*1000/((Glutamine!$H19*$J15+Glutamine!$H20*$E16)*0.5*($C16-$C15))</f>
        <v>2.5335716306706523E-4</v>
      </c>
      <c r="AZ16" s="108">
        <f>(S16-S15)*1000/((Glutamine!$H19*$J15+Glutamine!$H20*$E16)*0.5*($C16-$C15))</f>
        <v>-3.1168353917514972E-4</v>
      </c>
      <c r="BA16" s="507">
        <v>3.6613476096878504E-2</v>
      </c>
      <c r="BB16" s="108">
        <f>(U16-U15)*1000/((Glutamine!$H19*$J15+Glutamine!$H20*$E16)*0.5*($C16-$C15))</f>
        <v>4.4512866757422966E-4</v>
      </c>
      <c r="BC16" s="108">
        <f>(V16-V15)*1000/((Glutamine!$H19*$J15+Glutamine!$H20*$E16)*0.5*($C16-$C15))</f>
        <v>4.0839949665524063E-3</v>
      </c>
      <c r="BD16" s="108">
        <f>(W16-W15)*1000/((Glutamine!$H19*$J15+Glutamine!$H20*$E16)*0.5*($C16-$C15))</f>
        <v>-1.0728775639985164E-3</v>
      </c>
      <c r="BE16" s="108">
        <f>(X16-X15)*1000/((Glutamine!$H19*$J15+Glutamine!$H20*$E16)*0.5*($C16-$C15))</f>
        <v>2.0644932626779668E-4</v>
      </c>
      <c r="BF16" s="108">
        <f>(Y16-Y15)*1000/((Glutamine!$H19*$J15+Glutamine!$H20*$E16)*0.5*($C16-$C15))</f>
        <v>7.9586338562334682E-5</v>
      </c>
      <c r="BG16" s="507">
        <v>-2.2865149991606868E-3</v>
      </c>
      <c r="BH16" s="108">
        <f>(AA16-AA15)*1000/((Glutamine!$H19*$J15+Glutamine!$H20*$E16)*0.5*($C16-$C15))</f>
        <v>1.1510022051063173E-3</v>
      </c>
      <c r="BI16" s="108">
        <f>(AB16-AB15)*1000/((Glutamine!$H19*$J15+Glutamine!$H20*$E16)*0.5*($C16-$C15))</f>
        <v>1.8019581748744493E-3</v>
      </c>
      <c r="BJ16" s="108">
        <f>(AC16-AC15)*1000/((Glutamine!$H19*$J15+Glutamine!$H20*$E16)*0.5*($C16-$C15))</f>
        <v>-3.4460042741250602E-4</v>
      </c>
      <c r="BK16" s="108">
        <f>(AD16-AD15)*1000/((Glutamine!$H19*$J15+Glutamine!$H20*$E16)*0.5*($C16-$C15))</f>
        <v>-2.8170732681981575E-3</v>
      </c>
      <c r="BL16" s="108">
        <f>(AE16-AE15)*1000/((Glutamine!$H19*$J15+Glutamine!$H20*$E16)*0.5*($C16-$C15))</f>
        <v>8.1958907006082435E-4</v>
      </c>
      <c r="BM16" s="108">
        <f>(AF16-AF15)*1000/((Glutamine!$H19*$J15+Glutamine!$H20*$E16)*0.5*($C16-$C15))</f>
        <v>-1.0857201464313198E-3</v>
      </c>
      <c r="BN16" s="108">
        <f>(AG16-AG15)*1000/((Glutamine!$H19*$J15+Glutamine!$H20*$E16)*0.5*($C16-$C15))</f>
        <v>-1.5209458160248982E-3</v>
      </c>
      <c r="BO16" s="108">
        <f>(AH16-AH15)*1000/((Glutamine!$H19*$J15+Glutamine!$H20*$E16)*0.5*($C16-$C15))</f>
        <v>-5.2434919522485138E-4</v>
      </c>
      <c r="BP16" s="108">
        <f>(AI16-AI15)*1000/((Glutamine!$H19*$J15+Glutamine!$H20*$E16)*0.5*($C16-$C15))</f>
        <v>4.8037466715597548E-4</v>
      </c>
      <c r="BQ16" s="108">
        <f>(AJ16-AJ15)*1000/((Glutamine!$H19*$J15+Glutamine!$H20*$E16)*0.5*($C16-$C15))</f>
        <v>-5.2171357399173146E-4</v>
      </c>
      <c r="BR16" s="108">
        <f>(AK16-AK15)*1000/((Glutamine!$H19*$J15+Glutamine!$H20*$E16)*0.5*($C16-$C15))</f>
        <v>2.358948035626844E-3</v>
      </c>
      <c r="BS16" s="108">
        <f>(AL16-AL15)*1000/((Glutamine!$H19*$E16+Glutamine!$H20*$E16)*0.5*($C16-$C15))</f>
        <v>0</v>
      </c>
      <c r="BT16" s="109">
        <f t="shared" si="8"/>
        <v>1.8162274926249226E-2</v>
      </c>
      <c r="BU16" s="109">
        <f t="shared" si="9"/>
        <v>1.2033727029806755E-2</v>
      </c>
      <c r="BV16" s="109">
        <f t="shared" si="10"/>
        <v>5.6213413172460834E-2</v>
      </c>
      <c r="BW16" s="109">
        <f t="shared" si="11"/>
        <v>7.8736528799627573E-2</v>
      </c>
      <c r="BX16" s="108">
        <f t="shared" si="4"/>
        <v>-6.2450093323851992E-2</v>
      </c>
      <c r="BY16" s="108">
        <f t="shared" si="5"/>
        <v>0</v>
      </c>
      <c r="BZ16" s="108">
        <f t="shared" si="6"/>
        <v>1.2157509065690139E-2</v>
      </c>
      <c r="CA16" s="108">
        <f t="shared" si="12"/>
        <v>-6.3286718502092034</v>
      </c>
      <c r="CB16" s="36"/>
    </row>
    <row r="17" spans="1:80">
      <c r="A17" s="94">
        <f>Glutamine!$A21</f>
        <v>14</v>
      </c>
      <c r="B17" s="500">
        <f>Glutamine!B21</f>
        <v>13.879166666665697</v>
      </c>
      <c r="C17" s="500">
        <f>Glutamine!C21</f>
        <v>333.09999999997672</v>
      </c>
      <c r="D17" s="97">
        <v>1.8002222222222224</v>
      </c>
      <c r="E17" s="97">
        <f t="shared" si="0"/>
        <v>1800.2222222222224</v>
      </c>
      <c r="F17" s="97">
        <f>Glutamine!E21</f>
        <v>0</v>
      </c>
      <c r="G17" s="97">
        <f>Glutamine!F21</f>
        <v>0</v>
      </c>
      <c r="H17" s="97">
        <f>Glutamine!G21</f>
        <v>0</v>
      </c>
      <c r="I17" s="97">
        <v>0</v>
      </c>
      <c r="J17" s="97">
        <f t="shared" si="1"/>
        <v>1800.2222222222224</v>
      </c>
      <c r="K17" s="99">
        <v>3455.530895197106</v>
      </c>
      <c r="L17" s="99">
        <f>L16 + Glutamine!$H21*'In Process Calc.'!$E17 - Glutamine!$H20*'In Process Calc.'!$J16</f>
        <v>23192.684258825007</v>
      </c>
      <c r="M17" s="102">
        <f>M16 + (Glutamine!P21*$E17-Glutamine!P20*$J16)/1000</f>
        <v>0</v>
      </c>
      <c r="N17" s="102">
        <f>N16+(-Glutamine!S20*'In Process Calc.'!$J16+Glutamine!S21*'In Process Calc.'!$E17)/1000</f>
        <v>4903.661315555556</v>
      </c>
      <c r="O17" s="102">
        <f>O16-(-Glutamine!U20*'In Process Calc.'!$J16+Glutamine!U21*'In Process Calc.'!$E17-$F16*Glutamine!AS21)/1000</f>
        <v>-3.9211245555555552</v>
      </c>
      <c r="P17" s="102">
        <f>P16-(-Glutamine!V20*'In Process Calc.'!$J16+Glutamine!V21*'In Process Calc.'!$E17-$F16*Glutamine!AT21)/1000</f>
        <v>1.8019878888888896</v>
      </c>
      <c r="Q17" s="102">
        <f>Q16-(-Glutamine!W20*'In Process Calc.'!$J16+Glutamine!W21*'In Process Calc.'!$E17-$F16*Glutamine!AU21)/1000</f>
        <v>12.869713999999998</v>
      </c>
      <c r="R17" s="102">
        <f>R16-(-Glutamine!X20*'In Process Calc.'!$J16+Glutamine!X21*'In Process Calc.'!$E17-$F16*Glutamine!AV21)/1000</f>
        <v>-0.60838511111111138</v>
      </c>
      <c r="S17" s="102">
        <f>S16-(-Glutamine!Y20*'In Process Calc.'!$J16+Glutamine!Y21*'In Process Calc.'!$E17-$F16*Glutamine!AW21)/1000</f>
        <v>1.4601169999999999</v>
      </c>
      <c r="T17" s="102">
        <v>124.64949700428625</v>
      </c>
      <c r="U17" s="102">
        <f>U16-(-Glutamine!AA20*'In Process Calc.'!$J16+Glutamine!AA21*'In Process Calc.'!$E17-$G16*Glutamine!AY21)/1000</f>
        <v>-3.6778540000000004</v>
      </c>
      <c r="V17" s="102">
        <f>V16-(-Glutamine!AB20*'In Process Calc.'!$J16+Glutamine!AB21*'In Process Calc.'!$E17-$F16*Glutamine!AZ21)/1000</f>
        <v>-1.1321716666666646</v>
      </c>
      <c r="W17" s="102">
        <f>W16-(-Glutamine!AC20*'In Process Calc.'!$J16+Glutamine!AC21*'In Process Calc.'!$E17-$F16*Glutamine!BA21)/1000</f>
        <v>-1.7356448888888887</v>
      </c>
      <c r="X17" s="102">
        <f>X16-(-Glutamine!AD20*'In Process Calc.'!$J16+Glutamine!AD21*'In Process Calc.'!$E17-$F16*Glutamine!BB21)/1000</f>
        <v>1.6436052222222222</v>
      </c>
      <c r="Y17" s="102">
        <f>Y16-(-Glutamine!AE20*'In Process Calc.'!$J16+Glutamine!AE21*'In Process Calc.'!$E17-$F16*Glutamine!BC21)/1000</f>
        <v>1.3556207777777776</v>
      </c>
      <c r="Z17" s="102">
        <f>Z16+(-Glutamine!AF20*'In Process Calc.'!$J16+Glutamine!AF21*'In Process Calc.'!$E17-$F16*Glutamine!BD21)/1000</f>
        <v>7.1047217288336304</v>
      </c>
      <c r="AA17" s="102">
        <f>AA16-(-Glutamine!AG20*'In Process Calc.'!$J16+Glutamine!AG21*'In Process Calc.'!$E17-$F16*Glutamine!BE21)/1000</f>
        <v>7.6210901111111093</v>
      </c>
      <c r="AB17" s="102">
        <f>AB16-(-Glutamine!AH20*'In Process Calc.'!$J16+Glutamine!AH21*'In Process Calc.'!$E17-$F16*Glutamine!BF21)/1000</f>
        <v>4.8545798888888889</v>
      </c>
      <c r="AC17" s="102">
        <f>AC16-(-Glutamine!AI20*'In Process Calc.'!$J16+Glutamine!AI21*'In Process Calc.'!$E17-$F16*Glutamine!BG21)/1000</f>
        <v>1.0859205555555553</v>
      </c>
      <c r="AD17" s="102">
        <f>AD16-(-Glutamine!AJ20*'In Process Calc.'!$J16+Glutamine!AJ21*'In Process Calc.'!$E17-$F16*Glutamine!BH21)/1000</f>
        <v>-21.498406666666675</v>
      </c>
      <c r="AE17" s="102">
        <f>AE16-(-Glutamine!AK20*'In Process Calc.'!$J16+Glutamine!AK21*'In Process Calc.'!$E17-$F16*Glutamine!BI21)/1000</f>
        <v>2.436771666666667</v>
      </c>
      <c r="AF17" s="102">
        <f>AF16-(-Glutamine!AL20*'In Process Calc.'!$J16+Glutamine!AL21*'In Process Calc.'!$E17-$F16*Glutamine!BJ21)/1000</f>
        <v>4.4519878888888886</v>
      </c>
      <c r="AG17" s="102">
        <f>AG16-(-Glutamine!AM20*'In Process Calc.'!$J16+Glutamine!AM21*'In Process Calc.'!$E17-$F16*Glutamine!BK21)/1000</f>
        <v>7.8197798888888883</v>
      </c>
      <c r="AH17" s="102">
        <f>AH16-(-Glutamine!AN20*'In Process Calc.'!$J16+Glutamine!AN21*'In Process Calc.'!$E17-$F16*Glutamine!BL21)/1000</f>
        <v>5.4971432222222205</v>
      </c>
      <c r="AI17" s="102">
        <f>AI16-(-Glutamine!AO20*'In Process Calc.'!$J16+Glutamine!AO21*'In Process Calc.'!$E17-$F16*Glutamine!BM21)/1000</f>
        <v>1.129501888888889</v>
      </c>
      <c r="AJ17" s="102">
        <f>AJ16-(-Glutamine!AP20*'In Process Calc.'!$J16+Glutamine!AP21*'In Process Calc.'!$E17-$F16*Glutamine!BN21)/1000</f>
        <v>2.336046222222222</v>
      </c>
      <c r="AK17" s="102">
        <f>AK16-(-Glutamine!AQ20*'In Process Calc.'!$J16+Glutamine!AQ21*'In Process Calc.'!$E17-$F16*Glutamine!BO21)/1000</f>
        <v>2.8832205555555541</v>
      </c>
      <c r="AL17" s="102">
        <f>AL16-(-Glutamine!AR20*'In Process Calc.'!$J16+Glutamine!AR21*'In Process Calc.'!$E17-'In Process Calc.'!$F16*Glutamine!BP21)/1000</f>
        <v>0</v>
      </c>
      <c r="AM17" s="101">
        <f t="shared" si="15"/>
        <v>94.999546111111115</v>
      </c>
      <c r="AN17" s="101">
        <f t="shared" si="2"/>
        <v>69.580014888888897</v>
      </c>
      <c r="AO17" s="101">
        <f t="shared" si="16"/>
        <v>288.64271577777777</v>
      </c>
      <c r="AP17" s="107">
        <f>Glutamine!N21/(Glutamine!H21)</f>
        <v>0</v>
      </c>
      <c r="AQ17" s="108">
        <f>IF(Glutamine!O21&gt;0,Glutamine!O21,(Glutamine!P21*$E17-Glutamine!P20*$J16)/1000/((Glutamine!$H20*$J16+Glutamine!$H21*$E17)*1000000*0.5*($C17-$C16))*1000000000)</f>
        <v>0</v>
      </c>
      <c r="AR17" s="108">
        <f>(L17-L16)/((Glutamine!$H20*$J16+Glutamine!$H21*$E17)*0.5*($C17-$C16))</f>
        <v>-2.3885019808678491E-3</v>
      </c>
      <c r="AS17" s="108">
        <f t="shared" si="3"/>
        <v>-3.92964300819287E-5</v>
      </c>
      <c r="AT17" s="108">
        <f>(Glutamine!$I21*$E17-Glutamine!$I20*$J16)/((Glutamine!$H20*$J16+Glutamine!$H21*$E17)*0.5*($C17-$C16))</f>
        <v>2.3492055507859204E-3</v>
      </c>
      <c r="AU17" s="108">
        <f>(N17-N16)*1000/((Glutamine!$H20*$J16+Glutamine!$H21*$E17)*0.5*($C17-$C16))</f>
        <v>0.70113846941785962</v>
      </c>
      <c r="AV17" s="108">
        <f>(O17-O16)*1000/((Glutamine!$H20*$J16+Glutamine!$H21*$E17)*0.5*($C17-$C16))</f>
        <v>1.2941568481726065E-3</v>
      </c>
      <c r="AW17" s="108">
        <f>(P17-P16)*1000/((Glutamine!$H20*$J16+Glutamine!$H21*$E17)*0.5*($C17-$C16))</f>
        <v>5.9342639024801899E-4</v>
      </c>
      <c r="AX17" s="108">
        <f>(Q17-Q16)*1000/((Glutamine!$H20*$J16+Glutamine!$H21*$E17)*0.5*($C17-$C16))</f>
        <v>9.361284852842205E-6</v>
      </c>
      <c r="AY17" s="108">
        <f>(R17-R16)*1000/((Glutamine!$H20*$J16+Glutamine!$H21*$E17)*0.5*($C17-$C16))</f>
        <v>-2.7779842072218344E-5</v>
      </c>
      <c r="AZ17" s="108">
        <f>(S17-S16)*1000/((Glutamine!$H20*$J16+Glutamine!$H21*$E17)*0.5*($C17-$C16))</f>
        <v>-5.2931836484881303E-4</v>
      </c>
      <c r="BA17" s="507">
        <v>3.9810151286534236E-2</v>
      </c>
      <c r="BB17" s="108">
        <f>(U17-U16)*1000/((Glutamine!$H20*$J16+Glutamine!$H21*$E17)*0.5*($C17-$C16))</f>
        <v>7.3535095487783746E-4</v>
      </c>
      <c r="BC17" s="108">
        <f>(V17-V16)*1000/((Glutamine!$H20*$J16+Glutamine!$H21*$E17)*0.5*($C17-$C16))</f>
        <v>8.4310804977109075E-4</v>
      </c>
      <c r="BD17" s="108">
        <f>(W17-W16)*1000/((Glutamine!$H20*$J16+Glutamine!$H21*$E17)*0.5*($C17-$C16))</f>
        <v>-2.1247685076969951E-3</v>
      </c>
      <c r="BE17" s="108">
        <f>(X17-X16)*1000/((Glutamine!$H20*$J16+Glutamine!$H21*$E17)*0.5*($C17-$C16))</f>
        <v>1.3828277175878081E-4</v>
      </c>
      <c r="BF17" s="108">
        <f>(Y17-Y16)*1000/((Glutamine!$H20*$J16+Glutamine!$H21*$E17)*0.5*($C17-$C16))</f>
        <v>-6.2358083907438387E-6</v>
      </c>
      <c r="BG17" s="507">
        <v>5.5544633826823961E-3</v>
      </c>
      <c r="BH17" s="108">
        <f>(AA17-AA16)*1000/((Glutamine!$H20*$J16+Glutamine!$H21*$E17)*0.5*($C17-$C16))</f>
        <v>5.3027041379117483E-4</v>
      </c>
      <c r="BI17" s="108">
        <f>(AB17-AB16)*1000/((Glutamine!$H20*$J16+Glutamine!$H21*$E17)*0.5*($C17-$C16))</f>
        <v>1.0807103546260056E-3</v>
      </c>
      <c r="BJ17" s="108">
        <f>(AC17-AC16)*1000/((Glutamine!$H20*$J16+Glutamine!$H21*$E17)*0.5*($C17-$C16))</f>
        <v>-3.2043289995980335E-4</v>
      </c>
      <c r="BK17" s="108">
        <f>(AD17-AD16)*1000/((Glutamine!$H20*$J16+Glutamine!$H21*$E17)*0.5*($C17-$C16))</f>
        <v>-2.1679885755613794E-3</v>
      </c>
      <c r="BL17" s="108">
        <f>(AE17-AE16)*1000/((Glutamine!$H20*$J16+Glutamine!$H21*$E17)*0.5*($C17-$C16))</f>
        <v>4.886839923592144E-4</v>
      </c>
      <c r="BM17" s="108">
        <f>(AF17-AF16)*1000/((Glutamine!$H20*$J16+Glutamine!$H21*$E17)*0.5*($C17-$C16))</f>
        <v>-1.0861540665233636E-3</v>
      </c>
      <c r="BN17" s="108">
        <f>(AG17-AG16)*1000/((Glutamine!$H20*$J16+Glutamine!$H21*$E17)*0.5*($C17-$C16))</f>
        <v>-7.203558100965326E-4</v>
      </c>
      <c r="BO17" s="108">
        <f>(AH17-AH16)*1000/((Glutamine!$H20*$J16+Glutamine!$H21*$E17)*0.5*($C17-$C16))</f>
        <v>-5.6548743708979214E-4</v>
      </c>
      <c r="BP17" s="108">
        <f>(AI17-AI16)*1000/((Glutamine!$H20*$J16+Glutamine!$H21*$E17)*0.5*($C17-$C16))</f>
        <v>3.2064118403713881E-4</v>
      </c>
      <c r="BQ17" s="108">
        <f>(AJ17-AJ16)*1000/((Glutamine!$H20*$J16+Glutamine!$H21*$E17)*0.5*($C17-$C16))</f>
        <v>-4.2323520832574348E-4</v>
      </c>
      <c r="BR17" s="108">
        <f>(AK17-AK16)*1000/((Glutamine!$H20*$J16+Glutamine!$H21*$E17)*0.5*($C17-$C16))</f>
        <v>1.5992501119574862E-3</v>
      </c>
      <c r="BS17" s="108">
        <f>(AL17-AL16)*1000/((Glutamine!$H20*$E17+Glutamine!$H21*$E17)*0.5*($C17-$C16))</f>
        <v>0</v>
      </c>
      <c r="BT17" s="109">
        <f t="shared" si="8"/>
        <v>7.8797302956278743E-3</v>
      </c>
      <c r="BU17" s="109">
        <f t="shared" si="9"/>
        <v>4.4175848718938891E-3</v>
      </c>
      <c r="BV17" s="109">
        <f t="shared" si="10"/>
        <v>1.6706271207770129E-2</v>
      </c>
      <c r="BW17" s="109">
        <f t="shared" si="11"/>
        <v>3.9545321516886625E-2</v>
      </c>
      <c r="BX17" s="108">
        <f t="shared" si="4"/>
        <v>0.13952379489100789</v>
      </c>
      <c r="BY17" s="108">
        <f t="shared" si="5"/>
        <v>0</v>
      </c>
      <c r="BZ17" s="108">
        <f t="shared" si="6"/>
        <v>1.8471443365917817E-2</v>
      </c>
      <c r="CA17" s="108">
        <f t="shared" si="12"/>
        <v>-2.9482365681044684</v>
      </c>
      <c r="CB17" s="37"/>
    </row>
    <row r="18" spans="1:80">
      <c r="A18" s="94"/>
      <c r="B18" s="501"/>
      <c r="D18" s="98"/>
      <c r="E18" s="98"/>
      <c r="F18" s="98"/>
      <c r="G18" s="98"/>
      <c r="H18" s="98"/>
      <c r="I18" s="98"/>
      <c r="J18" s="98"/>
      <c r="K18" s="103"/>
      <c r="L18" s="103"/>
      <c r="M18" s="103"/>
      <c r="N18" s="103"/>
      <c r="O18" s="103"/>
      <c r="P18" s="103"/>
      <c r="Q18" s="103"/>
      <c r="R18" s="103"/>
      <c r="S18" s="103"/>
      <c r="T18" s="103"/>
      <c r="U18" s="103"/>
      <c r="V18" s="103"/>
      <c r="W18" s="103"/>
      <c r="X18" s="103"/>
      <c r="Y18" s="103"/>
      <c r="Z18" s="510"/>
      <c r="AA18" s="103"/>
      <c r="AB18" s="103"/>
      <c r="AC18" s="103"/>
      <c r="AD18" s="103"/>
      <c r="AE18" s="103"/>
      <c r="AF18" s="103"/>
      <c r="AG18" s="103"/>
      <c r="AH18" s="103"/>
      <c r="AI18" s="103"/>
      <c r="AJ18" s="103"/>
      <c r="AK18" s="103"/>
      <c r="AL18" s="103"/>
      <c r="AM18" s="103"/>
      <c r="AN18" s="103"/>
      <c r="AO18" s="103"/>
      <c r="AP18" s="110"/>
      <c r="AQ18" s="110"/>
      <c r="AR18" s="110"/>
      <c r="AS18" s="110"/>
      <c r="AT18" s="110"/>
      <c r="AU18" s="110"/>
      <c r="AV18" s="110"/>
      <c r="AW18" s="110"/>
      <c r="AX18" s="110"/>
      <c r="AY18" s="110"/>
      <c r="AZ18" s="110"/>
      <c r="BA18" s="508"/>
      <c r="BB18" s="110"/>
      <c r="BC18" s="110"/>
      <c r="BD18" s="110"/>
      <c r="BE18" s="110"/>
      <c r="BF18" s="110"/>
      <c r="BG18" s="508"/>
      <c r="BH18" s="110"/>
      <c r="BI18" s="110"/>
      <c r="BJ18" s="110"/>
      <c r="BK18" s="110"/>
      <c r="BL18" s="110"/>
      <c r="BM18" s="110"/>
      <c r="BN18" s="110"/>
      <c r="BO18" s="110"/>
      <c r="BP18" s="110"/>
      <c r="BQ18" s="110"/>
      <c r="BR18" s="110"/>
      <c r="BS18" s="110"/>
      <c r="BT18" s="110"/>
      <c r="BU18" s="110"/>
      <c r="BV18" s="110"/>
      <c r="BW18" s="110"/>
      <c r="BX18" s="110"/>
      <c r="BY18" s="110"/>
      <c r="BZ18" s="110"/>
      <c r="CA18" s="110"/>
      <c r="CB18" s="37"/>
    </row>
    <row r="19" spans="1:80">
      <c r="A19" s="94"/>
      <c r="B19" s="501"/>
      <c r="D19" s="98"/>
      <c r="E19" s="98"/>
      <c r="F19" s="98"/>
      <c r="G19" s="98"/>
      <c r="H19" s="98"/>
      <c r="I19" s="98"/>
      <c r="J19" s="98"/>
      <c r="K19" s="103"/>
      <c r="L19" s="103"/>
      <c r="M19" s="103"/>
      <c r="N19" s="103"/>
      <c r="O19" s="103"/>
      <c r="P19" s="103"/>
      <c r="Q19" s="103"/>
      <c r="R19" s="103"/>
      <c r="S19" s="103"/>
      <c r="T19" s="103"/>
      <c r="U19" s="103"/>
      <c r="V19" s="103"/>
      <c r="W19" s="103"/>
      <c r="X19" s="103"/>
      <c r="Y19" s="103"/>
      <c r="Z19" s="510"/>
      <c r="AA19" s="103"/>
      <c r="AB19" s="103"/>
      <c r="AC19" s="103"/>
      <c r="AD19" s="103"/>
      <c r="AE19" s="103"/>
      <c r="AF19" s="103"/>
      <c r="AG19" s="103"/>
      <c r="AH19" s="103"/>
      <c r="AI19" s="103"/>
      <c r="AJ19" s="103"/>
      <c r="AK19" s="103"/>
      <c r="AL19" s="103"/>
      <c r="AM19" s="103"/>
      <c r="AN19" s="103"/>
      <c r="AO19" s="103"/>
      <c r="AP19" s="110"/>
      <c r="AQ19" s="110"/>
      <c r="AR19" s="110"/>
      <c r="AS19" s="110"/>
      <c r="AT19" s="110"/>
      <c r="AU19" s="110"/>
      <c r="AV19" s="110"/>
      <c r="AW19" s="110"/>
      <c r="AX19" s="110"/>
      <c r="AY19" s="110"/>
      <c r="AZ19" s="110"/>
      <c r="BA19" s="508"/>
      <c r="BB19" s="110"/>
      <c r="BC19" s="110"/>
      <c r="BD19" s="110"/>
      <c r="BE19" s="110"/>
      <c r="BF19" s="110"/>
      <c r="BG19" s="508"/>
      <c r="BH19" s="110"/>
      <c r="BI19" s="110"/>
      <c r="BJ19" s="110"/>
      <c r="BK19" s="110"/>
      <c r="BL19" s="110"/>
      <c r="BM19" s="110"/>
      <c r="BN19" s="110"/>
      <c r="BO19" s="110"/>
      <c r="BP19" s="110"/>
      <c r="BQ19" s="110"/>
      <c r="BR19" s="110"/>
      <c r="BS19" s="110"/>
      <c r="BT19" s="110"/>
      <c r="BU19" s="110"/>
      <c r="BV19" s="110"/>
      <c r="BW19" s="110"/>
      <c r="BX19" s="110"/>
      <c r="BY19" s="110"/>
      <c r="BZ19" s="110"/>
      <c r="CA19" s="110"/>
      <c r="CB19" s="37"/>
    </row>
    <row r="20" spans="1:80">
      <c r="A20" s="94"/>
      <c r="B20" s="501"/>
      <c r="D20" s="98"/>
      <c r="E20" s="98"/>
      <c r="F20" s="98"/>
      <c r="G20" s="98"/>
      <c r="H20" s="98"/>
      <c r="I20" s="98"/>
      <c r="J20" s="98"/>
      <c r="K20" s="103"/>
      <c r="L20" s="103"/>
      <c r="M20" s="103"/>
      <c r="N20" s="103"/>
      <c r="O20" s="103"/>
      <c r="P20" s="103"/>
      <c r="Q20" s="103"/>
      <c r="R20" s="103"/>
      <c r="S20" s="103"/>
      <c r="T20" s="103"/>
      <c r="U20" s="103"/>
      <c r="V20" s="103"/>
      <c r="W20" s="103"/>
      <c r="X20" s="103"/>
      <c r="Y20" s="103"/>
      <c r="Z20" s="510"/>
      <c r="AA20" s="103"/>
      <c r="AB20" s="103"/>
      <c r="AC20" s="103"/>
      <c r="AD20" s="103"/>
      <c r="AE20" s="103"/>
      <c r="AF20" s="103"/>
      <c r="AG20" s="103"/>
      <c r="AH20" s="103"/>
      <c r="AI20" s="103"/>
      <c r="AJ20" s="103"/>
      <c r="AK20" s="103"/>
      <c r="AL20" s="103"/>
      <c r="AM20" s="103"/>
      <c r="AN20" s="103"/>
      <c r="AO20" s="103"/>
      <c r="AP20" s="110"/>
      <c r="AQ20" s="110"/>
      <c r="AR20" s="110"/>
      <c r="AS20" s="110"/>
      <c r="AT20" s="110"/>
      <c r="AU20" s="110"/>
      <c r="AV20" s="110"/>
      <c r="AW20" s="110"/>
      <c r="AX20" s="110"/>
      <c r="AY20" s="110"/>
      <c r="AZ20" s="110"/>
      <c r="BA20" s="508"/>
      <c r="BB20" s="110"/>
      <c r="BC20" s="110"/>
      <c r="BD20" s="110"/>
      <c r="BE20" s="110"/>
      <c r="BF20" s="110"/>
      <c r="BG20" s="508"/>
      <c r="BH20" s="110"/>
      <c r="BI20" s="110"/>
      <c r="BJ20" s="110"/>
      <c r="BK20" s="110"/>
      <c r="BL20" s="110"/>
      <c r="BM20" s="110"/>
      <c r="BN20" s="110"/>
      <c r="BO20" s="110"/>
      <c r="BP20" s="110"/>
      <c r="BQ20" s="110"/>
      <c r="BR20" s="110"/>
      <c r="BS20" s="110"/>
      <c r="BT20" s="110"/>
      <c r="BU20" s="110"/>
      <c r="BV20" s="110"/>
      <c r="BW20" s="110"/>
      <c r="BX20" s="110"/>
      <c r="BY20" s="110"/>
      <c r="BZ20" s="110"/>
      <c r="CA20" s="110"/>
      <c r="CB20" s="37"/>
    </row>
    <row r="21" spans="1:80">
      <c r="A21" s="94"/>
      <c r="B21" s="501"/>
      <c r="D21" s="98"/>
      <c r="E21" s="98"/>
      <c r="F21" s="98"/>
      <c r="G21" s="98"/>
      <c r="H21" s="98"/>
      <c r="I21" s="98"/>
      <c r="J21" s="98"/>
      <c r="K21" s="103"/>
      <c r="L21" s="103"/>
      <c r="M21" s="103"/>
      <c r="N21" s="103"/>
      <c r="O21" s="103"/>
      <c r="P21" s="103"/>
      <c r="Q21" s="103"/>
      <c r="R21" s="103"/>
      <c r="S21" s="103"/>
      <c r="T21" s="103"/>
      <c r="U21" s="103"/>
      <c r="V21" s="103"/>
      <c r="W21" s="103"/>
      <c r="X21" s="103"/>
      <c r="Y21" s="103"/>
      <c r="Z21" s="510"/>
      <c r="AA21" s="103"/>
      <c r="AB21" s="103"/>
      <c r="AC21" s="103"/>
      <c r="AD21" s="103"/>
      <c r="AE21" s="103"/>
      <c r="AF21" s="103"/>
      <c r="AG21" s="103"/>
      <c r="AH21" s="103"/>
      <c r="AI21" s="103"/>
      <c r="AJ21" s="103"/>
      <c r="AK21" s="103"/>
      <c r="AL21" s="103"/>
      <c r="AM21" s="103"/>
      <c r="AN21" s="103"/>
      <c r="AO21" s="103"/>
      <c r="AP21" s="110"/>
      <c r="AQ21" s="110"/>
      <c r="AR21" s="110"/>
      <c r="AS21" s="110"/>
      <c r="AT21" s="110"/>
      <c r="AU21" s="110"/>
      <c r="AV21" s="110"/>
      <c r="AW21" s="110"/>
      <c r="AX21" s="110"/>
      <c r="AY21" s="110"/>
      <c r="AZ21" s="110"/>
      <c r="BA21" s="508"/>
      <c r="BB21" s="110"/>
      <c r="BC21" s="110"/>
      <c r="BD21" s="110"/>
      <c r="BE21" s="110"/>
      <c r="BF21" s="110"/>
      <c r="BG21" s="508"/>
      <c r="BH21" s="110"/>
      <c r="BI21" s="110"/>
      <c r="BJ21" s="110"/>
      <c r="BK21" s="110"/>
      <c r="BL21" s="110"/>
      <c r="BM21" s="110"/>
      <c r="BN21" s="110"/>
      <c r="BO21" s="110"/>
      <c r="BP21" s="110"/>
      <c r="BQ21" s="110"/>
      <c r="BR21" s="110"/>
      <c r="BS21" s="110"/>
      <c r="BT21" s="110"/>
      <c r="BU21" s="110"/>
      <c r="BV21" s="110"/>
      <c r="BW21" s="110"/>
      <c r="BX21" s="110"/>
      <c r="BY21" s="110"/>
      <c r="BZ21" s="110"/>
      <c r="CA21" s="110"/>
      <c r="CB21" s="37"/>
    </row>
    <row r="22" spans="1:80">
      <c r="A22" s="94"/>
      <c r="B22" s="501"/>
      <c r="D22" s="98"/>
      <c r="E22" s="98"/>
      <c r="F22" s="98"/>
      <c r="G22" s="98"/>
      <c r="H22" s="98"/>
      <c r="I22" s="98"/>
      <c r="J22" s="98"/>
      <c r="K22" s="103"/>
      <c r="L22" s="103"/>
      <c r="M22" s="103"/>
      <c r="N22" s="103"/>
      <c r="O22" s="103"/>
      <c r="P22" s="103"/>
      <c r="Q22" s="103"/>
      <c r="R22" s="103"/>
      <c r="S22" s="103"/>
      <c r="T22" s="103"/>
      <c r="U22" s="103"/>
      <c r="V22" s="103"/>
      <c r="W22" s="103"/>
      <c r="X22" s="103"/>
      <c r="Y22" s="103"/>
      <c r="Z22" s="510"/>
      <c r="AA22" s="103"/>
      <c r="AB22" s="103"/>
      <c r="AC22" s="103"/>
      <c r="AD22" s="103"/>
      <c r="AE22" s="103"/>
      <c r="AF22" s="103"/>
      <c r="AG22" s="103"/>
      <c r="AH22" s="103"/>
      <c r="AI22" s="103"/>
      <c r="AJ22" s="103"/>
      <c r="AK22" s="103"/>
      <c r="AL22" s="103"/>
      <c r="AM22" s="103"/>
      <c r="AN22" s="103"/>
      <c r="AO22" s="103"/>
      <c r="AP22" s="110"/>
      <c r="AQ22" s="110"/>
      <c r="AR22" s="110"/>
      <c r="AS22" s="110"/>
      <c r="AT22" s="110"/>
      <c r="AU22" s="110"/>
      <c r="AV22" s="110"/>
      <c r="AW22" s="110"/>
      <c r="AX22" s="110"/>
      <c r="AY22" s="110"/>
      <c r="AZ22" s="110"/>
      <c r="BA22" s="508"/>
      <c r="BB22" s="110"/>
      <c r="BC22" s="110"/>
      <c r="BD22" s="110"/>
      <c r="BE22" s="110"/>
      <c r="BF22" s="110"/>
      <c r="BG22" s="508"/>
      <c r="BH22" s="110"/>
      <c r="BI22" s="110"/>
      <c r="BJ22" s="110"/>
      <c r="BK22" s="110"/>
      <c r="BL22" s="110"/>
      <c r="BM22" s="110"/>
      <c r="BN22" s="110"/>
      <c r="BO22" s="110"/>
      <c r="BP22" s="110"/>
      <c r="BQ22" s="110"/>
      <c r="BR22" s="110"/>
      <c r="BS22" s="110"/>
      <c r="BT22" s="110"/>
      <c r="BU22" s="110"/>
      <c r="BV22" s="110"/>
      <c r="BW22" s="110"/>
      <c r="BX22" s="110"/>
      <c r="BY22" s="110"/>
      <c r="BZ22" s="110"/>
      <c r="CA22" s="110"/>
      <c r="CB22" s="37"/>
    </row>
    <row r="23" spans="1:80">
      <c r="A23" s="94"/>
      <c r="B23" s="501"/>
      <c r="D23" s="98"/>
      <c r="E23" s="98"/>
      <c r="F23" s="98"/>
      <c r="G23" s="98"/>
      <c r="H23" s="98"/>
      <c r="I23" s="98"/>
      <c r="J23" s="98"/>
      <c r="K23" s="103"/>
      <c r="L23" s="103"/>
      <c r="M23" s="103"/>
      <c r="N23" s="103"/>
      <c r="O23" s="103"/>
      <c r="P23" s="103"/>
      <c r="Q23" s="103"/>
      <c r="R23" s="103"/>
      <c r="S23" s="103"/>
      <c r="T23" s="103"/>
      <c r="U23" s="103"/>
      <c r="V23" s="103"/>
      <c r="W23" s="103"/>
      <c r="X23" s="103"/>
      <c r="Y23" s="103"/>
      <c r="Z23" s="510"/>
      <c r="AA23" s="103"/>
      <c r="AB23" s="103"/>
      <c r="AC23" s="103"/>
      <c r="AD23" s="103"/>
      <c r="AE23" s="103"/>
      <c r="AF23" s="103"/>
      <c r="AG23" s="103"/>
      <c r="AH23" s="103"/>
      <c r="AI23" s="103"/>
      <c r="AJ23" s="103"/>
      <c r="AK23" s="103"/>
      <c r="AL23" s="103"/>
      <c r="AM23" s="103"/>
      <c r="AN23" s="103"/>
      <c r="AO23" s="103"/>
      <c r="AP23" s="110"/>
      <c r="AQ23" s="110"/>
      <c r="AR23" s="110"/>
      <c r="AS23" s="110"/>
      <c r="AT23" s="110"/>
      <c r="AU23" s="110"/>
      <c r="AV23" s="110"/>
      <c r="AW23" s="110"/>
      <c r="AX23" s="110"/>
      <c r="AY23" s="110"/>
      <c r="AZ23" s="110"/>
      <c r="BA23" s="508"/>
      <c r="BB23" s="110"/>
      <c r="BC23" s="110"/>
      <c r="BD23" s="110"/>
      <c r="BE23" s="110"/>
      <c r="BF23" s="110"/>
      <c r="BG23" s="508"/>
      <c r="BH23" s="110"/>
      <c r="BI23" s="110"/>
      <c r="BJ23" s="110"/>
      <c r="BK23" s="110"/>
      <c r="BL23" s="110"/>
      <c r="BM23" s="110"/>
      <c r="BN23" s="110"/>
      <c r="BO23" s="110"/>
      <c r="BP23" s="110"/>
      <c r="BQ23" s="110"/>
      <c r="BR23" s="110"/>
      <c r="BS23" s="110"/>
      <c r="BT23" s="110"/>
      <c r="BU23" s="110"/>
      <c r="BV23" s="110"/>
      <c r="BW23" s="110"/>
      <c r="BX23" s="110"/>
      <c r="BY23" s="110"/>
      <c r="BZ23" s="110"/>
      <c r="CA23" s="110"/>
      <c r="CB23" s="37"/>
    </row>
    <row r="24" spans="1:80">
      <c r="A24" s="94"/>
      <c r="B24" s="501"/>
      <c r="D24" s="98"/>
      <c r="E24" s="98"/>
      <c r="F24" s="98"/>
      <c r="G24" s="98"/>
      <c r="H24" s="98"/>
      <c r="I24" s="98"/>
      <c r="J24" s="98"/>
      <c r="K24" s="103"/>
      <c r="L24" s="103"/>
      <c r="M24" s="103"/>
      <c r="N24" s="103"/>
      <c r="O24" s="103"/>
      <c r="P24" s="103"/>
      <c r="Q24" s="103"/>
      <c r="R24" s="103"/>
      <c r="S24" s="103"/>
      <c r="T24" s="103"/>
      <c r="U24" s="103"/>
      <c r="V24" s="103"/>
      <c r="W24" s="103"/>
      <c r="X24" s="103"/>
      <c r="Y24" s="103"/>
      <c r="Z24" s="510"/>
      <c r="AA24" s="103"/>
      <c r="AB24" s="103"/>
      <c r="AC24" s="103"/>
      <c r="AD24" s="103"/>
      <c r="AE24" s="103"/>
      <c r="AF24" s="103"/>
      <c r="AG24" s="103"/>
      <c r="AH24" s="103"/>
      <c r="AI24" s="103"/>
      <c r="AJ24" s="103"/>
      <c r="AK24" s="103"/>
      <c r="AL24" s="103"/>
      <c r="AM24" s="103"/>
      <c r="AN24" s="103"/>
      <c r="AO24" s="103"/>
      <c r="AP24" s="110"/>
      <c r="AQ24" s="110"/>
      <c r="AR24" s="110"/>
      <c r="AS24" s="110"/>
      <c r="AT24" s="110"/>
      <c r="AU24" s="110"/>
      <c r="AV24" s="110"/>
      <c r="AW24" s="110"/>
      <c r="AX24" s="110"/>
      <c r="AY24" s="110"/>
      <c r="AZ24" s="110"/>
      <c r="BA24" s="508"/>
      <c r="BB24" s="110"/>
      <c r="BC24" s="110"/>
      <c r="BD24" s="110"/>
      <c r="BE24" s="110"/>
      <c r="BF24" s="110"/>
      <c r="BG24" s="508"/>
      <c r="BH24" s="110"/>
      <c r="BI24" s="110"/>
      <c r="BJ24" s="110"/>
      <c r="BK24" s="110"/>
      <c r="BL24" s="110"/>
      <c r="BM24" s="110"/>
      <c r="BN24" s="110"/>
      <c r="BO24" s="110"/>
      <c r="BP24" s="110"/>
      <c r="BQ24" s="110"/>
      <c r="BR24" s="110"/>
      <c r="BS24" s="110"/>
      <c r="BT24" s="110"/>
      <c r="BU24" s="110"/>
      <c r="BV24" s="110"/>
      <c r="BW24" s="110"/>
      <c r="BX24" s="110"/>
      <c r="BY24" s="110"/>
      <c r="BZ24" s="110"/>
      <c r="CA24" s="110"/>
      <c r="CB24" s="37"/>
    </row>
    <row r="25" spans="1:80">
      <c r="A25" s="94"/>
      <c r="B25" s="501"/>
      <c r="C25" s="98"/>
      <c r="D25" s="98"/>
      <c r="E25" s="98"/>
      <c r="F25" s="98"/>
      <c r="G25" s="98"/>
      <c r="H25" s="98"/>
      <c r="I25" s="98"/>
      <c r="J25" s="98"/>
      <c r="K25" s="103"/>
      <c r="L25" s="103"/>
      <c r="M25" s="103"/>
      <c r="N25" s="103"/>
      <c r="O25" s="103"/>
      <c r="P25" s="103"/>
      <c r="Q25" s="103"/>
      <c r="R25" s="103"/>
      <c r="S25" s="103"/>
      <c r="T25" s="103"/>
      <c r="U25" s="103"/>
      <c r="V25" s="103"/>
      <c r="W25" s="103"/>
      <c r="X25" s="103"/>
      <c r="Y25" s="103"/>
      <c r="Z25" s="510"/>
      <c r="AA25" s="103"/>
      <c r="AB25" s="103"/>
      <c r="AC25" s="103"/>
      <c r="AD25" s="103"/>
      <c r="AE25" s="103"/>
      <c r="AF25" s="103"/>
      <c r="AG25" s="103"/>
      <c r="AH25" s="103"/>
      <c r="AI25" s="103"/>
      <c r="AJ25" s="103"/>
      <c r="AK25" s="103"/>
      <c r="AL25" s="103"/>
      <c r="AM25" s="103"/>
      <c r="AN25" s="103"/>
      <c r="AO25" s="103"/>
      <c r="AP25" s="110"/>
      <c r="AQ25" s="110"/>
      <c r="AR25" s="110"/>
      <c r="AS25" s="110"/>
      <c r="AT25" s="110"/>
      <c r="AU25" s="110"/>
      <c r="AV25" s="110"/>
      <c r="AW25" s="110"/>
      <c r="AX25" s="110"/>
      <c r="AY25" s="110"/>
      <c r="AZ25" s="110"/>
      <c r="BA25" s="508"/>
      <c r="BB25" s="110"/>
      <c r="BC25" s="110"/>
      <c r="BD25" s="110"/>
      <c r="BE25" s="110"/>
      <c r="BF25" s="110"/>
      <c r="BG25" s="508"/>
      <c r="BH25" s="110"/>
      <c r="BI25" s="110"/>
      <c r="BJ25" s="110"/>
      <c r="BK25" s="110"/>
      <c r="BL25" s="110"/>
      <c r="BM25" s="110"/>
      <c r="BN25" s="110"/>
      <c r="BO25" s="110"/>
      <c r="BP25" s="110"/>
      <c r="BQ25" s="110"/>
      <c r="BR25" s="110"/>
      <c r="BS25" s="110"/>
      <c r="BT25" s="110"/>
      <c r="BU25" s="110"/>
      <c r="BV25" s="110"/>
      <c r="BW25" s="110"/>
      <c r="BX25" s="110"/>
      <c r="BY25" s="110"/>
      <c r="BZ25" s="110"/>
      <c r="CA25" s="110"/>
      <c r="CB25" s="37"/>
    </row>
    <row r="26" spans="1:80">
      <c r="A26" s="94"/>
      <c r="B26" s="502"/>
      <c r="C26" s="98"/>
      <c r="D26" s="98"/>
      <c r="E26" s="98"/>
      <c r="F26" s="98"/>
      <c r="G26" s="98"/>
      <c r="H26" s="98"/>
      <c r="I26" s="98"/>
      <c r="J26" s="98"/>
      <c r="K26" s="103"/>
      <c r="L26" s="103"/>
      <c r="M26" s="103"/>
      <c r="N26" s="103"/>
      <c r="O26" s="103"/>
      <c r="P26" s="103"/>
      <c r="Q26" s="103"/>
      <c r="R26" s="103"/>
      <c r="S26" s="103"/>
      <c r="T26" s="103"/>
      <c r="U26" s="103"/>
      <c r="V26" s="103"/>
      <c r="W26" s="103"/>
      <c r="X26" s="103"/>
      <c r="Y26" s="103"/>
      <c r="Z26" s="510"/>
      <c r="AA26" s="103"/>
      <c r="AB26" s="103"/>
      <c r="AC26" s="103"/>
      <c r="AD26" s="103"/>
      <c r="AE26" s="103"/>
      <c r="AF26" s="103"/>
      <c r="AG26" s="103"/>
      <c r="AH26" s="103"/>
      <c r="AI26" s="103"/>
      <c r="AJ26" s="103"/>
      <c r="AK26" s="103"/>
      <c r="AL26" s="103"/>
      <c r="AM26" s="103"/>
      <c r="AN26" s="103"/>
      <c r="AO26" s="103"/>
      <c r="AP26" s="110"/>
      <c r="AQ26" s="110"/>
      <c r="AR26" s="110"/>
      <c r="AS26" s="110"/>
      <c r="AT26" s="110"/>
      <c r="AU26" s="110"/>
      <c r="AV26" s="110"/>
      <c r="AW26" s="110"/>
      <c r="AX26" s="110"/>
      <c r="AY26" s="110"/>
      <c r="AZ26" s="110"/>
      <c r="BA26" s="508"/>
      <c r="BB26" s="110"/>
      <c r="BC26" s="110"/>
      <c r="BD26" s="110"/>
      <c r="BE26" s="110"/>
      <c r="BF26" s="110"/>
      <c r="BG26" s="508"/>
      <c r="BH26" s="110"/>
      <c r="BI26" s="110"/>
      <c r="BJ26" s="110"/>
      <c r="BK26" s="110"/>
      <c r="BL26" s="110"/>
      <c r="BM26" s="110"/>
      <c r="BN26" s="110"/>
      <c r="BO26" s="110"/>
      <c r="BP26" s="110"/>
      <c r="BQ26" s="110"/>
      <c r="BR26" s="110"/>
      <c r="BS26" s="110"/>
      <c r="BT26" s="110"/>
      <c r="BU26" s="110"/>
      <c r="BV26" s="110"/>
      <c r="BW26" s="110"/>
      <c r="BX26" s="110"/>
      <c r="BY26" s="110"/>
      <c r="BZ26" s="110"/>
      <c r="CA26" s="110"/>
      <c r="CB26" s="37"/>
    </row>
    <row r="27" spans="1:80">
      <c r="A27" s="94"/>
      <c r="B27" s="502"/>
      <c r="C27" s="98"/>
      <c r="D27" s="98"/>
      <c r="E27" s="98"/>
      <c r="F27" s="98"/>
      <c r="G27" s="98"/>
      <c r="H27" s="98"/>
      <c r="I27" s="98"/>
      <c r="J27" s="98"/>
      <c r="K27" s="103"/>
      <c r="L27" s="103"/>
      <c r="M27" s="103"/>
      <c r="N27" s="103"/>
      <c r="O27" s="103"/>
      <c r="P27" s="103"/>
      <c r="Q27" s="103"/>
      <c r="R27" s="103"/>
      <c r="S27" s="103"/>
      <c r="T27" s="103"/>
      <c r="U27" s="103"/>
      <c r="V27" s="103"/>
      <c r="W27" s="103"/>
      <c r="X27" s="103"/>
      <c r="Y27" s="103"/>
      <c r="Z27" s="510"/>
      <c r="AA27" s="103"/>
      <c r="AB27" s="103"/>
      <c r="AC27" s="103"/>
      <c r="AD27" s="103"/>
      <c r="AE27" s="103"/>
      <c r="AF27" s="103"/>
      <c r="AG27" s="103"/>
      <c r="AH27" s="103"/>
      <c r="AI27" s="103"/>
      <c r="AJ27" s="103"/>
      <c r="AK27" s="103"/>
      <c r="AL27" s="103"/>
      <c r="AM27" s="103"/>
      <c r="AN27" s="103"/>
      <c r="AO27" s="103"/>
      <c r="AP27" s="110"/>
      <c r="AQ27" s="110"/>
      <c r="AR27" s="110"/>
      <c r="AS27" s="110"/>
      <c r="AT27" s="110"/>
      <c r="AU27" s="110"/>
      <c r="AV27" s="110"/>
      <c r="AW27" s="110"/>
      <c r="AX27" s="110"/>
      <c r="AY27" s="110"/>
      <c r="AZ27" s="110"/>
      <c r="BA27" s="508"/>
      <c r="BB27" s="110"/>
      <c r="BC27" s="110"/>
      <c r="BD27" s="110"/>
      <c r="BE27" s="110"/>
      <c r="BF27" s="110"/>
      <c r="BG27" s="508"/>
      <c r="BH27" s="110"/>
      <c r="BI27" s="110"/>
      <c r="BJ27" s="110"/>
      <c r="BK27" s="110"/>
      <c r="BL27" s="110"/>
      <c r="BM27" s="110"/>
      <c r="BN27" s="110"/>
      <c r="BO27" s="110"/>
      <c r="BP27" s="110"/>
      <c r="BQ27" s="110"/>
      <c r="BR27" s="110"/>
      <c r="BS27" s="110"/>
      <c r="BT27" s="110"/>
      <c r="BU27" s="110"/>
      <c r="BV27" s="110"/>
      <c r="BW27" s="110"/>
      <c r="BX27" s="110"/>
      <c r="BY27" s="110"/>
      <c r="BZ27" s="110"/>
      <c r="CA27" s="110"/>
      <c r="CB27" s="37"/>
    </row>
    <row r="28" spans="1:80">
      <c r="A28" s="94"/>
      <c r="B28" s="502"/>
      <c r="C28" s="98"/>
      <c r="D28" s="98"/>
      <c r="E28" s="98"/>
      <c r="F28" s="98"/>
      <c r="G28" s="98"/>
      <c r="H28" s="98"/>
      <c r="I28" s="98"/>
      <c r="J28" s="98"/>
      <c r="K28" s="103"/>
      <c r="L28" s="103"/>
      <c r="M28" s="103"/>
      <c r="N28" s="103"/>
      <c r="O28" s="103"/>
      <c r="P28" s="103"/>
      <c r="Q28" s="103"/>
      <c r="R28" s="103"/>
      <c r="S28" s="103"/>
      <c r="T28" s="103"/>
      <c r="U28" s="103"/>
      <c r="V28" s="103"/>
      <c r="W28" s="103"/>
      <c r="X28" s="103"/>
      <c r="Y28" s="103"/>
      <c r="Z28" s="510"/>
      <c r="AA28" s="103"/>
      <c r="AB28" s="103"/>
      <c r="AC28" s="103"/>
      <c r="AD28" s="103"/>
      <c r="AE28" s="103"/>
      <c r="AF28" s="103"/>
      <c r="AG28" s="103"/>
      <c r="AH28" s="103"/>
      <c r="AI28" s="103"/>
      <c r="AJ28" s="103"/>
      <c r="AK28" s="103"/>
      <c r="AL28" s="103"/>
      <c r="AM28" s="103"/>
      <c r="AN28" s="103"/>
      <c r="AO28" s="103"/>
      <c r="AP28" s="110"/>
      <c r="AQ28" s="110"/>
      <c r="AR28" s="110"/>
      <c r="AS28" s="110"/>
      <c r="AT28" s="110"/>
      <c r="AU28" s="110"/>
      <c r="AV28" s="110"/>
      <c r="AW28" s="110"/>
      <c r="AX28" s="110"/>
      <c r="AY28" s="110"/>
      <c r="AZ28" s="110"/>
      <c r="BA28" s="508"/>
      <c r="BB28" s="110"/>
      <c r="BC28" s="110"/>
      <c r="BD28" s="110"/>
      <c r="BE28" s="110"/>
      <c r="BF28" s="110"/>
      <c r="BG28" s="508"/>
      <c r="BH28" s="110"/>
      <c r="BI28" s="110"/>
      <c r="BJ28" s="110"/>
      <c r="BK28" s="110"/>
      <c r="BL28" s="110"/>
      <c r="BM28" s="110"/>
      <c r="BN28" s="110"/>
      <c r="BO28" s="110"/>
      <c r="BP28" s="110"/>
      <c r="BQ28" s="110"/>
      <c r="BR28" s="110"/>
      <c r="BS28" s="110"/>
      <c r="BT28" s="110"/>
      <c r="BU28" s="110"/>
      <c r="BV28" s="110"/>
      <c r="BW28" s="110"/>
      <c r="BX28" s="110"/>
      <c r="BY28" s="110"/>
      <c r="BZ28" s="110"/>
      <c r="CA28" s="110"/>
      <c r="CB28" s="37"/>
    </row>
    <row r="29" spans="1:80">
      <c r="A29" s="94"/>
      <c r="B29" s="502"/>
      <c r="C29" s="98"/>
      <c r="D29" s="98"/>
      <c r="E29" s="98"/>
      <c r="F29" s="98"/>
      <c r="G29" s="98"/>
      <c r="H29" s="98"/>
      <c r="I29" s="98"/>
      <c r="J29" s="98"/>
      <c r="K29" s="103"/>
      <c r="L29" s="103"/>
      <c r="M29" s="103"/>
      <c r="N29" s="103"/>
      <c r="O29" s="103"/>
      <c r="P29" s="103"/>
      <c r="Q29" s="103"/>
      <c r="R29" s="103"/>
      <c r="S29" s="103"/>
      <c r="T29" s="103"/>
      <c r="U29" s="103"/>
      <c r="V29" s="103"/>
      <c r="W29" s="103"/>
      <c r="X29" s="103"/>
      <c r="Y29" s="103"/>
      <c r="Z29" s="510"/>
      <c r="AA29" s="103"/>
      <c r="AB29" s="103"/>
      <c r="AC29" s="103"/>
      <c r="AD29" s="103"/>
      <c r="AE29" s="103"/>
      <c r="AF29" s="103"/>
      <c r="AG29" s="103"/>
      <c r="AH29" s="103"/>
      <c r="AI29" s="103"/>
      <c r="AJ29" s="103"/>
      <c r="AK29" s="103"/>
      <c r="AL29" s="103"/>
      <c r="AM29" s="103"/>
      <c r="AN29" s="103"/>
      <c r="AO29" s="103"/>
      <c r="AP29" s="110"/>
      <c r="AQ29" s="110"/>
      <c r="AR29" s="110"/>
      <c r="AS29" s="110"/>
      <c r="AT29" s="110"/>
      <c r="AU29" s="110"/>
      <c r="AV29" s="110"/>
      <c r="AW29" s="110"/>
      <c r="AX29" s="110"/>
      <c r="AY29" s="110"/>
      <c r="AZ29" s="110"/>
      <c r="BA29" s="508"/>
      <c r="BB29" s="110"/>
      <c r="BC29" s="110"/>
      <c r="BD29" s="110"/>
      <c r="BE29" s="110"/>
      <c r="BF29" s="110"/>
      <c r="BG29" s="508"/>
      <c r="BH29" s="110"/>
      <c r="BI29" s="110"/>
      <c r="BJ29" s="110"/>
      <c r="BK29" s="110"/>
      <c r="BL29" s="110"/>
      <c r="BM29" s="110"/>
      <c r="BN29" s="110"/>
      <c r="BO29" s="110"/>
      <c r="BP29" s="110"/>
      <c r="BQ29" s="110"/>
      <c r="BR29" s="110"/>
      <c r="BS29" s="110"/>
      <c r="BT29" s="110"/>
      <c r="BU29" s="110"/>
      <c r="BV29" s="110"/>
      <c r="BW29" s="110"/>
      <c r="BX29" s="110"/>
      <c r="BY29" s="110"/>
      <c r="BZ29" s="110"/>
      <c r="CA29" s="110"/>
      <c r="CB29" s="37"/>
    </row>
    <row r="30" spans="1:80">
      <c r="A30" s="94"/>
      <c r="B30" s="502"/>
      <c r="C30" s="98"/>
      <c r="D30" s="98"/>
      <c r="E30" s="98"/>
      <c r="F30" s="98"/>
      <c r="G30" s="98"/>
      <c r="H30" s="98"/>
      <c r="I30" s="98"/>
      <c r="J30" s="98"/>
      <c r="K30" s="103"/>
      <c r="L30" s="103"/>
      <c r="M30" s="103"/>
      <c r="N30" s="103"/>
      <c r="O30" s="103"/>
      <c r="P30" s="103"/>
      <c r="Q30" s="103"/>
      <c r="R30" s="103"/>
      <c r="S30" s="103"/>
      <c r="T30" s="103"/>
      <c r="U30" s="103"/>
      <c r="V30" s="103"/>
      <c r="W30" s="103"/>
      <c r="X30" s="103"/>
      <c r="Y30" s="103"/>
      <c r="Z30" s="510"/>
      <c r="AA30" s="103"/>
      <c r="AB30" s="103"/>
      <c r="AC30" s="103"/>
      <c r="AD30" s="103"/>
      <c r="AE30" s="103"/>
      <c r="AF30" s="103"/>
      <c r="AG30" s="103"/>
      <c r="AH30" s="103"/>
      <c r="AI30" s="103"/>
      <c r="AJ30" s="103"/>
      <c r="AK30" s="103"/>
      <c r="AL30" s="103"/>
      <c r="AM30" s="103"/>
      <c r="AN30" s="103"/>
      <c r="AO30" s="103"/>
      <c r="AP30" s="110"/>
      <c r="AQ30" s="110"/>
      <c r="AR30" s="110"/>
      <c r="AS30" s="110"/>
      <c r="AT30" s="110"/>
      <c r="AU30" s="110"/>
      <c r="AV30" s="110"/>
      <c r="AW30" s="110"/>
      <c r="AX30" s="110"/>
      <c r="AY30" s="110"/>
      <c r="AZ30" s="110"/>
      <c r="BA30" s="508"/>
      <c r="BB30" s="110"/>
      <c r="BC30" s="110"/>
      <c r="BD30" s="110"/>
      <c r="BE30" s="110"/>
      <c r="BF30" s="110"/>
      <c r="BG30" s="508"/>
      <c r="BH30" s="110"/>
      <c r="BI30" s="110"/>
      <c r="BJ30" s="110"/>
      <c r="BK30" s="110"/>
      <c r="BL30" s="110"/>
      <c r="BM30" s="110"/>
      <c r="BN30" s="110"/>
      <c r="BO30" s="110"/>
      <c r="BP30" s="110"/>
      <c r="BQ30" s="110"/>
      <c r="BR30" s="110"/>
      <c r="BS30" s="110"/>
      <c r="BT30" s="110"/>
      <c r="BU30" s="110"/>
      <c r="BV30" s="110"/>
      <c r="BW30" s="110"/>
      <c r="BX30" s="110"/>
      <c r="BY30" s="110"/>
      <c r="BZ30" s="110"/>
      <c r="CA30" s="110"/>
      <c r="CB30" s="37"/>
    </row>
    <row r="31" spans="1:80">
      <c r="A31" s="94"/>
      <c r="B31" s="502"/>
      <c r="C31" s="98"/>
      <c r="D31" s="98"/>
      <c r="E31" s="98"/>
      <c r="F31" s="98"/>
      <c r="G31" s="98"/>
      <c r="H31" s="98"/>
      <c r="I31" s="98"/>
      <c r="J31" s="98"/>
      <c r="K31" s="103"/>
      <c r="L31" s="103"/>
      <c r="M31" s="103"/>
      <c r="N31" s="103"/>
      <c r="O31" s="103"/>
      <c r="P31" s="103"/>
      <c r="Q31" s="103"/>
      <c r="R31" s="103"/>
      <c r="S31" s="103"/>
      <c r="T31" s="103"/>
      <c r="U31" s="103"/>
      <c r="V31" s="103"/>
      <c r="W31" s="103"/>
      <c r="X31" s="103"/>
      <c r="Y31" s="103"/>
      <c r="Z31" s="510"/>
      <c r="AA31" s="103"/>
      <c r="AB31" s="103"/>
      <c r="AC31" s="103"/>
      <c r="AD31" s="103"/>
      <c r="AE31" s="103"/>
      <c r="AF31" s="103"/>
      <c r="AG31" s="103"/>
      <c r="AH31" s="103"/>
      <c r="AI31" s="103"/>
      <c r="AJ31" s="103"/>
      <c r="AK31" s="103"/>
      <c r="AL31" s="103"/>
      <c r="AM31" s="103"/>
      <c r="AN31" s="103"/>
      <c r="AO31" s="103"/>
      <c r="AP31" s="110"/>
      <c r="AQ31" s="110"/>
      <c r="AR31" s="110"/>
      <c r="AS31" s="110"/>
      <c r="AT31" s="110"/>
      <c r="AU31" s="110"/>
      <c r="AV31" s="110"/>
      <c r="AW31" s="110"/>
      <c r="AX31" s="110"/>
      <c r="AY31" s="110"/>
      <c r="AZ31" s="110"/>
      <c r="BA31" s="508"/>
      <c r="BB31" s="110"/>
      <c r="BC31" s="110"/>
      <c r="BD31" s="110"/>
      <c r="BE31" s="110"/>
      <c r="BF31" s="110"/>
      <c r="BG31" s="508"/>
      <c r="BH31" s="110"/>
      <c r="BI31" s="110"/>
      <c r="BJ31" s="110"/>
      <c r="BK31" s="110"/>
      <c r="BL31" s="110"/>
      <c r="BM31" s="110"/>
      <c r="BN31" s="110"/>
      <c r="BO31" s="110"/>
      <c r="BP31" s="110"/>
      <c r="BQ31" s="110"/>
      <c r="BR31" s="110"/>
      <c r="BS31" s="110"/>
      <c r="BT31" s="110"/>
      <c r="BU31" s="110"/>
      <c r="BV31" s="110"/>
      <c r="BW31" s="110"/>
      <c r="BX31" s="110"/>
      <c r="BY31" s="110"/>
      <c r="BZ31" s="110"/>
      <c r="CA31" s="110"/>
      <c r="CB31" s="37"/>
    </row>
    <row r="32" spans="1:80">
      <c r="A32" s="94"/>
      <c r="B32" s="502"/>
      <c r="C32" s="98"/>
      <c r="D32" s="98"/>
      <c r="E32" s="98"/>
      <c r="F32" s="98"/>
      <c r="G32" s="98"/>
      <c r="H32" s="98"/>
      <c r="I32" s="98"/>
      <c r="J32" s="98"/>
      <c r="K32" s="103"/>
      <c r="L32" s="103"/>
      <c r="M32" s="103"/>
      <c r="N32" s="103"/>
      <c r="O32" s="103"/>
      <c r="P32" s="103"/>
      <c r="Q32" s="103"/>
      <c r="R32" s="103"/>
      <c r="S32" s="103"/>
      <c r="T32" s="103"/>
      <c r="U32" s="103"/>
      <c r="V32" s="103"/>
      <c r="W32" s="103"/>
      <c r="X32" s="103"/>
      <c r="Y32" s="103"/>
      <c r="Z32" s="510"/>
      <c r="AA32" s="103"/>
      <c r="AB32" s="103"/>
      <c r="AC32" s="103"/>
      <c r="AD32" s="103"/>
      <c r="AE32" s="103"/>
      <c r="AF32" s="103"/>
      <c r="AG32" s="103"/>
      <c r="AH32" s="103"/>
      <c r="AI32" s="103"/>
      <c r="AJ32" s="103"/>
      <c r="AK32" s="103"/>
      <c r="AL32" s="103"/>
      <c r="AM32" s="103"/>
      <c r="AN32" s="103"/>
      <c r="AO32" s="103"/>
      <c r="AP32" s="110"/>
      <c r="AQ32" s="110"/>
      <c r="AR32" s="110"/>
      <c r="AS32" s="110"/>
      <c r="AT32" s="110"/>
      <c r="AU32" s="110"/>
      <c r="AV32" s="110"/>
      <c r="AW32" s="110"/>
      <c r="AX32" s="110"/>
      <c r="AY32" s="110"/>
      <c r="AZ32" s="110"/>
      <c r="BA32" s="508"/>
      <c r="BB32" s="110"/>
      <c r="BC32" s="110"/>
      <c r="BD32" s="110"/>
      <c r="BE32" s="110"/>
      <c r="BF32" s="110"/>
      <c r="BG32" s="508"/>
      <c r="BH32" s="110"/>
      <c r="BI32" s="110"/>
      <c r="BJ32" s="110"/>
      <c r="BK32" s="110"/>
      <c r="BL32" s="110"/>
      <c r="BM32" s="110"/>
      <c r="BN32" s="110"/>
      <c r="BO32" s="110"/>
      <c r="BP32" s="110"/>
      <c r="BQ32" s="110"/>
      <c r="BR32" s="110"/>
      <c r="BS32" s="110"/>
      <c r="BT32" s="110"/>
      <c r="BU32" s="110"/>
      <c r="BV32" s="110"/>
      <c r="BW32" s="110"/>
      <c r="BX32" s="110"/>
      <c r="BY32" s="110"/>
      <c r="BZ32" s="110"/>
      <c r="CA32" s="110"/>
      <c r="CB32" s="37"/>
    </row>
    <row r="33" spans="1:80">
      <c r="A33" s="94"/>
      <c r="B33" s="502"/>
      <c r="C33" s="98"/>
      <c r="D33" s="98"/>
      <c r="E33" s="98"/>
      <c r="F33" s="98"/>
      <c r="G33" s="98"/>
      <c r="H33" s="98"/>
      <c r="I33" s="98"/>
      <c r="J33" s="98"/>
      <c r="K33" s="103"/>
      <c r="L33" s="103"/>
      <c r="M33" s="103"/>
      <c r="N33" s="103"/>
      <c r="O33" s="103"/>
      <c r="P33" s="103"/>
      <c r="Q33" s="103"/>
      <c r="R33" s="103"/>
      <c r="S33" s="103"/>
      <c r="T33" s="103"/>
      <c r="U33" s="103"/>
      <c r="V33" s="103"/>
      <c r="W33" s="103"/>
      <c r="X33" s="103"/>
      <c r="Y33" s="103"/>
      <c r="Z33" s="510"/>
      <c r="AA33" s="103"/>
      <c r="AB33" s="103"/>
      <c r="AC33" s="103"/>
      <c r="AD33" s="103"/>
      <c r="AE33" s="103"/>
      <c r="AF33" s="103"/>
      <c r="AG33" s="103"/>
      <c r="AH33" s="103"/>
      <c r="AI33" s="103"/>
      <c r="AJ33" s="103"/>
      <c r="AK33" s="103"/>
      <c r="AL33" s="103"/>
      <c r="AM33" s="103"/>
      <c r="AN33" s="103"/>
      <c r="AO33" s="103"/>
      <c r="AP33" s="110"/>
      <c r="AQ33" s="110"/>
      <c r="AR33" s="110"/>
      <c r="AS33" s="110"/>
      <c r="AT33" s="110"/>
      <c r="AU33" s="110"/>
      <c r="AV33" s="110"/>
      <c r="AW33" s="110"/>
      <c r="AX33" s="110"/>
      <c r="AY33" s="110"/>
      <c r="AZ33" s="110"/>
      <c r="BA33" s="508"/>
      <c r="BB33" s="110"/>
      <c r="BC33" s="110"/>
      <c r="BD33" s="110"/>
      <c r="BE33" s="110"/>
      <c r="BF33" s="110"/>
      <c r="BG33" s="508"/>
      <c r="BH33" s="110"/>
      <c r="BI33" s="110"/>
      <c r="BJ33" s="110"/>
      <c r="BK33" s="110"/>
      <c r="BL33" s="110"/>
      <c r="BM33" s="110"/>
      <c r="BN33" s="110"/>
      <c r="BO33" s="110"/>
      <c r="BP33" s="110"/>
      <c r="BQ33" s="110"/>
      <c r="BR33" s="110"/>
      <c r="BS33" s="110"/>
      <c r="BT33" s="110"/>
      <c r="BU33" s="110"/>
      <c r="BV33" s="110"/>
      <c r="BW33" s="110"/>
      <c r="BX33" s="110"/>
      <c r="BY33" s="110"/>
      <c r="BZ33" s="110"/>
      <c r="CA33" s="110"/>
      <c r="CB33" s="37"/>
    </row>
    <row r="34" spans="1:80">
      <c r="A34" s="94"/>
      <c r="B34" s="502"/>
      <c r="C34" s="98"/>
      <c r="D34" s="98"/>
      <c r="E34" s="98"/>
      <c r="F34" s="98"/>
      <c r="G34" s="98"/>
      <c r="H34" s="98"/>
      <c r="I34" s="98"/>
      <c r="J34" s="98"/>
      <c r="K34" s="103"/>
      <c r="L34" s="103"/>
      <c r="M34" s="103"/>
      <c r="N34" s="103"/>
      <c r="O34" s="103"/>
      <c r="P34" s="103"/>
      <c r="Q34" s="103"/>
      <c r="R34" s="103"/>
      <c r="S34" s="103"/>
      <c r="T34" s="103"/>
      <c r="U34" s="103"/>
      <c r="V34" s="103"/>
      <c r="W34" s="103"/>
      <c r="X34" s="103"/>
      <c r="Y34" s="103"/>
      <c r="Z34" s="510"/>
      <c r="AA34" s="103"/>
      <c r="AB34" s="103"/>
      <c r="AC34" s="103"/>
      <c r="AD34" s="103"/>
      <c r="AE34" s="103"/>
      <c r="AF34" s="103"/>
      <c r="AG34" s="103"/>
      <c r="AH34" s="103"/>
      <c r="AI34" s="103"/>
      <c r="AJ34" s="103"/>
      <c r="AK34" s="103"/>
      <c r="AL34" s="103"/>
      <c r="AM34" s="103"/>
      <c r="AN34" s="103"/>
      <c r="AO34" s="103"/>
      <c r="AP34" s="110"/>
      <c r="AQ34" s="110"/>
      <c r="AR34" s="110"/>
      <c r="AS34" s="110"/>
      <c r="AT34" s="110"/>
      <c r="AU34" s="110"/>
      <c r="AV34" s="110"/>
      <c r="AW34" s="110"/>
      <c r="AX34" s="110"/>
      <c r="AY34" s="110"/>
      <c r="AZ34" s="110"/>
      <c r="BA34" s="508"/>
      <c r="BB34" s="110"/>
      <c r="BC34" s="110"/>
      <c r="BD34" s="110"/>
      <c r="BE34" s="110"/>
      <c r="BF34" s="110"/>
      <c r="BG34" s="508"/>
      <c r="BH34" s="110"/>
      <c r="BI34" s="110"/>
      <c r="BJ34" s="110"/>
      <c r="BK34" s="110"/>
      <c r="BL34" s="110"/>
      <c r="BM34" s="110"/>
      <c r="BN34" s="110"/>
      <c r="BO34" s="110"/>
      <c r="BP34" s="110"/>
      <c r="BQ34" s="110"/>
      <c r="BR34" s="110"/>
      <c r="BS34" s="110"/>
      <c r="BT34" s="110"/>
      <c r="BU34" s="110"/>
      <c r="BV34" s="110"/>
      <c r="BW34" s="110"/>
      <c r="BX34" s="110"/>
      <c r="BY34" s="110"/>
      <c r="BZ34" s="110"/>
      <c r="CA34" s="110"/>
      <c r="CB34" s="37"/>
    </row>
    <row r="35" spans="1:80">
      <c r="A35" s="94"/>
      <c r="B35" s="502"/>
      <c r="C35" s="98"/>
      <c r="D35" s="98"/>
      <c r="E35" s="98"/>
      <c r="F35" s="98"/>
      <c r="G35" s="98"/>
      <c r="H35" s="98"/>
      <c r="I35" s="98"/>
      <c r="J35" s="98"/>
      <c r="K35" s="103"/>
      <c r="L35" s="103"/>
      <c r="M35" s="103"/>
      <c r="N35" s="103"/>
      <c r="O35" s="103"/>
      <c r="P35" s="103"/>
      <c r="Q35" s="103"/>
      <c r="R35" s="103"/>
      <c r="S35" s="103"/>
      <c r="T35" s="103"/>
      <c r="U35" s="103"/>
      <c r="V35" s="103"/>
      <c r="W35" s="103"/>
      <c r="X35" s="103"/>
      <c r="Y35" s="103"/>
      <c r="Z35" s="510"/>
      <c r="AA35" s="103"/>
      <c r="AB35" s="103"/>
      <c r="AC35" s="103"/>
      <c r="AD35" s="103"/>
      <c r="AE35" s="103"/>
      <c r="AF35" s="103"/>
      <c r="AG35" s="103"/>
      <c r="AH35" s="103"/>
      <c r="AI35" s="103"/>
      <c r="AJ35" s="103"/>
      <c r="AK35" s="103"/>
      <c r="AL35" s="103"/>
      <c r="AM35" s="103"/>
      <c r="AN35" s="103"/>
      <c r="AO35" s="103"/>
      <c r="AP35" s="110"/>
      <c r="AQ35" s="110"/>
      <c r="AR35" s="110"/>
      <c r="AS35" s="110"/>
      <c r="AT35" s="110"/>
      <c r="AU35" s="110"/>
      <c r="AV35" s="110"/>
      <c r="AW35" s="110"/>
      <c r="AX35" s="110"/>
      <c r="AY35" s="110"/>
      <c r="AZ35" s="110"/>
      <c r="BA35" s="508"/>
      <c r="BB35" s="110"/>
      <c r="BC35" s="110"/>
      <c r="BD35" s="110"/>
      <c r="BE35" s="110"/>
      <c r="BF35" s="110"/>
      <c r="BG35" s="508"/>
      <c r="BH35" s="110"/>
      <c r="BI35" s="110"/>
      <c r="BJ35" s="110"/>
      <c r="BK35" s="110"/>
      <c r="BL35" s="110"/>
      <c r="BM35" s="110"/>
      <c r="BN35" s="110"/>
      <c r="BO35" s="110"/>
      <c r="BP35" s="110"/>
      <c r="BQ35" s="110"/>
      <c r="BR35" s="110"/>
      <c r="BS35" s="110"/>
      <c r="BT35" s="110"/>
      <c r="BU35" s="110"/>
      <c r="BV35" s="110"/>
      <c r="BW35" s="110"/>
      <c r="BX35" s="110"/>
      <c r="BY35" s="110"/>
      <c r="BZ35" s="110"/>
      <c r="CA35" s="110"/>
      <c r="CB35" s="37"/>
    </row>
    <row r="36" spans="1:80">
      <c r="A36" s="94"/>
      <c r="B36" s="502"/>
      <c r="C36" s="98"/>
      <c r="D36" s="98"/>
      <c r="E36" s="98"/>
      <c r="F36" s="98"/>
      <c r="G36" s="98"/>
      <c r="H36" s="98"/>
      <c r="I36" s="98"/>
      <c r="J36" s="98"/>
      <c r="K36" s="103"/>
      <c r="L36" s="103"/>
      <c r="M36" s="103"/>
      <c r="N36" s="103"/>
      <c r="O36" s="103"/>
      <c r="P36" s="103"/>
      <c r="Q36" s="103"/>
      <c r="R36" s="103"/>
      <c r="S36" s="103"/>
      <c r="T36" s="103"/>
      <c r="U36" s="103"/>
      <c r="V36" s="103"/>
      <c r="W36" s="103"/>
      <c r="X36" s="103"/>
      <c r="Y36" s="103"/>
      <c r="Z36" s="510"/>
      <c r="AA36" s="103"/>
      <c r="AB36" s="103"/>
      <c r="AC36" s="103"/>
      <c r="AD36" s="103"/>
      <c r="AE36" s="103"/>
      <c r="AF36" s="103"/>
      <c r="AG36" s="103"/>
      <c r="AH36" s="103"/>
      <c r="AI36" s="103"/>
      <c r="AJ36" s="103"/>
      <c r="AK36" s="103"/>
      <c r="AL36" s="103"/>
      <c r="AM36" s="103"/>
      <c r="AN36" s="103"/>
      <c r="AO36" s="103"/>
      <c r="AP36" s="110"/>
      <c r="AQ36" s="110"/>
      <c r="AR36" s="110"/>
      <c r="AS36" s="110"/>
      <c r="AT36" s="110"/>
      <c r="AU36" s="110"/>
      <c r="AV36" s="110"/>
      <c r="AW36" s="110"/>
      <c r="AX36" s="110"/>
      <c r="AY36" s="110"/>
      <c r="AZ36" s="110"/>
      <c r="BA36" s="508"/>
      <c r="BB36" s="110"/>
      <c r="BC36" s="110"/>
      <c r="BD36" s="110"/>
      <c r="BE36" s="110"/>
      <c r="BF36" s="110"/>
      <c r="BG36" s="508"/>
      <c r="BH36" s="110"/>
      <c r="BI36" s="110"/>
      <c r="BJ36" s="110"/>
      <c r="BK36" s="110"/>
      <c r="BL36" s="110"/>
      <c r="BM36" s="110"/>
      <c r="BN36" s="110"/>
      <c r="BO36" s="110"/>
      <c r="BP36" s="110"/>
      <c r="BQ36" s="110"/>
      <c r="BR36" s="110"/>
      <c r="BS36" s="110"/>
      <c r="BT36" s="110"/>
      <c r="BU36" s="110"/>
      <c r="BV36" s="110"/>
      <c r="BW36" s="110"/>
      <c r="BX36" s="110"/>
      <c r="BY36" s="110"/>
      <c r="BZ36" s="110"/>
      <c r="CA36" s="110"/>
      <c r="CB36" s="37"/>
    </row>
    <row r="37" spans="1:80">
      <c r="A37" s="94"/>
      <c r="B37" s="502"/>
      <c r="C37" s="98"/>
      <c r="D37" s="98"/>
      <c r="E37" s="98"/>
      <c r="F37" s="98"/>
      <c r="G37" s="98"/>
      <c r="H37" s="98"/>
      <c r="I37" s="98"/>
      <c r="J37" s="98"/>
      <c r="K37" s="103"/>
      <c r="L37" s="103"/>
      <c r="M37" s="103"/>
      <c r="N37" s="103"/>
      <c r="O37" s="103"/>
      <c r="P37" s="103"/>
      <c r="Q37" s="103"/>
      <c r="R37" s="103"/>
      <c r="S37" s="103"/>
      <c r="T37" s="103"/>
      <c r="U37" s="103"/>
      <c r="V37" s="103"/>
      <c r="W37" s="103"/>
      <c r="X37" s="103"/>
      <c r="Y37" s="103"/>
      <c r="Z37" s="510"/>
      <c r="AA37" s="103"/>
      <c r="AB37" s="103"/>
      <c r="AC37" s="103"/>
      <c r="AD37" s="103"/>
      <c r="AE37" s="103"/>
      <c r="AF37" s="103"/>
      <c r="AG37" s="103"/>
      <c r="AH37" s="103"/>
      <c r="AI37" s="103"/>
      <c r="AJ37" s="103"/>
      <c r="AK37" s="103"/>
      <c r="AL37" s="103"/>
      <c r="AM37" s="103"/>
      <c r="AN37" s="103"/>
      <c r="AO37" s="103"/>
      <c r="AP37" s="110"/>
      <c r="AQ37" s="110"/>
      <c r="AR37" s="110"/>
      <c r="AS37" s="110"/>
      <c r="AT37" s="110"/>
      <c r="AU37" s="110"/>
      <c r="AV37" s="110"/>
      <c r="AW37" s="110"/>
      <c r="AX37" s="110"/>
      <c r="AY37" s="110"/>
      <c r="AZ37" s="110"/>
      <c r="BA37" s="508"/>
      <c r="BB37" s="110"/>
      <c r="BC37" s="110"/>
      <c r="BD37" s="110"/>
      <c r="BE37" s="110"/>
      <c r="BF37" s="110"/>
      <c r="BG37" s="508"/>
      <c r="BH37" s="110"/>
      <c r="BI37" s="110"/>
      <c r="BJ37" s="110"/>
      <c r="BK37" s="110"/>
      <c r="BL37" s="110"/>
      <c r="BM37" s="110"/>
      <c r="BN37" s="110"/>
      <c r="BO37" s="110"/>
      <c r="BP37" s="110"/>
      <c r="BQ37" s="110"/>
      <c r="BR37" s="110"/>
      <c r="BS37" s="110"/>
      <c r="BT37" s="110"/>
      <c r="BU37" s="110"/>
      <c r="BV37" s="110"/>
      <c r="BW37" s="110"/>
      <c r="BX37" s="110"/>
      <c r="BY37" s="110"/>
      <c r="BZ37" s="110"/>
      <c r="CA37" s="110"/>
      <c r="CB37" s="37"/>
    </row>
    <row r="38" spans="1:80">
      <c r="A38" s="94"/>
      <c r="B38" s="502"/>
      <c r="C38" s="98"/>
      <c r="D38" s="98"/>
      <c r="E38" s="98"/>
      <c r="F38" s="98"/>
      <c r="G38" s="98"/>
      <c r="H38" s="98"/>
      <c r="I38" s="98"/>
      <c r="J38" s="98"/>
      <c r="K38" s="103"/>
      <c r="L38" s="103"/>
      <c r="M38" s="103"/>
      <c r="N38" s="103"/>
      <c r="O38" s="103"/>
      <c r="P38" s="103"/>
      <c r="Q38" s="103"/>
      <c r="R38" s="103"/>
      <c r="S38" s="103"/>
      <c r="T38" s="103"/>
      <c r="U38" s="103"/>
      <c r="V38" s="103"/>
      <c r="W38" s="103"/>
      <c r="X38" s="103"/>
      <c r="Y38" s="103"/>
      <c r="Z38" s="510"/>
      <c r="AA38" s="103"/>
      <c r="AB38" s="103"/>
      <c r="AC38" s="103"/>
      <c r="AD38" s="103"/>
      <c r="AE38" s="103"/>
      <c r="AF38" s="103"/>
      <c r="AG38" s="103"/>
      <c r="AH38" s="103"/>
      <c r="AI38" s="103"/>
      <c r="AJ38" s="103"/>
      <c r="AK38" s="103"/>
      <c r="AL38" s="103"/>
      <c r="AM38" s="103"/>
      <c r="AN38" s="103"/>
      <c r="AO38" s="103"/>
      <c r="AP38" s="110"/>
      <c r="AQ38" s="110"/>
      <c r="AR38" s="110"/>
      <c r="AS38" s="110"/>
      <c r="AT38" s="110"/>
      <c r="AU38" s="110"/>
      <c r="AV38" s="110"/>
      <c r="AW38" s="110"/>
      <c r="AX38" s="110"/>
      <c r="AY38" s="110"/>
      <c r="AZ38" s="110"/>
      <c r="BA38" s="508"/>
      <c r="BB38" s="110"/>
      <c r="BC38" s="110"/>
      <c r="BD38" s="110"/>
      <c r="BE38" s="110"/>
      <c r="BF38" s="110"/>
      <c r="BG38" s="508"/>
      <c r="BH38" s="110"/>
      <c r="BI38" s="110"/>
      <c r="BJ38" s="110"/>
      <c r="BK38" s="110"/>
      <c r="BL38" s="110"/>
      <c r="BM38" s="110"/>
      <c r="BN38" s="110"/>
      <c r="BO38" s="110"/>
      <c r="BP38" s="110"/>
      <c r="BQ38" s="110"/>
      <c r="BR38" s="110"/>
      <c r="BS38" s="110"/>
      <c r="BT38" s="110"/>
      <c r="BU38" s="110"/>
      <c r="BV38" s="110"/>
      <c r="BW38" s="110"/>
      <c r="BX38" s="110"/>
      <c r="BY38" s="110"/>
      <c r="BZ38" s="110"/>
      <c r="CA38" s="110"/>
      <c r="CB38" s="37"/>
    </row>
    <row r="39" spans="1:80">
      <c r="A39" s="94"/>
      <c r="B39" s="502"/>
      <c r="C39" s="98"/>
      <c r="D39" s="98"/>
      <c r="E39" s="98"/>
      <c r="F39" s="98"/>
      <c r="G39" s="98"/>
      <c r="H39" s="98"/>
      <c r="I39" s="98"/>
      <c r="J39" s="98"/>
      <c r="K39" s="103"/>
      <c r="L39" s="103"/>
      <c r="M39" s="103"/>
      <c r="N39" s="103"/>
      <c r="O39" s="103"/>
      <c r="P39" s="103"/>
      <c r="Q39" s="103"/>
      <c r="R39" s="103"/>
      <c r="S39" s="103"/>
      <c r="T39" s="103"/>
      <c r="U39" s="103"/>
      <c r="V39" s="103"/>
      <c r="W39" s="103"/>
      <c r="X39" s="103"/>
      <c r="Y39" s="103"/>
      <c r="Z39" s="510"/>
      <c r="AA39" s="103"/>
      <c r="AB39" s="103"/>
      <c r="AC39" s="103"/>
      <c r="AD39" s="103"/>
      <c r="AE39" s="103"/>
      <c r="AF39" s="103"/>
      <c r="AG39" s="103"/>
      <c r="AH39" s="103"/>
      <c r="AI39" s="103"/>
      <c r="AJ39" s="103"/>
      <c r="AK39" s="103"/>
      <c r="AL39" s="103"/>
      <c r="AM39" s="103"/>
      <c r="AN39" s="103"/>
      <c r="AO39" s="103"/>
      <c r="AP39" s="110"/>
      <c r="AQ39" s="110"/>
      <c r="AR39" s="110"/>
      <c r="AS39" s="110"/>
      <c r="AT39" s="110"/>
      <c r="AU39" s="110"/>
      <c r="AV39" s="110"/>
      <c r="AW39" s="110"/>
      <c r="AX39" s="110"/>
      <c r="AY39" s="110"/>
      <c r="AZ39" s="110"/>
      <c r="BA39" s="508"/>
      <c r="BB39" s="110"/>
      <c r="BC39" s="110"/>
      <c r="BD39" s="110"/>
      <c r="BE39" s="110"/>
      <c r="BF39" s="110"/>
      <c r="BG39" s="508"/>
      <c r="BH39" s="110"/>
      <c r="BI39" s="110"/>
      <c r="BJ39" s="110"/>
      <c r="BK39" s="110"/>
      <c r="BL39" s="110"/>
      <c r="BM39" s="110"/>
      <c r="BN39" s="110"/>
      <c r="BO39" s="110"/>
      <c r="BP39" s="110"/>
      <c r="BQ39" s="110"/>
      <c r="BR39" s="110"/>
      <c r="BS39" s="110"/>
      <c r="BT39" s="110"/>
      <c r="BU39" s="110"/>
      <c r="BV39" s="110"/>
      <c r="BW39" s="110"/>
      <c r="BX39" s="110"/>
      <c r="BY39" s="110"/>
      <c r="BZ39" s="110"/>
      <c r="CA39" s="110"/>
      <c r="CB39" s="37"/>
    </row>
    <row r="40" spans="1:80">
      <c r="A40" s="94"/>
      <c r="B40" s="502"/>
      <c r="C40" s="98"/>
      <c r="D40" s="98"/>
      <c r="E40" s="98"/>
      <c r="F40" s="98"/>
      <c r="G40" s="98"/>
      <c r="H40" s="98"/>
      <c r="I40" s="98"/>
      <c r="J40" s="98"/>
      <c r="K40" s="103"/>
      <c r="L40" s="103"/>
      <c r="M40" s="103"/>
      <c r="N40" s="103"/>
      <c r="O40" s="103"/>
      <c r="P40" s="103"/>
      <c r="Q40" s="103"/>
      <c r="R40" s="103"/>
      <c r="S40" s="103"/>
      <c r="T40" s="103"/>
      <c r="U40" s="103"/>
      <c r="V40" s="103"/>
      <c r="W40" s="103"/>
      <c r="X40" s="103"/>
      <c r="Y40" s="103"/>
      <c r="Z40" s="510"/>
      <c r="AA40" s="103"/>
      <c r="AB40" s="103"/>
      <c r="AC40" s="103"/>
      <c r="AD40" s="103"/>
      <c r="AE40" s="103"/>
      <c r="AF40" s="103"/>
      <c r="AG40" s="103"/>
      <c r="AH40" s="103"/>
      <c r="AI40" s="103"/>
      <c r="AJ40" s="103"/>
      <c r="AK40" s="103"/>
      <c r="AL40" s="103"/>
      <c r="AM40" s="103"/>
      <c r="AN40" s="103"/>
      <c r="AO40" s="103"/>
      <c r="AP40" s="110"/>
      <c r="AQ40" s="110"/>
      <c r="AR40" s="110"/>
      <c r="AS40" s="110"/>
      <c r="AT40" s="110"/>
      <c r="AU40" s="110"/>
      <c r="AV40" s="110"/>
      <c r="AW40" s="110"/>
      <c r="AX40" s="110"/>
      <c r="AY40" s="110"/>
      <c r="AZ40" s="110"/>
      <c r="BA40" s="508"/>
      <c r="BB40" s="110"/>
      <c r="BC40" s="110"/>
      <c r="BD40" s="110"/>
      <c r="BE40" s="110"/>
      <c r="BF40" s="110"/>
      <c r="BG40" s="508"/>
      <c r="BH40" s="110"/>
      <c r="BI40" s="110"/>
      <c r="BJ40" s="110"/>
      <c r="BK40" s="110"/>
      <c r="BL40" s="110"/>
      <c r="BM40" s="110"/>
      <c r="BN40" s="110"/>
      <c r="BO40" s="110"/>
      <c r="BP40" s="110"/>
      <c r="BQ40" s="110"/>
      <c r="BR40" s="110"/>
      <c r="BS40" s="110"/>
      <c r="BT40" s="110"/>
      <c r="BU40" s="110"/>
      <c r="BV40" s="110"/>
      <c r="BW40" s="110"/>
      <c r="BX40" s="110"/>
      <c r="BY40" s="110"/>
      <c r="BZ40" s="110"/>
      <c r="CA40" s="110"/>
      <c r="CB40" s="37"/>
    </row>
    <row r="41" spans="1:80">
      <c r="A41" s="94"/>
      <c r="B41" s="502"/>
      <c r="C41" s="98"/>
      <c r="D41" s="98"/>
      <c r="E41" s="98"/>
      <c r="F41" s="98"/>
      <c r="G41" s="98"/>
      <c r="H41" s="98"/>
      <c r="I41" s="98"/>
      <c r="J41" s="98"/>
      <c r="K41" s="103"/>
      <c r="L41" s="103"/>
      <c r="M41" s="103"/>
      <c r="N41" s="103"/>
      <c r="O41" s="103"/>
      <c r="P41" s="103"/>
      <c r="Q41" s="103"/>
      <c r="R41" s="103"/>
      <c r="S41" s="103"/>
      <c r="T41" s="103"/>
      <c r="U41" s="103"/>
      <c r="V41" s="103"/>
      <c r="W41" s="103"/>
      <c r="X41" s="103"/>
      <c r="Y41" s="103"/>
      <c r="Z41" s="510"/>
      <c r="AA41" s="103"/>
      <c r="AB41" s="103"/>
      <c r="AC41" s="103"/>
      <c r="AD41" s="103"/>
      <c r="AE41" s="103"/>
      <c r="AF41" s="103"/>
      <c r="AG41" s="103"/>
      <c r="AH41" s="103"/>
      <c r="AI41" s="103"/>
      <c r="AJ41" s="103"/>
      <c r="AK41" s="103"/>
      <c r="AL41" s="103"/>
      <c r="AM41" s="103"/>
      <c r="AN41" s="103"/>
      <c r="AO41" s="103"/>
      <c r="AP41" s="110"/>
      <c r="AQ41" s="110"/>
      <c r="AR41" s="110"/>
      <c r="AS41" s="110"/>
      <c r="AT41" s="110"/>
      <c r="AU41" s="110"/>
      <c r="AV41" s="110"/>
      <c r="AW41" s="110"/>
      <c r="AX41" s="110"/>
      <c r="AY41" s="110"/>
      <c r="AZ41" s="110"/>
      <c r="BA41" s="508"/>
      <c r="BB41" s="110"/>
      <c r="BC41" s="110"/>
      <c r="BD41" s="110"/>
      <c r="BE41" s="110"/>
      <c r="BF41" s="110"/>
      <c r="BG41" s="508"/>
      <c r="BH41" s="110"/>
      <c r="BI41" s="110"/>
      <c r="BJ41" s="110"/>
      <c r="BK41" s="110"/>
      <c r="BL41" s="110"/>
      <c r="BM41" s="110"/>
      <c r="BN41" s="110"/>
      <c r="BO41" s="110"/>
      <c r="BP41" s="110"/>
      <c r="BQ41" s="110"/>
      <c r="BR41" s="110"/>
      <c r="BS41" s="110"/>
      <c r="BT41" s="110"/>
      <c r="BU41" s="110"/>
      <c r="BV41" s="110"/>
      <c r="BW41" s="110"/>
      <c r="BX41" s="110"/>
      <c r="BY41" s="110"/>
      <c r="BZ41" s="110"/>
      <c r="CA41" s="110"/>
      <c r="CB41" s="37"/>
    </row>
    <row r="42" spans="1:80">
      <c r="A42" s="94"/>
      <c r="B42" s="502"/>
      <c r="C42" s="98"/>
      <c r="D42" s="98"/>
      <c r="E42" s="98"/>
      <c r="F42" s="98"/>
      <c r="G42" s="98"/>
      <c r="H42" s="98"/>
      <c r="I42" s="98"/>
      <c r="J42" s="98"/>
      <c r="K42" s="103"/>
      <c r="L42" s="103"/>
      <c r="M42" s="103"/>
      <c r="N42" s="103"/>
      <c r="O42" s="103"/>
      <c r="P42" s="103"/>
      <c r="Q42" s="103"/>
      <c r="R42" s="103"/>
      <c r="S42" s="103"/>
      <c r="T42" s="103"/>
      <c r="U42" s="103"/>
      <c r="V42" s="103"/>
      <c r="W42" s="103"/>
      <c r="X42" s="103"/>
      <c r="Y42" s="103"/>
      <c r="Z42" s="510"/>
      <c r="AA42" s="103"/>
      <c r="AB42" s="103"/>
      <c r="AC42" s="103"/>
      <c r="AD42" s="103"/>
      <c r="AE42" s="103"/>
      <c r="AF42" s="103"/>
      <c r="AG42" s="103"/>
      <c r="AH42" s="103"/>
      <c r="AI42" s="103"/>
      <c r="AJ42" s="103"/>
      <c r="AK42" s="103"/>
      <c r="AL42" s="103"/>
      <c r="AM42" s="103"/>
      <c r="AN42" s="103"/>
      <c r="AO42" s="103"/>
      <c r="AP42" s="110"/>
      <c r="AQ42" s="110"/>
      <c r="AR42" s="110"/>
      <c r="AS42" s="110"/>
      <c r="AT42" s="110"/>
      <c r="AU42" s="110"/>
      <c r="AV42" s="110"/>
      <c r="AW42" s="110"/>
      <c r="AX42" s="110"/>
      <c r="AY42" s="110"/>
      <c r="AZ42" s="110"/>
      <c r="BA42" s="508"/>
      <c r="BB42" s="110"/>
      <c r="BC42" s="110"/>
      <c r="BD42" s="110"/>
      <c r="BE42" s="110"/>
      <c r="BF42" s="110"/>
      <c r="BG42" s="508"/>
      <c r="BH42" s="110"/>
      <c r="BI42" s="110"/>
      <c r="BJ42" s="110"/>
      <c r="BK42" s="110"/>
      <c r="BL42" s="110"/>
      <c r="BM42" s="110"/>
      <c r="BN42" s="110"/>
      <c r="BO42" s="110"/>
      <c r="BP42" s="110"/>
      <c r="BQ42" s="110"/>
      <c r="BR42" s="110"/>
      <c r="BS42" s="110"/>
      <c r="BT42" s="110"/>
      <c r="BU42" s="110"/>
      <c r="BV42" s="110"/>
      <c r="BW42" s="110"/>
      <c r="BX42" s="110"/>
      <c r="BY42" s="110"/>
      <c r="BZ42" s="110"/>
      <c r="CA42" s="110"/>
      <c r="CB42" s="37"/>
    </row>
    <row r="43" spans="1:80">
      <c r="A43" s="94"/>
      <c r="B43" s="502"/>
      <c r="C43" s="98"/>
      <c r="D43" s="98"/>
      <c r="E43" s="98"/>
      <c r="F43" s="98"/>
      <c r="G43" s="98"/>
      <c r="H43" s="98"/>
      <c r="I43" s="98"/>
      <c r="J43" s="98"/>
      <c r="K43" s="103"/>
      <c r="L43" s="103"/>
      <c r="M43" s="103"/>
      <c r="N43" s="103"/>
      <c r="O43" s="103"/>
      <c r="P43" s="103"/>
      <c r="Q43" s="103"/>
      <c r="R43" s="103"/>
      <c r="S43" s="103"/>
      <c r="T43" s="103"/>
      <c r="U43" s="103"/>
      <c r="V43" s="103"/>
      <c r="W43" s="103"/>
      <c r="X43" s="103"/>
      <c r="Y43" s="103"/>
      <c r="Z43" s="510"/>
      <c r="AA43" s="103"/>
      <c r="AB43" s="103"/>
      <c r="AC43" s="103"/>
      <c r="AD43" s="103"/>
      <c r="AE43" s="103"/>
      <c r="AF43" s="103"/>
      <c r="AG43" s="103"/>
      <c r="AH43" s="103"/>
      <c r="AI43" s="103"/>
      <c r="AJ43" s="103"/>
      <c r="AK43" s="103"/>
      <c r="AL43" s="103"/>
      <c r="AM43" s="103"/>
      <c r="AN43" s="103"/>
      <c r="AO43" s="103"/>
      <c r="AP43" s="110"/>
      <c r="AQ43" s="110"/>
      <c r="AR43" s="110"/>
      <c r="AS43" s="110"/>
      <c r="AT43" s="110"/>
      <c r="AU43" s="110"/>
      <c r="AV43" s="110"/>
      <c r="AW43" s="110"/>
      <c r="AX43" s="110"/>
      <c r="AY43" s="110"/>
      <c r="AZ43" s="110"/>
      <c r="BA43" s="508"/>
      <c r="BB43" s="110"/>
      <c r="BC43" s="110"/>
      <c r="BD43" s="110"/>
      <c r="BE43" s="110"/>
      <c r="BF43" s="110"/>
      <c r="BG43" s="508"/>
      <c r="BH43" s="110"/>
      <c r="BI43" s="110"/>
      <c r="BJ43" s="110"/>
      <c r="BK43" s="110"/>
      <c r="BL43" s="110"/>
      <c r="BM43" s="110"/>
      <c r="BN43" s="110"/>
      <c r="BO43" s="110"/>
      <c r="BP43" s="110"/>
      <c r="BQ43" s="110"/>
      <c r="BR43" s="110"/>
      <c r="BS43" s="110"/>
      <c r="BT43" s="110"/>
      <c r="BU43" s="110"/>
      <c r="BV43" s="110"/>
      <c r="BW43" s="110"/>
      <c r="BX43" s="110"/>
      <c r="BY43" s="110"/>
      <c r="BZ43" s="110"/>
      <c r="CA43" s="110"/>
      <c r="CB43" s="37"/>
    </row>
    <row r="44" spans="1:80">
      <c r="A44" s="94"/>
      <c r="B44" s="502"/>
      <c r="C44" s="98"/>
      <c r="D44" s="98"/>
      <c r="E44" s="98"/>
      <c r="F44" s="98"/>
      <c r="G44" s="98"/>
      <c r="H44" s="98"/>
      <c r="I44" s="98"/>
      <c r="J44" s="98"/>
      <c r="K44" s="103"/>
      <c r="L44" s="103"/>
      <c r="M44" s="103"/>
      <c r="N44" s="103"/>
      <c r="O44" s="103"/>
      <c r="P44" s="103"/>
      <c r="Q44" s="103"/>
      <c r="R44" s="103"/>
      <c r="S44" s="103"/>
      <c r="T44" s="103"/>
      <c r="U44" s="103"/>
      <c r="V44" s="103"/>
      <c r="W44" s="103"/>
      <c r="X44" s="103"/>
      <c r="Y44" s="103"/>
      <c r="Z44" s="510"/>
      <c r="AA44" s="103"/>
      <c r="AB44" s="103"/>
      <c r="AC44" s="103"/>
      <c r="AD44" s="103"/>
      <c r="AE44" s="103"/>
      <c r="AF44" s="103"/>
      <c r="AG44" s="103"/>
      <c r="AH44" s="103"/>
      <c r="AI44" s="103"/>
      <c r="AJ44" s="103"/>
      <c r="AK44" s="103"/>
      <c r="AL44" s="103"/>
      <c r="AM44" s="103"/>
      <c r="AN44" s="103"/>
      <c r="AO44" s="103"/>
      <c r="AP44" s="110"/>
      <c r="AQ44" s="110"/>
      <c r="AR44" s="110"/>
      <c r="AS44" s="110"/>
      <c r="AT44" s="110"/>
      <c r="AU44" s="110"/>
      <c r="AV44" s="110"/>
      <c r="AW44" s="110"/>
      <c r="AX44" s="110"/>
      <c r="AY44" s="110"/>
      <c r="AZ44" s="110"/>
      <c r="BA44" s="508"/>
      <c r="BB44" s="110"/>
      <c r="BC44" s="110"/>
      <c r="BD44" s="110"/>
      <c r="BE44" s="110"/>
      <c r="BF44" s="110"/>
      <c r="BG44" s="508"/>
      <c r="BH44" s="110"/>
      <c r="BI44" s="110"/>
      <c r="BJ44" s="110"/>
      <c r="BK44" s="110"/>
      <c r="BL44" s="110"/>
      <c r="BM44" s="110"/>
      <c r="BN44" s="110"/>
      <c r="BO44" s="110"/>
      <c r="BP44" s="110"/>
      <c r="BQ44" s="110"/>
      <c r="BR44" s="110"/>
      <c r="BS44" s="110"/>
      <c r="BT44" s="110"/>
      <c r="BU44" s="110"/>
      <c r="BV44" s="110"/>
      <c r="BW44" s="110"/>
      <c r="BX44" s="110"/>
      <c r="BY44" s="110"/>
      <c r="BZ44" s="110"/>
      <c r="CA44" s="110"/>
      <c r="CB44" s="37"/>
    </row>
    <row r="45" spans="1:80">
      <c r="A45" s="94"/>
      <c r="B45" s="502"/>
      <c r="C45" s="98"/>
      <c r="D45" s="98"/>
      <c r="E45" s="98"/>
      <c r="F45" s="98"/>
      <c r="G45" s="98"/>
      <c r="H45" s="98"/>
      <c r="I45" s="98"/>
      <c r="J45" s="98"/>
      <c r="K45" s="103"/>
      <c r="L45" s="103"/>
      <c r="M45" s="103"/>
      <c r="N45" s="103"/>
      <c r="O45" s="103"/>
      <c r="P45" s="103"/>
      <c r="Q45" s="103"/>
      <c r="R45" s="103"/>
      <c r="S45" s="103"/>
      <c r="T45" s="103"/>
      <c r="U45" s="103"/>
      <c r="V45" s="103"/>
      <c r="W45" s="103"/>
      <c r="X45" s="103"/>
      <c r="Y45" s="103"/>
      <c r="Z45" s="510"/>
      <c r="AA45" s="103"/>
      <c r="AB45" s="103"/>
      <c r="AC45" s="103"/>
      <c r="AD45" s="103"/>
      <c r="AE45" s="103"/>
      <c r="AF45" s="103"/>
      <c r="AG45" s="103"/>
      <c r="AH45" s="103"/>
      <c r="AI45" s="103"/>
      <c r="AJ45" s="103"/>
      <c r="AK45" s="103"/>
      <c r="AL45" s="103"/>
      <c r="AM45" s="103"/>
      <c r="AN45" s="103"/>
      <c r="AO45" s="103"/>
      <c r="AP45" s="110"/>
      <c r="AQ45" s="110"/>
      <c r="AR45" s="110"/>
      <c r="AS45" s="110"/>
      <c r="AT45" s="110"/>
      <c r="AU45" s="110"/>
      <c r="AV45" s="110"/>
      <c r="AW45" s="110"/>
      <c r="AX45" s="110"/>
      <c r="AY45" s="110"/>
      <c r="AZ45" s="110"/>
      <c r="BA45" s="508"/>
      <c r="BB45" s="110"/>
      <c r="BC45" s="110"/>
      <c r="BD45" s="110"/>
      <c r="BE45" s="110"/>
      <c r="BF45" s="110"/>
      <c r="BG45" s="508"/>
      <c r="BH45" s="110"/>
      <c r="BI45" s="110"/>
      <c r="BJ45" s="110"/>
      <c r="BK45" s="110"/>
      <c r="BL45" s="110"/>
      <c r="BM45" s="110"/>
      <c r="BN45" s="110"/>
      <c r="BO45" s="110"/>
      <c r="BP45" s="110"/>
      <c r="BQ45" s="110"/>
      <c r="BR45" s="110"/>
      <c r="BS45" s="110"/>
      <c r="BT45" s="110"/>
      <c r="BU45" s="110"/>
      <c r="BV45" s="110"/>
      <c r="BW45" s="110"/>
      <c r="BX45" s="110"/>
      <c r="BY45" s="110"/>
      <c r="BZ45" s="110"/>
      <c r="CA45" s="110"/>
      <c r="CB45" s="37"/>
    </row>
    <row r="46" spans="1:80">
      <c r="A46" s="94"/>
      <c r="B46" s="502"/>
      <c r="C46" s="98"/>
      <c r="D46" s="98"/>
      <c r="E46" s="98"/>
      <c r="F46" s="98"/>
      <c r="G46" s="98"/>
      <c r="H46" s="98"/>
      <c r="I46" s="98"/>
      <c r="J46" s="98"/>
      <c r="K46" s="103"/>
      <c r="L46" s="103"/>
      <c r="M46" s="103"/>
      <c r="N46" s="103"/>
      <c r="O46" s="103"/>
      <c r="P46" s="103"/>
      <c r="Q46" s="103"/>
      <c r="R46" s="103"/>
      <c r="S46" s="103"/>
      <c r="T46" s="103"/>
      <c r="U46" s="103"/>
      <c r="V46" s="103"/>
      <c r="W46" s="103"/>
      <c r="X46" s="103"/>
      <c r="Y46" s="103"/>
      <c r="Z46" s="510"/>
      <c r="AA46" s="103"/>
      <c r="AB46" s="103"/>
      <c r="AC46" s="103"/>
      <c r="AD46" s="103"/>
      <c r="AE46" s="103"/>
      <c r="AF46" s="103"/>
      <c r="AG46" s="103"/>
      <c r="AH46" s="103"/>
      <c r="AI46" s="103"/>
      <c r="AJ46" s="103"/>
      <c r="AK46" s="103"/>
      <c r="AL46" s="103"/>
      <c r="AM46" s="103"/>
      <c r="AN46" s="103"/>
      <c r="AO46" s="103"/>
      <c r="AP46" s="110"/>
      <c r="AQ46" s="110"/>
      <c r="AR46" s="110"/>
      <c r="AS46" s="110"/>
      <c r="AT46" s="110"/>
      <c r="AU46" s="110"/>
      <c r="AV46" s="110"/>
      <c r="AW46" s="110"/>
      <c r="AX46" s="110"/>
      <c r="AY46" s="110"/>
      <c r="AZ46" s="110"/>
      <c r="BA46" s="508"/>
      <c r="BB46" s="110"/>
      <c r="BC46" s="110"/>
      <c r="BD46" s="110"/>
      <c r="BE46" s="110"/>
      <c r="BF46" s="110"/>
      <c r="BG46" s="508"/>
      <c r="BH46" s="110"/>
      <c r="BI46" s="110"/>
      <c r="BJ46" s="110"/>
      <c r="BK46" s="110"/>
      <c r="BL46" s="110"/>
      <c r="BM46" s="110"/>
      <c r="BN46" s="110"/>
      <c r="BO46" s="110"/>
      <c r="BP46" s="110"/>
      <c r="BQ46" s="110"/>
      <c r="BR46" s="110"/>
      <c r="BS46" s="110"/>
      <c r="BT46" s="110"/>
      <c r="BU46" s="110"/>
      <c r="BV46" s="110"/>
      <c r="BW46" s="110"/>
      <c r="BX46" s="110"/>
      <c r="BY46" s="110"/>
      <c r="BZ46" s="110"/>
      <c r="CA46" s="110"/>
      <c r="CB46" s="37"/>
    </row>
    <row r="47" spans="1:80">
      <c r="A47" s="94"/>
      <c r="B47" s="502"/>
      <c r="C47" s="98"/>
      <c r="D47" s="98"/>
      <c r="E47" s="98"/>
      <c r="F47" s="98"/>
      <c r="G47" s="98"/>
      <c r="H47" s="98"/>
      <c r="I47" s="98"/>
      <c r="J47" s="98"/>
      <c r="K47" s="103"/>
      <c r="L47" s="103"/>
      <c r="M47" s="103"/>
      <c r="N47" s="103"/>
      <c r="O47" s="103"/>
      <c r="P47" s="103"/>
      <c r="Q47" s="103"/>
      <c r="R47" s="103"/>
      <c r="S47" s="103"/>
      <c r="T47" s="103"/>
      <c r="U47" s="103"/>
      <c r="V47" s="103"/>
      <c r="W47" s="103"/>
      <c r="X47" s="103"/>
      <c r="Y47" s="103"/>
      <c r="Z47" s="510"/>
      <c r="AA47" s="103"/>
      <c r="AB47" s="103"/>
      <c r="AC47" s="103"/>
      <c r="AD47" s="103"/>
      <c r="AE47" s="103"/>
      <c r="AF47" s="103"/>
      <c r="AG47" s="103"/>
      <c r="AH47" s="103"/>
      <c r="AI47" s="103"/>
      <c r="AJ47" s="103"/>
      <c r="AK47" s="103"/>
      <c r="AL47" s="103"/>
      <c r="AM47" s="103"/>
      <c r="AN47" s="103"/>
      <c r="AO47" s="103"/>
      <c r="AP47" s="110"/>
      <c r="AQ47" s="110"/>
      <c r="AR47" s="110"/>
      <c r="AS47" s="110"/>
      <c r="AT47" s="110"/>
      <c r="AU47" s="110"/>
      <c r="AV47" s="110"/>
      <c r="AW47" s="110"/>
      <c r="AX47" s="110"/>
      <c r="AY47" s="110"/>
      <c r="AZ47" s="110"/>
      <c r="BA47" s="508"/>
      <c r="BB47" s="110"/>
      <c r="BC47" s="110"/>
      <c r="BD47" s="110"/>
      <c r="BE47" s="110"/>
      <c r="BF47" s="110"/>
      <c r="BG47" s="508"/>
      <c r="BH47" s="110"/>
      <c r="BI47" s="110"/>
      <c r="BJ47" s="110"/>
      <c r="BK47" s="110"/>
      <c r="BL47" s="110"/>
      <c r="BM47" s="110"/>
      <c r="BN47" s="110"/>
      <c r="BO47" s="110"/>
      <c r="BP47" s="110"/>
      <c r="BQ47" s="110"/>
      <c r="BR47" s="110"/>
      <c r="BS47" s="110"/>
      <c r="BT47" s="110"/>
      <c r="BU47" s="110"/>
      <c r="BV47" s="110"/>
      <c r="BW47" s="110"/>
      <c r="BX47" s="110"/>
      <c r="BY47" s="110"/>
      <c r="BZ47" s="110"/>
      <c r="CA47" s="110"/>
      <c r="CB47" s="37"/>
    </row>
    <row r="48" spans="1:80">
      <c r="A48" s="94"/>
      <c r="B48" s="502"/>
      <c r="C48" s="98"/>
      <c r="D48" s="98"/>
      <c r="E48" s="98"/>
      <c r="F48" s="98"/>
      <c r="G48" s="98"/>
      <c r="H48" s="98"/>
      <c r="I48" s="98"/>
      <c r="J48" s="98"/>
      <c r="K48" s="103"/>
      <c r="L48" s="103"/>
      <c r="M48" s="103"/>
      <c r="N48" s="103"/>
      <c r="O48" s="103"/>
      <c r="P48" s="103"/>
      <c r="Q48" s="103"/>
      <c r="R48" s="103"/>
      <c r="S48" s="103"/>
      <c r="T48" s="103"/>
      <c r="U48" s="103"/>
      <c r="V48" s="103"/>
      <c r="W48" s="103"/>
      <c r="X48" s="103"/>
      <c r="Y48" s="103"/>
      <c r="Z48" s="510"/>
      <c r="AA48" s="103"/>
      <c r="AB48" s="103"/>
      <c r="AC48" s="103"/>
      <c r="AD48" s="103"/>
      <c r="AE48" s="103"/>
      <c r="AF48" s="103"/>
      <c r="AG48" s="103"/>
      <c r="AH48" s="103"/>
      <c r="AI48" s="103"/>
      <c r="AJ48" s="103"/>
      <c r="AK48" s="103"/>
      <c r="AL48" s="103"/>
      <c r="AM48" s="103"/>
      <c r="AN48" s="103"/>
      <c r="AO48" s="103"/>
      <c r="AP48" s="110"/>
      <c r="AQ48" s="110"/>
      <c r="AR48" s="110"/>
      <c r="AS48" s="110"/>
      <c r="AT48" s="110"/>
      <c r="AU48" s="110"/>
      <c r="AV48" s="110"/>
      <c r="AW48" s="110"/>
      <c r="AX48" s="110"/>
      <c r="AY48" s="110"/>
      <c r="AZ48" s="110"/>
      <c r="BA48" s="508"/>
      <c r="BB48" s="110"/>
      <c r="BC48" s="110"/>
      <c r="BD48" s="110"/>
      <c r="BE48" s="110"/>
      <c r="BF48" s="110"/>
      <c r="BG48" s="508"/>
      <c r="BH48" s="110"/>
      <c r="BI48" s="110"/>
      <c r="BJ48" s="110"/>
      <c r="BK48" s="110"/>
      <c r="BL48" s="110"/>
      <c r="BM48" s="110"/>
      <c r="BN48" s="110"/>
      <c r="BO48" s="110"/>
      <c r="BP48" s="110"/>
      <c r="BQ48" s="110"/>
      <c r="BR48" s="110"/>
      <c r="BS48" s="110"/>
      <c r="BT48" s="110"/>
      <c r="BU48" s="110"/>
      <c r="BV48" s="110"/>
      <c r="BW48" s="110"/>
      <c r="BX48" s="110"/>
      <c r="BY48" s="110"/>
      <c r="BZ48" s="110"/>
      <c r="CA48" s="110"/>
      <c r="CB48" s="37"/>
    </row>
    <row r="49" spans="1:80">
      <c r="A49" s="94"/>
      <c r="B49" s="502"/>
      <c r="C49" s="98"/>
      <c r="D49" s="98"/>
      <c r="E49" s="98"/>
      <c r="F49" s="98"/>
      <c r="G49" s="98"/>
      <c r="H49" s="98"/>
      <c r="I49" s="98"/>
      <c r="J49" s="98"/>
      <c r="K49" s="103"/>
      <c r="L49" s="103"/>
      <c r="M49" s="103"/>
      <c r="N49" s="103"/>
      <c r="O49" s="103"/>
      <c r="P49" s="103"/>
      <c r="Q49" s="103"/>
      <c r="R49" s="103"/>
      <c r="S49" s="103"/>
      <c r="T49" s="103"/>
      <c r="U49" s="103"/>
      <c r="V49" s="103"/>
      <c r="W49" s="103"/>
      <c r="X49" s="103"/>
      <c r="Y49" s="103"/>
      <c r="Z49" s="510"/>
      <c r="AA49" s="103"/>
      <c r="AB49" s="103"/>
      <c r="AC49" s="103"/>
      <c r="AD49" s="103"/>
      <c r="AE49" s="103"/>
      <c r="AF49" s="103"/>
      <c r="AG49" s="103"/>
      <c r="AH49" s="103"/>
      <c r="AI49" s="103"/>
      <c r="AJ49" s="103"/>
      <c r="AK49" s="103"/>
      <c r="AL49" s="103"/>
      <c r="AM49" s="103"/>
      <c r="AN49" s="103"/>
      <c r="AO49" s="103"/>
      <c r="AP49" s="110"/>
      <c r="AQ49" s="110"/>
      <c r="AR49" s="110"/>
      <c r="AS49" s="110"/>
      <c r="AT49" s="110"/>
      <c r="AU49" s="110"/>
      <c r="AV49" s="110"/>
      <c r="AW49" s="110"/>
      <c r="AX49" s="110"/>
      <c r="AY49" s="110"/>
      <c r="AZ49" s="110"/>
      <c r="BA49" s="508"/>
      <c r="BB49" s="110"/>
      <c r="BC49" s="110"/>
      <c r="BD49" s="110"/>
      <c r="BE49" s="110"/>
      <c r="BF49" s="110"/>
      <c r="BG49" s="508"/>
      <c r="BH49" s="110"/>
      <c r="BI49" s="110"/>
      <c r="BJ49" s="110"/>
      <c r="BK49" s="110"/>
      <c r="BL49" s="110"/>
      <c r="BM49" s="110"/>
      <c r="BN49" s="110"/>
      <c r="BO49" s="110"/>
      <c r="BP49" s="110"/>
      <c r="BQ49" s="110"/>
      <c r="BR49" s="110"/>
      <c r="BS49" s="110"/>
      <c r="BT49" s="110"/>
      <c r="BU49" s="110"/>
      <c r="BV49" s="110"/>
      <c r="BW49" s="110"/>
      <c r="BX49" s="110"/>
      <c r="BY49" s="110"/>
      <c r="BZ49" s="110"/>
      <c r="CA49" s="110"/>
      <c r="CB49" s="37"/>
    </row>
    <row r="50" spans="1:80">
      <c r="A50" s="94"/>
      <c r="B50" s="502"/>
      <c r="C50" s="98"/>
      <c r="D50" s="98"/>
      <c r="E50" s="98"/>
      <c r="F50" s="98"/>
      <c r="G50" s="98"/>
      <c r="H50" s="98"/>
      <c r="I50" s="98"/>
      <c r="J50" s="98"/>
      <c r="K50" s="103"/>
      <c r="L50" s="103"/>
      <c r="M50" s="103"/>
      <c r="N50" s="103"/>
      <c r="O50" s="103"/>
      <c r="P50" s="103"/>
      <c r="Q50" s="103"/>
      <c r="R50" s="103"/>
      <c r="S50" s="103"/>
      <c r="T50" s="103"/>
      <c r="U50" s="103"/>
      <c r="V50" s="103"/>
      <c r="W50" s="103"/>
      <c r="X50" s="103"/>
      <c r="Y50" s="103"/>
      <c r="Z50" s="510"/>
      <c r="AA50" s="103"/>
      <c r="AB50" s="103"/>
      <c r="AC50" s="103"/>
      <c r="AD50" s="103"/>
      <c r="AE50" s="103"/>
      <c r="AF50" s="103"/>
      <c r="AG50" s="103"/>
      <c r="AH50" s="103"/>
      <c r="AI50" s="103"/>
      <c r="AJ50" s="103"/>
      <c r="AK50" s="103"/>
      <c r="AL50" s="103"/>
      <c r="AM50" s="103"/>
      <c r="AN50" s="103"/>
      <c r="AO50" s="103"/>
      <c r="AP50" s="110"/>
      <c r="AQ50" s="110"/>
      <c r="AR50" s="110"/>
      <c r="AS50" s="110"/>
      <c r="AT50" s="110"/>
      <c r="AU50" s="110"/>
      <c r="AV50" s="110"/>
      <c r="AW50" s="110"/>
      <c r="AX50" s="110"/>
      <c r="AY50" s="110"/>
      <c r="AZ50" s="110"/>
      <c r="BA50" s="508"/>
      <c r="BB50" s="110"/>
      <c r="BC50" s="110"/>
      <c r="BD50" s="110"/>
      <c r="BE50" s="110"/>
      <c r="BF50" s="110"/>
      <c r="BG50" s="508"/>
      <c r="BH50" s="110"/>
      <c r="BI50" s="110"/>
      <c r="BJ50" s="110"/>
      <c r="BK50" s="110"/>
      <c r="BL50" s="110"/>
      <c r="BM50" s="110"/>
      <c r="BN50" s="110"/>
      <c r="BO50" s="110"/>
      <c r="BP50" s="110"/>
      <c r="BQ50" s="110"/>
      <c r="BR50" s="110"/>
      <c r="BS50" s="110"/>
      <c r="BT50" s="110"/>
      <c r="BU50" s="110"/>
      <c r="BV50" s="110"/>
      <c r="BW50" s="110"/>
      <c r="BX50" s="110"/>
      <c r="BY50" s="110"/>
      <c r="BZ50" s="110"/>
      <c r="CA50" s="110"/>
      <c r="CB50" s="37"/>
    </row>
    <row r="51" spans="1:80">
      <c r="A51" s="94"/>
      <c r="B51" s="502"/>
      <c r="C51" s="98"/>
      <c r="D51" s="98"/>
      <c r="E51" s="98"/>
      <c r="F51" s="98"/>
      <c r="G51" s="98"/>
      <c r="H51" s="98"/>
      <c r="I51" s="98"/>
      <c r="J51" s="98"/>
      <c r="K51" s="103"/>
      <c r="L51" s="103"/>
      <c r="M51" s="103"/>
      <c r="N51" s="103"/>
      <c r="O51" s="103"/>
      <c r="P51" s="103"/>
      <c r="Q51" s="103"/>
      <c r="R51" s="103"/>
      <c r="S51" s="103"/>
      <c r="T51" s="103"/>
      <c r="U51" s="103"/>
      <c r="V51" s="103"/>
      <c r="W51" s="103"/>
      <c r="X51" s="103"/>
      <c r="Y51" s="103"/>
      <c r="Z51" s="510"/>
      <c r="AA51" s="103"/>
      <c r="AB51" s="103"/>
      <c r="AC51" s="103"/>
      <c r="AD51" s="103"/>
      <c r="AE51" s="103"/>
      <c r="AF51" s="103"/>
      <c r="AG51" s="103"/>
      <c r="AH51" s="103"/>
      <c r="AI51" s="103"/>
      <c r="AJ51" s="103"/>
      <c r="AK51" s="103"/>
      <c r="AL51" s="103"/>
      <c r="AM51" s="103"/>
      <c r="AN51" s="103"/>
      <c r="AO51" s="103"/>
      <c r="AP51" s="110"/>
      <c r="AQ51" s="110"/>
      <c r="AR51" s="110"/>
      <c r="AS51" s="110"/>
      <c r="AT51" s="110"/>
      <c r="AU51" s="110"/>
      <c r="AV51" s="110"/>
      <c r="AW51" s="110"/>
      <c r="AX51" s="110"/>
      <c r="AY51" s="110"/>
      <c r="AZ51" s="110"/>
      <c r="BA51" s="508"/>
      <c r="BB51" s="110"/>
      <c r="BC51" s="110"/>
      <c r="BD51" s="110"/>
      <c r="BE51" s="110"/>
      <c r="BF51" s="110"/>
      <c r="BG51" s="508"/>
      <c r="BH51" s="110"/>
      <c r="BI51" s="110"/>
      <c r="BJ51" s="110"/>
      <c r="BK51" s="110"/>
      <c r="BL51" s="110"/>
      <c r="BM51" s="110"/>
      <c r="BN51" s="110"/>
      <c r="BO51" s="110"/>
      <c r="BP51" s="110"/>
      <c r="BQ51" s="110"/>
      <c r="BR51" s="110"/>
      <c r="BS51" s="110"/>
      <c r="BT51" s="110"/>
      <c r="BU51" s="110"/>
      <c r="BV51" s="110"/>
      <c r="BW51" s="110"/>
      <c r="BX51" s="110"/>
      <c r="BY51" s="110"/>
      <c r="BZ51" s="110"/>
      <c r="CA51" s="110"/>
      <c r="CB51" s="37"/>
    </row>
    <row r="52" spans="1:80">
      <c r="A52" s="94"/>
      <c r="B52" s="502"/>
      <c r="C52" s="98"/>
      <c r="D52" s="98"/>
      <c r="E52" s="98"/>
      <c r="F52" s="98"/>
      <c r="G52" s="98"/>
      <c r="H52" s="98"/>
      <c r="I52" s="98"/>
      <c r="J52" s="98"/>
      <c r="K52" s="103"/>
      <c r="L52" s="103"/>
      <c r="M52" s="103"/>
      <c r="N52" s="103"/>
      <c r="O52" s="103"/>
      <c r="P52" s="103"/>
      <c r="Q52" s="103"/>
      <c r="R52" s="103"/>
      <c r="S52" s="103"/>
      <c r="T52" s="103"/>
      <c r="U52" s="103"/>
      <c r="V52" s="103"/>
      <c r="W52" s="103"/>
      <c r="X52" s="103"/>
      <c r="Y52" s="103"/>
      <c r="Z52" s="510"/>
      <c r="AA52" s="103"/>
      <c r="AB52" s="103"/>
      <c r="AC52" s="103"/>
      <c r="AD52" s="103"/>
      <c r="AE52" s="103"/>
      <c r="AF52" s="103"/>
      <c r="AG52" s="103"/>
      <c r="AH52" s="103"/>
      <c r="AI52" s="103"/>
      <c r="AJ52" s="103"/>
      <c r="AK52" s="103"/>
      <c r="AL52" s="103"/>
      <c r="AM52" s="103"/>
      <c r="AN52" s="103"/>
      <c r="AO52" s="103"/>
      <c r="AP52" s="110"/>
      <c r="AQ52" s="110"/>
      <c r="AR52" s="110"/>
      <c r="AS52" s="110"/>
      <c r="AT52" s="110"/>
      <c r="AU52" s="110"/>
      <c r="AV52" s="110"/>
      <c r="AW52" s="110"/>
      <c r="AX52" s="110"/>
      <c r="AY52" s="110"/>
      <c r="AZ52" s="110"/>
      <c r="BA52" s="508"/>
      <c r="BB52" s="110"/>
      <c r="BC52" s="110"/>
      <c r="BD52" s="110"/>
      <c r="BE52" s="110"/>
      <c r="BF52" s="110"/>
      <c r="BG52" s="508"/>
      <c r="BH52" s="110"/>
      <c r="BI52" s="110"/>
      <c r="BJ52" s="110"/>
      <c r="BK52" s="110"/>
      <c r="BL52" s="110"/>
      <c r="BM52" s="110"/>
      <c r="BN52" s="110"/>
      <c r="BO52" s="110"/>
      <c r="BP52" s="110"/>
      <c r="BQ52" s="110"/>
      <c r="BR52" s="110"/>
      <c r="BS52" s="110"/>
      <c r="BT52" s="110"/>
      <c r="BU52" s="110"/>
      <c r="BV52" s="110"/>
      <c r="BW52" s="110"/>
      <c r="BX52" s="110"/>
      <c r="BY52" s="110"/>
      <c r="BZ52" s="110"/>
      <c r="CA52" s="110"/>
      <c r="CB52" s="37"/>
    </row>
    <row r="53" spans="1:80">
      <c r="A53" s="94"/>
      <c r="B53" s="502"/>
      <c r="C53" s="98"/>
      <c r="D53" s="98"/>
      <c r="E53" s="98"/>
      <c r="F53" s="98"/>
      <c r="G53" s="98"/>
      <c r="H53" s="98"/>
      <c r="I53" s="98"/>
      <c r="J53" s="98"/>
      <c r="K53" s="103"/>
      <c r="L53" s="103"/>
      <c r="M53" s="103"/>
      <c r="N53" s="103"/>
      <c r="O53" s="103"/>
      <c r="P53" s="103"/>
      <c r="Q53" s="103"/>
      <c r="R53" s="103"/>
      <c r="S53" s="103"/>
      <c r="T53" s="103"/>
      <c r="U53" s="103"/>
      <c r="V53" s="103"/>
      <c r="W53" s="103"/>
      <c r="X53" s="103"/>
      <c r="Y53" s="103"/>
      <c r="Z53" s="510"/>
      <c r="AA53" s="103"/>
      <c r="AB53" s="103"/>
      <c r="AC53" s="103"/>
      <c r="AD53" s="103"/>
      <c r="AE53" s="103"/>
      <c r="AF53" s="103"/>
      <c r="AG53" s="103"/>
      <c r="AH53" s="103"/>
      <c r="AI53" s="103"/>
      <c r="AJ53" s="103"/>
      <c r="AK53" s="103"/>
      <c r="AL53" s="103"/>
      <c r="AM53" s="103"/>
      <c r="AN53" s="103"/>
      <c r="AO53" s="103"/>
      <c r="AP53" s="110"/>
      <c r="AQ53" s="110"/>
      <c r="AR53" s="110"/>
      <c r="AS53" s="110"/>
      <c r="AT53" s="110"/>
      <c r="AU53" s="110"/>
      <c r="AV53" s="110"/>
      <c r="AW53" s="110"/>
      <c r="AX53" s="110"/>
      <c r="AY53" s="110"/>
      <c r="AZ53" s="110"/>
      <c r="BA53" s="508"/>
      <c r="BB53" s="110"/>
      <c r="BC53" s="110"/>
      <c r="BD53" s="110"/>
      <c r="BE53" s="110"/>
      <c r="BF53" s="110"/>
      <c r="BG53" s="508"/>
      <c r="BH53" s="110"/>
      <c r="BI53" s="110"/>
      <c r="BJ53" s="110"/>
      <c r="BK53" s="110"/>
      <c r="BL53" s="110"/>
      <c r="BM53" s="110"/>
      <c r="BN53" s="110"/>
      <c r="BO53" s="110"/>
      <c r="BP53" s="110"/>
      <c r="BQ53" s="110"/>
      <c r="BR53" s="110"/>
      <c r="BS53" s="110"/>
      <c r="BT53" s="110"/>
      <c r="BU53" s="110"/>
      <c r="BV53" s="110"/>
      <c r="BW53" s="110"/>
      <c r="BX53" s="110"/>
      <c r="BY53" s="110"/>
      <c r="BZ53" s="110"/>
      <c r="CA53" s="110"/>
      <c r="CB53" s="37"/>
    </row>
    <row r="54" spans="1:80">
      <c r="A54" s="94"/>
      <c r="B54" s="502"/>
      <c r="C54" s="98"/>
      <c r="D54" s="98"/>
      <c r="E54" s="98"/>
      <c r="F54" s="98"/>
      <c r="G54" s="98"/>
      <c r="H54" s="98"/>
      <c r="I54" s="98"/>
      <c r="J54" s="98"/>
      <c r="K54" s="103"/>
      <c r="L54" s="103"/>
      <c r="M54" s="103"/>
      <c r="N54" s="103"/>
      <c r="O54" s="103"/>
      <c r="P54" s="103"/>
      <c r="Q54" s="103"/>
      <c r="R54" s="103"/>
      <c r="S54" s="103"/>
      <c r="T54" s="103"/>
      <c r="U54" s="103"/>
      <c r="V54" s="103"/>
      <c r="W54" s="103"/>
      <c r="X54" s="103"/>
      <c r="Y54" s="103"/>
      <c r="Z54" s="510"/>
      <c r="AA54" s="103"/>
      <c r="AB54" s="103"/>
      <c r="AC54" s="103"/>
      <c r="AD54" s="103"/>
      <c r="AE54" s="103"/>
      <c r="AF54" s="103"/>
      <c r="AG54" s="103"/>
      <c r="AH54" s="103"/>
      <c r="AI54" s="103"/>
      <c r="AJ54" s="103"/>
      <c r="AK54" s="103"/>
      <c r="AL54" s="103"/>
      <c r="AM54" s="103"/>
      <c r="AN54" s="103"/>
      <c r="AO54" s="103"/>
      <c r="AP54" s="110"/>
      <c r="AQ54" s="110"/>
      <c r="AR54" s="110"/>
      <c r="AS54" s="110"/>
      <c r="AT54" s="110"/>
      <c r="AU54" s="110"/>
      <c r="AV54" s="110"/>
      <c r="AW54" s="110"/>
      <c r="AX54" s="110"/>
      <c r="AY54" s="110"/>
      <c r="AZ54" s="110"/>
      <c r="BA54" s="508"/>
      <c r="BB54" s="110"/>
      <c r="BC54" s="110"/>
      <c r="BD54" s="110"/>
      <c r="BE54" s="110"/>
      <c r="BF54" s="110"/>
      <c r="BG54" s="508"/>
      <c r="BH54" s="110"/>
      <c r="BI54" s="110"/>
      <c r="BJ54" s="110"/>
      <c r="BK54" s="110"/>
      <c r="BL54" s="110"/>
      <c r="BM54" s="110"/>
      <c r="BN54" s="110"/>
      <c r="BO54" s="110"/>
      <c r="BP54" s="110"/>
      <c r="BQ54" s="110"/>
      <c r="BR54" s="110"/>
      <c r="BS54" s="110"/>
      <c r="BT54" s="110"/>
      <c r="BU54" s="110"/>
      <c r="BV54" s="110"/>
      <c r="BW54" s="110"/>
      <c r="BX54" s="110"/>
      <c r="BY54" s="110"/>
      <c r="BZ54" s="110"/>
      <c r="CA54" s="110"/>
      <c r="CB54" s="37"/>
    </row>
    <row r="55" spans="1:80">
      <c r="A55" s="94"/>
      <c r="B55" s="502"/>
      <c r="C55" s="98"/>
      <c r="D55" s="98"/>
      <c r="E55" s="98"/>
      <c r="F55" s="98"/>
      <c r="G55" s="98"/>
      <c r="H55" s="98"/>
      <c r="I55" s="98"/>
      <c r="J55" s="98"/>
      <c r="K55" s="103"/>
      <c r="L55" s="103"/>
      <c r="M55" s="103"/>
      <c r="N55" s="103"/>
      <c r="O55" s="103"/>
      <c r="P55" s="103"/>
      <c r="Q55" s="103"/>
      <c r="R55" s="103"/>
      <c r="S55" s="103"/>
      <c r="T55" s="103"/>
      <c r="U55" s="103"/>
      <c r="V55" s="103"/>
      <c r="W55" s="103"/>
      <c r="X55" s="103"/>
      <c r="Y55" s="103"/>
      <c r="Z55" s="510"/>
      <c r="AA55" s="103"/>
      <c r="AB55" s="103"/>
      <c r="AC55" s="103"/>
      <c r="AD55" s="103"/>
      <c r="AE55" s="103"/>
      <c r="AF55" s="103"/>
      <c r="AG55" s="103"/>
      <c r="AH55" s="103"/>
      <c r="AI55" s="103"/>
      <c r="AJ55" s="103"/>
      <c r="AK55" s="103"/>
      <c r="AL55" s="103"/>
      <c r="AM55" s="103"/>
      <c r="AN55" s="103"/>
      <c r="AO55" s="103"/>
      <c r="AP55" s="110"/>
      <c r="AQ55" s="110"/>
      <c r="AR55" s="110"/>
      <c r="AS55" s="110"/>
      <c r="AT55" s="110"/>
      <c r="AU55" s="110"/>
      <c r="AV55" s="110"/>
      <c r="AW55" s="110"/>
      <c r="AX55" s="110"/>
      <c r="AY55" s="110"/>
      <c r="AZ55" s="110"/>
      <c r="BA55" s="508"/>
      <c r="BB55" s="110"/>
      <c r="BC55" s="110"/>
      <c r="BD55" s="110"/>
      <c r="BE55" s="110"/>
      <c r="BF55" s="110"/>
      <c r="BG55" s="508"/>
      <c r="BH55" s="110"/>
      <c r="BI55" s="110"/>
      <c r="BJ55" s="110"/>
      <c r="BK55" s="110"/>
      <c r="BL55" s="110"/>
      <c r="BM55" s="110"/>
      <c r="BN55" s="110"/>
      <c r="BO55" s="110"/>
      <c r="BP55" s="110"/>
      <c r="BQ55" s="110"/>
      <c r="BR55" s="110"/>
      <c r="BS55" s="110"/>
      <c r="BT55" s="110"/>
      <c r="BU55" s="110"/>
      <c r="BV55" s="110"/>
      <c r="BW55" s="110"/>
      <c r="BX55" s="110"/>
      <c r="BY55" s="110"/>
      <c r="BZ55" s="110"/>
      <c r="CA55" s="110"/>
      <c r="CB55" s="37"/>
    </row>
    <row r="56" spans="1:80">
      <c r="A56" s="94"/>
      <c r="B56" s="502"/>
      <c r="C56" s="98"/>
      <c r="D56" s="98"/>
      <c r="E56" s="98"/>
      <c r="F56" s="98"/>
      <c r="G56" s="98"/>
      <c r="H56" s="98"/>
      <c r="I56" s="98"/>
      <c r="J56" s="98"/>
      <c r="K56" s="103"/>
      <c r="L56" s="103"/>
      <c r="M56" s="103"/>
      <c r="N56" s="103"/>
      <c r="O56" s="103"/>
      <c r="P56" s="103"/>
      <c r="Q56" s="103"/>
      <c r="R56" s="103"/>
      <c r="S56" s="103"/>
      <c r="T56" s="103"/>
      <c r="U56" s="103"/>
      <c r="V56" s="103"/>
      <c r="W56" s="103"/>
      <c r="X56" s="103"/>
      <c r="Y56" s="103"/>
      <c r="Z56" s="510"/>
      <c r="AA56" s="103"/>
      <c r="AB56" s="103"/>
      <c r="AC56" s="103"/>
      <c r="AD56" s="103"/>
      <c r="AE56" s="103"/>
      <c r="AF56" s="103"/>
      <c r="AG56" s="103"/>
      <c r="AH56" s="103"/>
      <c r="AI56" s="103"/>
      <c r="AJ56" s="103"/>
      <c r="AK56" s="103"/>
      <c r="AL56" s="103"/>
      <c r="AM56" s="103"/>
      <c r="AN56" s="103"/>
      <c r="AO56" s="103"/>
      <c r="AP56" s="110"/>
      <c r="AQ56" s="110"/>
      <c r="AR56" s="110"/>
      <c r="AS56" s="110"/>
      <c r="AT56" s="110"/>
      <c r="AU56" s="110"/>
      <c r="AV56" s="110"/>
      <c r="AW56" s="110"/>
      <c r="AX56" s="110"/>
      <c r="AY56" s="110"/>
      <c r="AZ56" s="110"/>
      <c r="BA56" s="508"/>
      <c r="BB56" s="110"/>
      <c r="BC56" s="110"/>
      <c r="BD56" s="110"/>
      <c r="BE56" s="110"/>
      <c r="BF56" s="110"/>
      <c r="BG56" s="508"/>
      <c r="BH56" s="110"/>
      <c r="BI56" s="110"/>
      <c r="BJ56" s="110"/>
      <c r="BK56" s="110"/>
      <c r="BL56" s="110"/>
      <c r="BM56" s="110"/>
      <c r="BN56" s="110"/>
      <c r="BO56" s="110"/>
      <c r="BP56" s="110"/>
      <c r="BQ56" s="110"/>
      <c r="BR56" s="110"/>
      <c r="BS56" s="110"/>
      <c r="BT56" s="110"/>
      <c r="BU56" s="110"/>
      <c r="BV56" s="110"/>
      <c r="BW56" s="110"/>
      <c r="BX56" s="110"/>
      <c r="BY56" s="110"/>
      <c r="BZ56" s="110"/>
      <c r="CA56" s="110"/>
      <c r="CB56" s="37"/>
    </row>
    <row r="57" spans="1:80">
      <c r="A57" s="94"/>
      <c r="B57" s="502"/>
      <c r="C57" s="98"/>
      <c r="D57" s="98"/>
      <c r="E57" s="98"/>
      <c r="F57" s="98"/>
      <c r="G57" s="98"/>
      <c r="H57" s="98"/>
      <c r="I57" s="98"/>
      <c r="J57" s="98"/>
      <c r="K57" s="103"/>
      <c r="L57" s="103"/>
      <c r="M57" s="103"/>
      <c r="N57" s="103"/>
      <c r="O57" s="103"/>
      <c r="P57" s="103"/>
      <c r="Q57" s="103"/>
      <c r="R57" s="103"/>
      <c r="S57" s="103"/>
      <c r="T57" s="103"/>
      <c r="U57" s="103"/>
      <c r="V57" s="103"/>
      <c r="W57" s="103"/>
      <c r="X57" s="103"/>
      <c r="Y57" s="103"/>
      <c r="Z57" s="510"/>
      <c r="AA57" s="103"/>
      <c r="AB57" s="103"/>
      <c r="AC57" s="103"/>
      <c r="AD57" s="103"/>
      <c r="AE57" s="103"/>
      <c r="AF57" s="103"/>
      <c r="AG57" s="103"/>
      <c r="AH57" s="103"/>
      <c r="AI57" s="103"/>
      <c r="AJ57" s="103"/>
      <c r="AK57" s="103"/>
      <c r="AL57" s="103"/>
      <c r="AM57" s="103"/>
      <c r="AN57" s="103"/>
      <c r="AO57" s="103"/>
      <c r="AP57" s="110"/>
      <c r="AQ57" s="110"/>
      <c r="AR57" s="110"/>
      <c r="AS57" s="110"/>
      <c r="AT57" s="110"/>
      <c r="AU57" s="110"/>
      <c r="AV57" s="110"/>
      <c r="AW57" s="110"/>
      <c r="AX57" s="110"/>
      <c r="AY57" s="110"/>
      <c r="AZ57" s="110"/>
      <c r="BA57" s="508"/>
      <c r="BB57" s="110"/>
      <c r="BC57" s="110"/>
      <c r="BD57" s="110"/>
      <c r="BE57" s="110"/>
      <c r="BF57" s="110"/>
      <c r="BG57" s="508"/>
      <c r="BH57" s="110"/>
      <c r="BI57" s="110"/>
      <c r="BJ57" s="110"/>
      <c r="BK57" s="110"/>
      <c r="BL57" s="110"/>
      <c r="BM57" s="110"/>
      <c r="BN57" s="110"/>
      <c r="BO57" s="110"/>
      <c r="BP57" s="110"/>
      <c r="BQ57" s="110"/>
      <c r="BR57" s="110"/>
      <c r="BS57" s="110"/>
      <c r="BT57" s="110"/>
      <c r="BU57" s="110"/>
      <c r="BV57" s="110"/>
      <c r="BW57" s="110"/>
      <c r="BX57" s="110"/>
      <c r="BY57" s="110"/>
      <c r="BZ57" s="110"/>
      <c r="CA57" s="110"/>
      <c r="CB57" s="37"/>
    </row>
    <row r="58" spans="1:80">
      <c r="A58" s="94"/>
      <c r="B58" s="502"/>
      <c r="C58" s="98"/>
      <c r="D58" s="98"/>
      <c r="E58" s="98"/>
      <c r="F58" s="98"/>
      <c r="G58" s="98"/>
      <c r="H58" s="98"/>
      <c r="I58" s="98"/>
      <c r="J58" s="98"/>
      <c r="K58" s="103"/>
      <c r="L58" s="103"/>
      <c r="M58" s="103"/>
      <c r="N58" s="103"/>
      <c r="O58" s="103"/>
      <c r="P58" s="103"/>
      <c r="Q58" s="103"/>
      <c r="R58" s="103"/>
      <c r="S58" s="103"/>
      <c r="T58" s="103"/>
      <c r="U58" s="103"/>
      <c r="V58" s="103"/>
      <c r="W58" s="103"/>
      <c r="X58" s="103"/>
      <c r="Y58" s="103"/>
      <c r="Z58" s="510"/>
      <c r="AA58" s="103"/>
      <c r="AB58" s="103"/>
      <c r="AC58" s="103"/>
      <c r="AD58" s="103"/>
      <c r="AE58" s="103"/>
      <c r="AF58" s="103"/>
      <c r="AG58" s="103"/>
      <c r="AH58" s="103"/>
      <c r="AI58" s="103"/>
      <c r="AJ58" s="103"/>
      <c r="AK58" s="103"/>
      <c r="AL58" s="103"/>
      <c r="AM58" s="103"/>
      <c r="AN58" s="103"/>
      <c r="AO58" s="103"/>
      <c r="AP58" s="110"/>
      <c r="AQ58" s="110"/>
      <c r="AR58" s="110"/>
      <c r="AS58" s="110"/>
      <c r="AT58" s="110"/>
      <c r="AU58" s="110"/>
      <c r="AV58" s="110"/>
      <c r="AW58" s="110"/>
      <c r="AX58" s="110"/>
      <c r="AY58" s="110"/>
      <c r="AZ58" s="110"/>
      <c r="BA58" s="508"/>
      <c r="BB58" s="110"/>
      <c r="BC58" s="110"/>
      <c r="BD58" s="110"/>
      <c r="BE58" s="110"/>
      <c r="BF58" s="110"/>
      <c r="BG58" s="508"/>
      <c r="BH58" s="110"/>
      <c r="BI58" s="110"/>
      <c r="BJ58" s="110"/>
      <c r="BK58" s="110"/>
      <c r="BL58" s="110"/>
      <c r="BM58" s="110"/>
      <c r="BN58" s="110"/>
      <c r="BO58" s="110"/>
      <c r="BP58" s="110"/>
      <c r="BQ58" s="110"/>
      <c r="BR58" s="110"/>
      <c r="BS58" s="110"/>
      <c r="BT58" s="110"/>
      <c r="BU58" s="110"/>
      <c r="BV58" s="110"/>
      <c r="BW58" s="110"/>
      <c r="BX58" s="110"/>
      <c r="BY58" s="110"/>
      <c r="BZ58" s="110"/>
      <c r="CA58" s="110"/>
      <c r="CB58" s="37"/>
    </row>
    <row r="59" spans="1:80">
      <c r="A59" s="94"/>
      <c r="B59" s="502"/>
      <c r="C59" s="98"/>
      <c r="D59" s="98"/>
      <c r="E59" s="98"/>
      <c r="F59" s="98"/>
      <c r="G59" s="98"/>
      <c r="H59" s="98"/>
      <c r="I59" s="98"/>
      <c r="J59" s="98"/>
      <c r="K59" s="103"/>
      <c r="L59" s="103"/>
      <c r="M59" s="103"/>
      <c r="N59" s="103"/>
      <c r="O59" s="103"/>
      <c r="P59" s="103"/>
      <c r="Q59" s="103"/>
      <c r="R59" s="103"/>
      <c r="S59" s="103"/>
      <c r="T59" s="103"/>
      <c r="U59" s="103"/>
      <c r="V59" s="103"/>
      <c r="W59" s="103"/>
      <c r="X59" s="103"/>
      <c r="Y59" s="103"/>
      <c r="Z59" s="510"/>
      <c r="AA59" s="103"/>
      <c r="AB59" s="103"/>
      <c r="AC59" s="103"/>
      <c r="AD59" s="103"/>
      <c r="AE59" s="103"/>
      <c r="AF59" s="103"/>
      <c r="AG59" s="103"/>
      <c r="AH59" s="103"/>
      <c r="AI59" s="103"/>
      <c r="AJ59" s="103"/>
      <c r="AK59" s="103"/>
      <c r="AL59" s="103"/>
      <c r="AM59" s="103"/>
      <c r="AN59" s="103"/>
      <c r="AO59" s="103"/>
      <c r="AP59" s="110"/>
      <c r="AQ59" s="110"/>
      <c r="AR59" s="110"/>
      <c r="AS59" s="110"/>
      <c r="AT59" s="110"/>
      <c r="AU59" s="110"/>
      <c r="AV59" s="110"/>
      <c r="AW59" s="110"/>
      <c r="AX59" s="110"/>
      <c r="AY59" s="110"/>
      <c r="AZ59" s="110"/>
      <c r="BA59" s="508"/>
      <c r="BB59" s="110"/>
      <c r="BC59" s="110"/>
      <c r="BD59" s="110"/>
      <c r="BE59" s="110"/>
      <c r="BF59" s="110"/>
      <c r="BG59" s="508"/>
      <c r="BH59" s="110"/>
      <c r="BI59" s="110"/>
      <c r="BJ59" s="110"/>
      <c r="BK59" s="110"/>
      <c r="BL59" s="110"/>
      <c r="BM59" s="110"/>
      <c r="BN59" s="110"/>
      <c r="BO59" s="110"/>
      <c r="BP59" s="110"/>
      <c r="BQ59" s="110"/>
      <c r="BR59" s="110"/>
      <c r="BS59" s="110"/>
      <c r="BT59" s="110"/>
      <c r="BU59" s="110"/>
      <c r="BV59" s="110"/>
      <c r="BW59" s="110"/>
      <c r="BX59" s="110"/>
      <c r="BY59" s="110"/>
      <c r="BZ59" s="110"/>
      <c r="CA59" s="110"/>
      <c r="CB59" s="37"/>
    </row>
    <row r="60" spans="1:80">
      <c r="A60" s="94"/>
      <c r="B60" s="502"/>
      <c r="C60" s="98"/>
      <c r="D60" s="98"/>
      <c r="E60" s="98"/>
      <c r="F60" s="98"/>
      <c r="G60" s="98"/>
      <c r="H60" s="98"/>
      <c r="I60" s="98"/>
      <c r="J60" s="98"/>
      <c r="K60" s="103"/>
      <c r="L60" s="103"/>
      <c r="M60" s="103"/>
      <c r="N60" s="103"/>
      <c r="O60" s="103"/>
      <c r="P60" s="103"/>
      <c r="Q60" s="103"/>
      <c r="R60" s="103"/>
      <c r="S60" s="103"/>
      <c r="T60" s="103"/>
      <c r="U60" s="103"/>
      <c r="V60" s="103"/>
      <c r="W60" s="103"/>
      <c r="X60" s="103"/>
      <c r="Y60" s="103"/>
      <c r="Z60" s="510"/>
      <c r="AA60" s="103"/>
      <c r="AB60" s="103"/>
      <c r="AC60" s="103"/>
      <c r="AD60" s="103"/>
      <c r="AE60" s="103"/>
      <c r="AF60" s="103"/>
      <c r="AG60" s="103"/>
      <c r="AH60" s="103"/>
      <c r="AI60" s="103"/>
      <c r="AJ60" s="103"/>
      <c r="AK60" s="103"/>
      <c r="AL60" s="103"/>
      <c r="AM60" s="103"/>
      <c r="AN60" s="103"/>
      <c r="AO60" s="103"/>
      <c r="AP60" s="110"/>
      <c r="AQ60" s="110"/>
      <c r="AR60" s="110"/>
      <c r="AS60" s="110"/>
      <c r="AT60" s="110"/>
      <c r="AU60" s="110"/>
      <c r="AV60" s="110"/>
      <c r="AW60" s="110"/>
      <c r="AX60" s="110"/>
      <c r="AY60" s="110"/>
      <c r="AZ60" s="110"/>
      <c r="BA60" s="508"/>
      <c r="BB60" s="110"/>
      <c r="BC60" s="110"/>
      <c r="BD60" s="110"/>
      <c r="BE60" s="110"/>
      <c r="BF60" s="110"/>
      <c r="BG60" s="508"/>
      <c r="BH60" s="110"/>
      <c r="BI60" s="110"/>
      <c r="BJ60" s="110"/>
      <c r="BK60" s="110"/>
      <c r="BL60" s="110"/>
      <c r="BM60" s="110"/>
      <c r="BN60" s="110"/>
      <c r="BO60" s="110"/>
      <c r="BP60" s="110"/>
      <c r="BQ60" s="110"/>
      <c r="BR60" s="110"/>
      <c r="BS60" s="110"/>
      <c r="BT60" s="110"/>
      <c r="BU60" s="110"/>
      <c r="BV60" s="110"/>
      <c r="BW60" s="110"/>
      <c r="BX60" s="110"/>
      <c r="BY60" s="110"/>
      <c r="BZ60" s="110"/>
      <c r="CA60" s="110"/>
      <c r="CB60" s="37"/>
    </row>
    <row r="61" spans="1:80">
      <c r="A61" s="94"/>
      <c r="B61" s="502"/>
      <c r="C61" s="98"/>
      <c r="D61" s="98"/>
      <c r="E61" s="98"/>
      <c r="F61" s="98"/>
      <c r="G61" s="98"/>
      <c r="H61" s="98"/>
      <c r="I61" s="98"/>
      <c r="J61" s="98"/>
      <c r="K61" s="103"/>
      <c r="L61" s="103"/>
      <c r="M61" s="103"/>
      <c r="N61" s="103"/>
      <c r="O61" s="103"/>
      <c r="P61" s="103"/>
      <c r="Q61" s="103"/>
      <c r="R61" s="103"/>
      <c r="S61" s="103"/>
      <c r="T61" s="103"/>
      <c r="U61" s="103"/>
      <c r="V61" s="103"/>
      <c r="W61" s="103"/>
      <c r="X61" s="103"/>
      <c r="Y61" s="103"/>
      <c r="Z61" s="510"/>
      <c r="AA61" s="103"/>
      <c r="AB61" s="103"/>
      <c r="AC61" s="103"/>
      <c r="AD61" s="103"/>
      <c r="AE61" s="103"/>
      <c r="AF61" s="103"/>
      <c r="AG61" s="103"/>
      <c r="AH61" s="103"/>
      <c r="AI61" s="103"/>
      <c r="AJ61" s="103"/>
      <c r="AK61" s="103"/>
      <c r="AL61" s="103"/>
      <c r="AM61" s="103"/>
      <c r="AN61" s="103"/>
      <c r="AO61" s="103"/>
      <c r="AP61" s="110"/>
      <c r="AQ61" s="110"/>
      <c r="AR61" s="110"/>
      <c r="AS61" s="110"/>
      <c r="AT61" s="110"/>
      <c r="AU61" s="110"/>
      <c r="AV61" s="110"/>
      <c r="AW61" s="110"/>
      <c r="AX61" s="110"/>
      <c r="AY61" s="110"/>
      <c r="AZ61" s="110"/>
      <c r="BA61" s="508"/>
      <c r="BB61" s="110"/>
      <c r="BC61" s="110"/>
      <c r="BD61" s="110"/>
      <c r="BE61" s="110"/>
      <c r="BF61" s="110"/>
      <c r="BG61" s="508"/>
      <c r="BH61" s="110"/>
      <c r="BI61" s="110"/>
      <c r="BJ61" s="110"/>
      <c r="BK61" s="110"/>
      <c r="BL61" s="110"/>
      <c r="BM61" s="110"/>
      <c r="BN61" s="110"/>
      <c r="BO61" s="110"/>
      <c r="BP61" s="110"/>
      <c r="BQ61" s="110"/>
      <c r="BR61" s="110"/>
      <c r="BS61" s="110"/>
      <c r="BT61" s="110"/>
      <c r="BU61" s="110"/>
      <c r="BV61" s="110"/>
      <c r="BW61" s="110"/>
      <c r="BX61" s="110"/>
      <c r="BY61" s="110"/>
      <c r="BZ61" s="110"/>
      <c r="CA61" s="110"/>
      <c r="CB61" s="37"/>
    </row>
    <row r="62" spans="1:80">
      <c r="A62" s="94"/>
      <c r="B62" s="502"/>
      <c r="C62" s="98"/>
      <c r="D62" s="98"/>
      <c r="E62" s="98"/>
      <c r="F62" s="98"/>
      <c r="G62" s="98"/>
      <c r="H62" s="98"/>
      <c r="I62" s="98"/>
      <c r="J62" s="98"/>
      <c r="K62" s="103"/>
      <c r="L62" s="103"/>
      <c r="M62" s="103"/>
      <c r="N62" s="103"/>
      <c r="O62" s="103"/>
      <c r="P62" s="103"/>
      <c r="Q62" s="103"/>
      <c r="R62" s="103"/>
      <c r="S62" s="103"/>
      <c r="T62" s="103"/>
      <c r="U62" s="103"/>
      <c r="V62" s="103"/>
      <c r="W62" s="103"/>
      <c r="X62" s="103"/>
      <c r="Y62" s="103"/>
      <c r="Z62" s="510"/>
      <c r="AA62" s="103"/>
      <c r="AB62" s="103"/>
      <c r="AC62" s="103"/>
      <c r="AD62" s="103"/>
      <c r="AE62" s="103"/>
      <c r="AF62" s="103"/>
      <c r="AG62" s="103"/>
      <c r="AH62" s="103"/>
      <c r="AI62" s="103"/>
      <c r="AJ62" s="103"/>
      <c r="AK62" s="103"/>
      <c r="AL62" s="103"/>
      <c r="AM62" s="103"/>
      <c r="AN62" s="103"/>
      <c r="AO62" s="103"/>
      <c r="AP62" s="110"/>
      <c r="AQ62" s="110"/>
      <c r="AR62" s="110"/>
      <c r="AS62" s="110"/>
      <c r="AT62" s="110"/>
      <c r="AU62" s="110"/>
      <c r="AV62" s="110"/>
      <c r="AW62" s="110"/>
      <c r="AX62" s="110"/>
      <c r="AY62" s="110"/>
      <c r="AZ62" s="110"/>
      <c r="BA62" s="508"/>
      <c r="BB62" s="110"/>
      <c r="BC62" s="110"/>
      <c r="BD62" s="110"/>
      <c r="BE62" s="110"/>
      <c r="BF62" s="110"/>
      <c r="BG62" s="508"/>
      <c r="BH62" s="110"/>
      <c r="BI62" s="110"/>
      <c r="BJ62" s="110"/>
      <c r="BK62" s="110"/>
      <c r="BL62" s="110"/>
      <c r="BM62" s="110"/>
      <c r="BN62" s="110"/>
      <c r="BO62" s="110"/>
      <c r="BP62" s="110"/>
      <c r="BQ62" s="110"/>
      <c r="BR62" s="110"/>
      <c r="BS62" s="110"/>
      <c r="BT62" s="110"/>
      <c r="BU62" s="110"/>
      <c r="BV62" s="110"/>
      <c r="BW62" s="110"/>
      <c r="BX62" s="110"/>
      <c r="BY62" s="110"/>
      <c r="BZ62" s="110"/>
      <c r="CA62" s="110"/>
      <c r="CB62" s="37"/>
    </row>
    <row r="63" spans="1:80">
      <c r="A63" s="94"/>
      <c r="B63" s="502"/>
      <c r="C63" s="98"/>
      <c r="D63" s="98"/>
      <c r="E63" s="98"/>
      <c r="F63" s="98"/>
      <c r="G63" s="98"/>
      <c r="H63" s="98"/>
      <c r="I63" s="98"/>
      <c r="J63" s="98"/>
      <c r="K63" s="103"/>
      <c r="L63" s="103"/>
      <c r="M63" s="103"/>
      <c r="N63" s="103"/>
      <c r="O63" s="103"/>
      <c r="P63" s="103"/>
      <c r="Q63" s="103"/>
      <c r="R63" s="103"/>
      <c r="S63" s="103"/>
      <c r="T63" s="103"/>
      <c r="U63" s="103"/>
      <c r="V63" s="103"/>
      <c r="W63" s="103"/>
      <c r="X63" s="103"/>
      <c r="Y63" s="103"/>
      <c r="Z63" s="510"/>
      <c r="AA63" s="103"/>
      <c r="AB63" s="103"/>
      <c r="AC63" s="103"/>
      <c r="AD63" s="103"/>
      <c r="AE63" s="103"/>
      <c r="AF63" s="103"/>
      <c r="AG63" s="103"/>
      <c r="AH63" s="103"/>
      <c r="AI63" s="103"/>
      <c r="AJ63" s="103"/>
      <c r="AK63" s="103"/>
      <c r="AL63" s="103"/>
      <c r="AM63" s="103"/>
      <c r="AN63" s="103"/>
      <c r="AO63" s="103"/>
      <c r="AP63" s="110"/>
      <c r="AQ63" s="110"/>
      <c r="AR63" s="110"/>
      <c r="AS63" s="110"/>
      <c r="AT63" s="110"/>
      <c r="AU63" s="110"/>
      <c r="AV63" s="110"/>
      <c r="AW63" s="110"/>
      <c r="AX63" s="110"/>
      <c r="AY63" s="110"/>
      <c r="AZ63" s="110"/>
      <c r="BA63" s="508"/>
      <c r="BB63" s="110"/>
      <c r="BC63" s="110"/>
      <c r="BD63" s="110"/>
      <c r="BE63" s="110"/>
      <c r="BF63" s="110"/>
      <c r="BG63" s="508"/>
      <c r="BH63" s="110"/>
      <c r="BI63" s="110"/>
      <c r="BJ63" s="110"/>
      <c r="BK63" s="110"/>
      <c r="BL63" s="110"/>
      <c r="BM63" s="110"/>
      <c r="BN63" s="110"/>
      <c r="BO63" s="110"/>
      <c r="BP63" s="110"/>
      <c r="BQ63" s="110"/>
      <c r="BR63" s="110"/>
      <c r="BS63" s="110"/>
      <c r="BT63" s="110"/>
      <c r="BU63" s="110"/>
      <c r="BV63" s="110"/>
      <c r="BW63" s="110"/>
      <c r="BX63" s="110"/>
      <c r="BY63" s="110"/>
      <c r="BZ63" s="110"/>
      <c r="CA63" s="110"/>
      <c r="CB63" s="37"/>
    </row>
    <row r="64" spans="1:80">
      <c r="A64" s="94"/>
      <c r="B64" s="502"/>
      <c r="C64" s="98"/>
      <c r="D64" s="98"/>
      <c r="E64" s="98"/>
      <c r="F64" s="98"/>
      <c r="G64" s="98"/>
      <c r="H64" s="98"/>
      <c r="I64" s="98"/>
      <c r="J64" s="98"/>
      <c r="K64" s="103"/>
      <c r="L64" s="103"/>
      <c r="M64" s="103"/>
      <c r="N64" s="103"/>
      <c r="O64" s="103"/>
      <c r="P64" s="103"/>
      <c r="Q64" s="103"/>
      <c r="R64" s="103"/>
      <c r="S64" s="103"/>
      <c r="T64" s="103"/>
      <c r="U64" s="103"/>
      <c r="V64" s="103"/>
      <c r="W64" s="103"/>
      <c r="X64" s="103"/>
      <c r="Y64" s="103"/>
      <c r="Z64" s="510"/>
      <c r="AA64" s="103"/>
      <c r="AB64" s="103"/>
      <c r="AC64" s="103"/>
      <c r="AD64" s="103"/>
      <c r="AE64" s="103"/>
      <c r="AF64" s="103"/>
      <c r="AG64" s="103"/>
      <c r="AH64" s="103"/>
      <c r="AI64" s="103"/>
      <c r="AJ64" s="103"/>
      <c r="AK64" s="103"/>
      <c r="AL64" s="103"/>
      <c r="AM64" s="103"/>
      <c r="AN64" s="103"/>
      <c r="AO64" s="103"/>
      <c r="AP64" s="110"/>
      <c r="AQ64" s="110"/>
      <c r="AR64" s="110"/>
      <c r="AS64" s="110"/>
      <c r="AT64" s="110"/>
      <c r="AU64" s="110"/>
      <c r="AV64" s="110"/>
      <c r="AW64" s="110"/>
      <c r="AX64" s="110"/>
      <c r="AY64" s="110"/>
      <c r="AZ64" s="110"/>
      <c r="BA64" s="508"/>
      <c r="BB64" s="110"/>
      <c r="BC64" s="110"/>
      <c r="BD64" s="110"/>
      <c r="BE64" s="110"/>
      <c r="BF64" s="110"/>
      <c r="BG64" s="508"/>
      <c r="BH64" s="110"/>
      <c r="BI64" s="110"/>
      <c r="BJ64" s="110"/>
      <c r="BK64" s="110"/>
      <c r="BL64" s="110"/>
      <c r="BM64" s="110"/>
      <c r="BN64" s="110"/>
      <c r="BO64" s="110"/>
      <c r="BP64" s="110"/>
      <c r="BQ64" s="110"/>
      <c r="BR64" s="110"/>
      <c r="BS64" s="110"/>
      <c r="BT64" s="110"/>
      <c r="BU64" s="110"/>
      <c r="BV64" s="110"/>
      <c r="BW64" s="110"/>
      <c r="BX64" s="110"/>
      <c r="BY64" s="110"/>
      <c r="BZ64" s="110"/>
      <c r="CA64" s="110"/>
      <c r="CB64" s="37"/>
    </row>
    <row r="65" spans="1:80">
      <c r="A65" s="94"/>
      <c r="B65" s="502"/>
      <c r="C65" s="98"/>
      <c r="D65" s="98"/>
      <c r="E65" s="98"/>
      <c r="F65" s="98"/>
      <c r="G65" s="98"/>
      <c r="H65" s="98"/>
      <c r="I65" s="98"/>
      <c r="J65" s="98"/>
      <c r="K65" s="103"/>
      <c r="L65" s="103"/>
      <c r="M65" s="103"/>
      <c r="N65" s="103"/>
      <c r="O65" s="103"/>
      <c r="P65" s="103"/>
      <c r="Q65" s="103"/>
      <c r="R65" s="103"/>
      <c r="S65" s="103"/>
      <c r="T65" s="103"/>
      <c r="U65" s="103"/>
      <c r="V65" s="103"/>
      <c r="W65" s="103"/>
      <c r="X65" s="103"/>
      <c r="Y65" s="103"/>
      <c r="Z65" s="510"/>
      <c r="AA65" s="103"/>
      <c r="AB65" s="103"/>
      <c r="AC65" s="103"/>
      <c r="AD65" s="103"/>
      <c r="AE65" s="103"/>
      <c r="AF65" s="103"/>
      <c r="AG65" s="103"/>
      <c r="AH65" s="103"/>
      <c r="AI65" s="103"/>
      <c r="AJ65" s="103"/>
      <c r="AK65" s="103"/>
      <c r="AL65" s="103"/>
      <c r="AM65" s="103"/>
      <c r="AN65" s="103"/>
      <c r="AO65" s="103"/>
      <c r="AP65" s="110"/>
      <c r="AQ65" s="110"/>
      <c r="AR65" s="110"/>
      <c r="AS65" s="110"/>
      <c r="AT65" s="110"/>
      <c r="AU65" s="110"/>
      <c r="AV65" s="110"/>
      <c r="AW65" s="110"/>
      <c r="AX65" s="110"/>
      <c r="AY65" s="110"/>
      <c r="AZ65" s="110"/>
      <c r="BA65" s="508"/>
      <c r="BB65" s="110"/>
      <c r="BC65" s="110"/>
      <c r="BD65" s="110"/>
      <c r="BE65" s="110"/>
      <c r="BF65" s="110"/>
      <c r="BG65" s="508"/>
      <c r="BH65" s="110"/>
      <c r="BI65" s="110"/>
      <c r="BJ65" s="110"/>
      <c r="BK65" s="110"/>
      <c r="BL65" s="110"/>
      <c r="BM65" s="110"/>
      <c r="BN65" s="110"/>
      <c r="BO65" s="110"/>
      <c r="BP65" s="110"/>
      <c r="BQ65" s="110"/>
      <c r="BR65" s="110"/>
      <c r="BS65" s="110"/>
      <c r="BT65" s="110"/>
      <c r="BU65" s="110"/>
      <c r="BV65" s="110"/>
      <c r="BW65" s="110"/>
      <c r="BX65" s="110"/>
      <c r="BY65" s="110"/>
      <c r="BZ65" s="110"/>
      <c r="CA65" s="110"/>
      <c r="CB65" s="37"/>
    </row>
    <row r="66" spans="1:80">
      <c r="A66" s="94"/>
      <c r="B66" s="502"/>
      <c r="C66" s="98"/>
      <c r="D66" s="98"/>
      <c r="E66" s="98"/>
      <c r="F66" s="98"/>
      <c r="G66" s="98"/>
      <c r="H66" s="98"/>
      <c r="I66" s="98"/>
      <c r="J66" s="98"/>
      <c r="K66" s="103"/>
      <c r="L66" s="103"/>
      <c r="M66" s="103"/>
      <c r="N66" s="103"/>
      <c r="O66" s="103"/>
      <c r="P66" s="103"/>
      <c r="Q66" s="103"/>
      <c r="R66" s="103"/>
      <c r="S66" s="103"/>
      <c r="T66" s="103"/>
      <c r="U66" s="103"/>
      <c r="V66" s="103"/>
      <c r="W66" s="103"/>
      <c r="X66" s="103"/>
      <c r="Y66" s="103"/>
      <c r="Z66" s="510"/>
      <c r="AA66" s="103"/>
      <c r="AB66" s="103"/>
      <c r="AC66" s="103"/>
      <c r="AD66" s="103"/>
      <c r="AE66" s="103"/>
      <c r="AF66" s="103"/>
      <c r="AG66" s="103"/>
      <c r="AH66" s="103"/>
      <c r="AI66" s="103"/>
      <c r="AJ66" s="103"/>
      <c r="AK66" s="103"/>
      <c r="AL66" s="103"/>
      <c r="AM66" s="103"/>
      <c r="AN66" s="103"/>
      <c r="AO66" s="103"/>
      <c r="AP66" s="110"/>
      <c r="AQ66" s="110"/>
      <c r="AR66" s="110"/>
      <c r="AS66" s="110"/>
      <c r="AT66" s="110"/>
      <c r="AU66" s="110"/>
      <c r="AV66" s="110"/>
      <c r="AW66" s="110"/>
      <c r="AX66" s="110"/>
      <c r="AY66" s="110"/>
      <c r="AZ66" s="110"/>
      <c r="BA66" s="508"/>
      <c r="BB66" s="110"/>
      <c r="BC66" s="110"/>
      <c r="BD66" s="110"/>
      <c r="BE66" s="110"/>
      <c r="BF66" s="110"/>
      <c r="BG66" s="508"/>
      <c r="BH66" s="110"/>
      <c r="BI66" s="110"/>
      <c r="BJ66" s="110"/>
      <c r="BK66" s="110"/>
      <c r="BL66" s="110"/>
      <c r="BM66" s="110"/>
      <c r="BN66" s="110"/>
      <c r="BO66" s="110"/>
      <c r="BP66" s="110"/>
      <c r="BQ66" s="110"/>
      <c r="BR66" s="110"/>
      <c r="BS66" s="110"/>
      <c r="BT66" s="110"/>
      <c r="BU66" s="110"/>
      <c r="BV66" s="110"/>
      <c r="BW66" s="110"/>
      <c r="BX66" s="110"/>
      <c r="BY66" s="110"/>
      <c r="BZ66" s="110"/>
      <c r="CA66" s="110"/>
      <c r="CB66" s="37"/>
    </row>
    <row r="67" spans="1:80">
      <c r="A67" s="94"/>
      <c r="B67" s="502"/>
      <c r="C67" s="98"/>
      <c r="D67" s="98"/>
      <c r="E67" s="98"/>
      <c r="F67" s="98"/>
      <c r="G67" s="98"/>
      <c r="H67" s="98"/>
      <c r="I67" s="98"/>
      <c r="J67" s="98"/>
      <c r="K67" s="103"/>
      <c r="L67" s="103"/>
      <c r="M67" s="103"/>
      <c r="N67" s="103"/>
      <c r="O67" s="103"/>
      <c r="P67" s="103"/>
      <c r="Q67" s="103"/>
      <c r="R67" s="103"/>
      <c r="S67" s="103"/>
      <c r="T67" s="103"/>
      <c r="U67" s="103"/>
      <c r="V67" s="103"/>
      <c r="W67" s="103"/>
      <c r="X67" s="103"/>
      <c r="Y67" s="103"/>
      <c r="Z67" s="510"/>
      <c r="AA67" s="103"/>
      <c r="AB67" s="103"/>
      <c r="AC67" s="103"/>
      <c r="AD67" s="103"/>
      <c r="AE67" s="103"/>
      <c r="AF67" s="103"/>
      <c r="AG67" s="103"/>
      <c r="AH67" s="103"/>
      <c r="AI67" s="103"/>
      <c r="AJ67" s="103"/>
      <c r="AK67" s="103"/>
      <c r="AL67" s="103"/>
      <c r="AM67" s="103"/>
      <c r="AN67" s="103"/>
      <c r="AO67" s="103"/>
      <c r="AP67" s="110"/>
      <c r="AQ67" s="110"/>
      <c r="AR67" s="110"/>
      <c r="AS67" s="110"/>
      <c r="AT67" s="110"/>
      <c r="AU67" s="110"/>
      <c r="AV67" s="110"/>
      <c r="AW67" s="110"/>
      <c r="AX67" s="110"/>
      <c r="AY67" s="110"/>
      <c r="AZ67" s="110"/>
      <c r="BA67" s="508"/>
      <c r="BB67" s="110"/>
      <c r="BC67" s="110"/>
      <c r="BD67" s="110"/>
      <c r="BE67" s="110"/>
      <c r="BF67" s="110"/>
      <c r="BG67" s="508"/>
      <c r="BH67" s="110"/>
      <c r="BI67" s="110"/>
      <c r="BJ67" s="110"/>
      <c r="BK67" s="110"/>
      <c r="BL67" s="110"/>
      <c r="BM67" s="110"/>
      <c r="BN67" s="110"/>
      <c r="BO67" s="110"/>
      <c r="BP67" s="110"/>
      <c r="BQ67" s="110"/>
      <c r="BR67" s="110"/>
      <c r="BS67" s="110"/>
      <c r="BT67" s="110"/>
      <c r="BU67" s="110"/>
      <c r="BV67" s="110"/>
      <c r="BW67" s="110"/>
      <c r="BX67" s="110"/>
      <c r="BY67" s="110"/>
      <c r="BZ67" s="110"/>
      <c r="CA67" s="110"/>
      <c r="CB67" s="37"/>
    </row>
    <row r="68" spans="1:80">
      <c r="A68" s="94"/>
      <c r="B68" s="502"/>
      <c r="C68" s="98"/>
      <c r="D68" s="98"/>
      <c r="E68" s="98"/>
      <c r="F68" s="98"/>
      <c r="G68" s="98"/>
      <c r="H68" s="98"/>
      <c r="I68" s="98"/>
      <c r="J68" s="98"/>
      <c r="K68" s="103"/>
      <c r="L68" s="103"/>
      <c r="M68" s="103"/>
      <c r="N68" s="103"/>
      <c r="O68" s="103"/>
      <c r="P68" s="103"/>
      <c r="Q68" s="103"/>
      <c r="R68" s="103"/>
      <c r="S68" s="103"/>
      <c r="T68" s="103"/>
      <c r="U68" s="103"/>
      <c r="V68" s="103"/>
      <c r="W68" s="103"/>
      <c r="X68" s="103"/>
      <c r="Y68" s="103"/>
      <c r="Z68" s="510"/>
      <c r="AA68" s="103"/>
      <c r="AB68" s="103"/>
      <c r="AC68" s="103"/>
      <c r="AD68" s="103"/>
      <c r="AE68" s="103"/>
      <c r="AF68" s="103"/>
      <c r="AG68" s="103"/>
      <c r="AH68" s="103"/>
      <c r="AI68" s="103"/>
      <c r="AJ68" s="103"/>
      <c r="AK68" s="103"/>
      <c r="AL68" s="103"/>
      <c r="AM68" s="103"/>
      <c r="AN68" s="103"/>
      <c r="AO68" s="103"/>
      <c r="AP68" s="110"/>
      <c r="AQ68" s="110"/>
      <c r="AR68" s="110"/>
      <c r="AS68" s="110"/>
      <c r="AT68" s="110"/>
      <c r="AU68" s="110"/>
      <c r="AV68" s="110"/>
      <c r="AW68" s="110"/>
      <c r="AX68" s="110"/>
      <c r="AY68" s="110"/>
      <c r="AZ68" s="110"/>
      <c r="BA68" s="508"/>
      <c r="BB68" s="110"/>
      <c r="BC68" s="110"/>
      <c r="BD68" s="110"/>
      <c r="BE68" s="110"/>
      <c r="BF68" s="110"/>
      <c r="BG68" s="508"/>
      <c r="BH68" s="110"/>
      <c r="BI68" s="110"/>
      <c r="BJ68" s="110"/>
      <c r="BK68" s="110"/>
      <c r="BL68" s="110"/>
      <c r="BM68" s="110"/>
      <c r="BN68" s="110"/>
      <c r="BO68" s="110"/>
      <c r="BP68" s="110"/>
      <c r="BQ68" s="110"/>
      <c r="BR68" s="110"/>
      <c r="BS68" s="110"/>
      <c r="BT68" s="110"/>
      <c r="BU68" s="110"/>
      <c r="BV68" s="110"/>
      <c r="BW68" s="110"/>
      <c r="BX68" s="110"/>
      <c r="BY68" s="110"/>
      <c r="BZ68" s="110"/>
      <c r="CA68" s="110"/>
      <c r="CB68" s="37"/>
    </row>
    <row r="69" spans="1:80">
      <c r="A69" s="94"/>
      <c r="B69" s="502"/>
      <c r="C69" s="98"/>
      <c r="D69" s="98"/>
      <c r="E69" s="98"/>
      <c r="F69" s="98"/>
      <c r="G69" s="98"/>
      <c r="H69" s="98"/>
      <c r="I69" s="98"/>
      <c r="J69" s="98"/>
      <c r="K69" s="103"/>
      <c r="L69" s="103"/>
      <c r="M69" s="103"/>
      <c r="N69" s="103"/>
      <c r="O69" s="103"/>
      <c r="P69" s="103"/>
      <c r="Q69" s="103"/>
      <c r="R69" s="103"/>
      <c r="S69" s="103"/>
      <c r="T69" s="103"/>
      <c r="U69" s="103"/>
      <c r="V69" s="103"/>
      <c r="W69" s="103"/>
      <c r="X69" s="103"/>
      <c r="Y69" s="103"/>
      <c r="Z69" s="510"/>
      <c r="AA69" s="103"/>
      <c r="AB69" s="103"/>
      <c r="AC69" s="103"/>
      <c r="AD69" s="103"/>
      <c r="AE69" s="103"/>
      <c r="AF69" s="103"/>
      <c r="AG69" s="103"/>
      <c r="AH69" s="103"/>
      <c r="AI69" s="103"/>
      <c r="AJ69" s="103"/>
      <c r="AK69" s="103"/>
      <c r="AL69" s="103"/>
      <c r="AM69" s="103"/>
      <c r="AN69" s="103"/>
      <c r="AO69" s="103"/>
      <c r="AP69" s="110"/>
      <c r="AQ69" s="110"/>
      <c r="AR69" s="110"/>
      <c r="AS69" s="110"/>
      <c r="AT69" s="110"/>
      <c r="AU69" s="110"/>
      <c r="AV69" s="110"/>
      <c r="AW69" s="110"/>
      <c r="AX69" s="110"/>
      <c r="AY69" s="110"/>
      <c r="AZ69" s="110"/>
      <c r="BA69" s="508"/>
      <c r="BB69" s="110"/>
      <c r="BC69" s="110"/>
      <c r="BD69" s="110"/>
      <c r="BE69" s="110"/>
      <c r="BF69" s="110"/>
      <c r="BG69" s="508"/>
      <c r="BH69" s="110"/>
      <c r="BI69" s="110"/>
      <c r="BJ69" s="110"/>
      <c r="BK69" s="110"/>
      <c r="BL69" s="110"/>
      <c r="BM69" s="110"/>
      <c r="BN69" s="110"/>
      <c r="BO69" s="110"/>
      <c r="BP69" s="110"/>
      <c r="BQ69" s="110"/>
      <c r="BR69" s="110"/>
      <c r="BS69" s="110"/>
      <c r="BT69" s="110"/>
      <c r="BU69" s="110"/>
      <c r="BV69" s="110"/>
      <c r="BW69" s="110"/>
      <c r="BX69" s="110"/>
      <c r="BY69" s="110"/>
      <c r="BZ69" s="110"/>
      <c r="CA69" s="110"/>
      <c r="CB69" s="37"/>
    </row>
    <row r="70" spans="1:80">
      <c r="A70" s="94"/>
      <c r="B70" s="502"/>
      <c r="C70" s="98"/>
      <c r="D70" s="98"/>
      <c r="E70" s="98"/>
      <c r="F70" s="98"/>
      <c r="G70" s="98"/>
      <c r="H70" s="98"/>
      <c r="I70" s="98"/>
      <c r="J70" s="98"/>
      <c r="K70" s="103"/>
      <c r="L70" s="103"/>
      <c r="M70" s="103"/>
      <c r="N70" s="103"/>
      <c r="O70" s="103"/>
      <c r="P70" s="103"/>
      <c r="Q70" s="103"/>
      <c r="R70" s="103"/>
      <c r="S70" s="103"/>
      <c r="T70" s="103"/>
      <c r="U70" s="103"/>
      <c r="V70" s="103"/>
      <c r="W70" s="103"/>
      <c r="X70" s="103"/>
      <c r="Y70" s="103"/>
      <c r="Z70" s="510"/>
      <c r="AA70" s="103"/>
      <c r="AB70" s="103"/>
      <c r="AC70" s="103"/>
      <c r="AD70" s="103"/>
      <c r="AE70" s="103"/>
      <c r="AF70" s="103"/>
      <c r="AG70" s="103"/>
      <c r="AH70" s="103"/>
      <c r="AI70" s="103"/>
      <c r="AJ70" s="103"/>
      <c r="AK70" s="103"/>
      <c r="AL70" s="103"/>
      <c r="AM70" s="103"/>
      <c r="AN70" s="103"/>
      <c r="AO70" s="103"/>
      <c r="AP70" s="110"/>
      <c r="AQ70" s="110"/>
      <c r="AR70" s="110"/>
      <c r="AS70" s="110"/>
      <c r="AT70" s="110"/>
      <c r="AU70" s="110"/>
      <c r="AV70" s="110"/>
      <c r="AW70" s="110"/>
      <c r="AX70" s="110"/>
      <c r="AY70" s="110"/>
      <c r="AZ70" s="110"/>
      <c r="BA70" s="508"/>
      <c r="BB70" s="110"/>
      <c r="BC70" s="110"/>
      <c r="BD70" s="110"/>
      <c r="BE70" s="110"/>
      <c r="BF70" s="110"/>
      <c r="BG70" s="508"/>
      <c r="BH70" s="110"/>
      <c r="BI70" s="110"/>
      <c r="BJ70" s="110"/>
      <c r="BK70" s="110"/>
      <c r="BL70" s="110"/>
      <c r="BM70" s="110"/>
      <c r="BN70" s="110"/>
      <c r="BO70" s="110"/>
      <c r="BP70" s="110"/>
      <c r="BQ70" s="110"/>
      <c r="BR70" s="110"/>
      <c r="BS70" s="110"/>
      <c r="BT70" s="110"/>
      <c r="BU70" s="110"/>
      <c r="BV70" s="110"/>
      <c r="BW70" s="110"/>
      <c r="BX70" s="110"/>
      <c r="BY70" s="110"/>
      <c r="BZ70" s="110"/>
      <c r="CA70" s="110"/>
      <c r="CB70" s="37"/>
    </row>
    <row r="71" spans="1:80">
      <c r="A71" s="94"/>
      <c r="B71" s="502"/>
      <c r="C71" s="98"/>
      <c r="D71" s="98"/>
      <c r="E71" s="98"/>
      <c r="F71" s="98"/>
      <c r="G71" s="98"/>
      <c r="H71" s="98"/>
      <c r="I71" s="98"/>
      <c r="J71" s="98"/>
      <c r="K71" s="103"/>
      <c r="L71" s="103"/>
      <c r="M71" s="103"/>
      <c r="N71" s="103"/>
      <c r="O71" s="103"/>
      <c r="P71" s="103"/>
      <c r="Q71" s="103"/>
      <c r="R71" s="103"/>
      <c r="S71" s="103"/>
      <c r="T71" s="103"/>
      <c r="U71" s="103"/>
      <c r="V71" s="103"/>
      <c r="W71" s="103"/>
      <c r="X71" s="103"/>
      <c r="Y71" s="103"/>
      <c r="Z71" s="510"/>
      <c r="AA71" s="103"/>
      <c r="AB71" s="103"/>
      <c r="AC71" s="103"/>
      <c r="AD71" s="103"/>
      <c r="AE71" s="103"/>
      <c r="AF71" s="103"/>
      <c r="AG71" s="103"/>
      <c r="AH71" s="103"/>
      <c r="AI71" s="103"/>
      <c r="AJ71" s="103"/>
      <c r="AK71" s="103"/>
      <c r="AL71" s="103"/>
      <c r="AM71" s="103"/>
      <c r="AN71" s="103"/>
      <c r="AO71" s="103"/>
      <c r="AP71" s="110"/>
      <c r="AQ71" s="110"/>
      <c r="AR71" s="110"/>
      <c r="AS71" s="110"/>
      <c r="AT71" s="110"/>
      <c r="AU71" s="110"/>
      <c r="AV71" s="110"/>
      <c r="AW71" s="110"/>
      <c r="AX71" s="110"/>
      <c r="AY71" s="110"/>
      <c r="AZ71" s="110"/>
      <c r="BA71" s="508"/>
      <c r="BB71" s="110"/>
      <c r="BC71" s="110"/>
      <c r="BD71" s="110"/>
      <c r="BE71" s="110"/>
      <c r="BF71" s="110"/>
      <c r="BG71" s="508"/>
      <c r="BH71" s="110"/>
      <c r="BI71" s="110"/>
      <c r="BJ71" s="110"/>
      <c r="BK71" s="110"/>
      <c r="BL71" s="110"/>
      <c r="BM71" s="110"/>
      <c r="BN71" s="110"/>
      <c r="BO71" s="110"/>
      <c r="BP71" s="110"/>
      <c r="BQ71" s="110"/>
      <c r="BR71" s="110"/>
      <c r="BS71" s="110"/>
      <c r="BT71" s="110"/>
      <c r="BU71" s="110"/>
      <c r="BV71" s="110"/>
      <c r="BW71" s="110"/>
      <c r="BX71" s="110"/>
      <c r="BY71" s="110"/>
      <c r="BZ71" s="110"/>
      <c r="CA71" s="110"/>
      <c r="CB71" s="37"/>
    </row>
    <row r="72" spans="1:80">
      <c r="A72" s="94"/>
      <c r="B72" s="502"/>
      <c r="C72" s="98"/>
      <c r="D72" s="98"/>
      <c r="E72" s="98"/>
      <c r="F72" s="98"/>
      <c r="G72" s="98"/>
      <c r="H72" s="98"/>
      <c r="I72" s="98"/>
      <c r="J72" s="98"/>
      <c r="K72" s="103"/>
      <c r="L72" s="103"/>
      <c r="M72" s="103"/>
      <c r="N72" s="103"/>
      <c r="O72" s="103"/>
      <c r="P72" s="103"/>
      <c r="Q72" s="103"/>
      <c r="R72" s="103"/>
      <c r="S72" s="103"/>
      <c r="T72" s="103"/>
      <c r="U72" s="103"/>
      <c r="V72" s="103"/>
      <c r="W72" s="103"/>
      <c r="X72" s="103"/>
      <c r="Y72" s="103"/>
      <c r="Z72" s="510"/>
      <c r="AA72" s="103"/>
      <c r="AB72" s="103"/>
      <c r="AC72" s="103"/>
      <c r="AD72" s="103"/>
      <c r="AE72" s="103"/>
      <c r="AF72" s="103"/>
      <c r="AG72" s="103"/>
      <c r="AH72" s="103"/>
      <c r="AI72" s="103"/>
      <c r="AJ72" s="103"/>
      <c r="AK72" s="103"/>
      <c r="AL72" s="103"/>
      <c r="AM72" s="103"/>
      <c r="AN72" s="103"/>
      <c r="AO72" s="103"/>
      <c r="AP72" s="110"/>
      <c r="AQ72" s="110"/>
      <c r="AR72" s="110"/>
      <c r="AS72" s="110"/>
      <c r="AT72" s="110"/>
      <c r="AU72" s="110"/>
      <c r="AV72" s="110"/>
      <c r="AW72" s="110"/>
      <c r="AX72" s="110"/>
      <c r="AY72" s="110"/>
      <c r="AZ72" s="110"/>
      <c r="BA72" s="508"/>
      <c r="BB72" s="110"/>
      <c r="BC72" s="110"/>
      <c r="BD72" s="110"/>
      <c r="BE72" s="110"/>
      <c r="BF72" s="110"/>
      <c r="BG72" s="508"/>
      <c r="BH72" s="110"/>
      <c r="BI72" s="110"/>
      <c r="BJ72" s="110"/>
      <c r="BK72" s="110"/>
      <c r="BL72" s="110"/>
      <c r="BM72" s="110"/>
      <c r="BN72" s="110"/>
      <c r="BO72" s="110"/>
      <c r="BP72" s="110"/>
      <c r="BQ72" s="110"/>
      <c r="BR72" s="110"/>
      <c r="BS72" s="110"/>
      <c r="BT72" s="110"/>
      <c r="BU72" s="110"/>
      <c r="BV72" s="110"/>
      <c r="BW72" s="110"/>
      <c r="BX72" s="110"/>
      <c r="BY72" s="110"/>
      <c r="BZ72" s="110"/>
      <c r="CA72" s="110"/>
      <c r="CB72" s="37"/>
    </row>
    <row r="73" spans="1:80">
      <c r="A73" s="94"/>
      <c r="B73" s="502"/>
      <c r="C73" s="98"/>
      <c r="D73" s="98"/>
      <c r="E73" s="98"/>
      <c r="F73" s="98"/>
      <c r="G73" s="98"/>
      <c r="H73" s="98"/>
      <c r="I73" s="98"/>
      <c r="J73" s="98"/>
      <c r="K73" s="103"/>
      <c r="L73" s="103"/>
      <c r="M73" s="103"/>
      <c r="N73" s="103"/>
      <c r="O73" s="103"/>
      <c r="P73" s="103"/>
      <c r="Q73" s="103"/>
      <c r="R73" s="103"/>
      <c r="S73" s="103"/>
      <c r="T73" s="103"/>
      <c r="U73" s="103"/>
      <c r="V73" s="103"/>
      <c r="W73" s="103"/>
      <c r="X73" s="103"/>
      <c r="Y73" s="103"/>
      <c r="Z73" s="510"/>
      <c r="AA73" s="103"/>
      <c r="AB73" s="103"/>
      <c r="AC73" s="103"/>
      <c r="AD73" s="103"/>
      <c r="AE73" s="103"/>
      <c r="AF73" s="103"/>
      <c r="AG73" s="103"/>
      <c r="AH73" s="103"/>
      <c r="AI73" s="103"/>
      <c r="AJ73" s="103"/>
      <c r="AK73" s="103"/>
      <c r="AL73" s="103"/>
      <c r="AM73" s="103"/>
      <c r="AN73" s="103"/>
      <c r="AO73" s="103"/>
      <c r="AP73" s="110"/>
      <c r="AQ73" s="110"/>
      <c r="AR73" s="110"/>
      <c r="AS73" s="110"/>
      <c r="AT73" s="110"/>
      <c r="AU73" s="110"/>
      <c r="AV73" s="110"/>
      <c r="AW73" s="110"/>
      <c r="AX73" s="110"/>
      <c r="AY73" s="110"/>
      <c r="AZ73" s="110"/>
      <c r="BA73" s="508"/>
      <c r="BB73" s="110"/>
      <c r="BC73" s="110"/>
      <c r="BD73" s="110"/>
      <c r="BE73" s="110"/>
      <c r="BF73" s="110"/>
      <c r="BG73" s="508"/>
      <c r="BH73" s="110"/>
      <c r="BI73" s="110"/>
      <c r="BJ73" s="110"/>
      <c r="BK73" s="110"/>
      <c r="BL73" s="110"/>
      <c r="BM73" s="110"/>
      <c r="BN73" s="110"/>
      <c r="BO73" s="110"/>
      <c r="BP73" s="110"/>
      <c r="BQ73" s="110"/>
      <c r="BR73" s="110"/>
      <c r="BS73" s="110"/>
      <c r="BT73" s="110"/>
      <c r="BU73" s="110"/>
      <c r="BV73" s="110"/>
      <c r="BW73" s="110"/>
      <c r="BX73" s="110"/>
      <c r="BY73" s="110"/>
      <c r="BZ73" s="110"/>
      <c r="CA73" s="110"/>
      <c r="CB73" s="37"/>
    </row>
    <row r="74" spans="1:80">
      <c r="A74" s="94"/>
      <c r="B74" s="502"/>
      <c r="C74" s="98"/>
      <c r="D74" s="98"/>
      <c r="E74" s="98"/>
      <c r="F74" s="98"/>
      <c r="G74" s="98"/>
      <c r="H74" s="98"/>
      <c r="I74" s="98"/>
      <c r="J74" s="98"/>
      <c r="K74" s="103"/>
      <c r="L74" s="103"/>
      <c r="M74" s="103"/>
      <c r="N74" s="103"/>
      <c r="O74" s="103"/>
      <c r="P74" s="103"/>
      <c r="Q74" s="103"/>
      <c r="R74" s="103"/>
      <c r="S74" s="103"/>
      <c r="T74" s="103"/>
      <c r="U74" s="103"/>
      <c r="V74" s="103"/>
      <c r="W74" s="103"/>
      <c r="X74" s="103"/>
      <c r="Y74" s="103"/>
      <c r="Z74" s="510"/>
      <c r="AA74" s="103"/>
      <c r="AB74" s="103"/>
      <c r="AC74" s="103"/>
      <c r="AD74" s="103"/>
      <c r="AE74" s="103"/>
      <c r="AF74" s="103"/>
      <c r="AG74" s="103"/>
      <c r="AH74" s="103"/>
      <c r="AI74" s="103"/>
      <c r="AJ74" s="103"/>
      <c r="AK74" s="103"/>
      <c r="AL74" s="103"/>
      <c r="AM74" s="103"/>
      <c r="AN74" s="103"/>
      <c r="AO74" s="103"/>
      <c r="AP74" s="110"/>
      <c r="AQ74" s="110"/>
      <c r="AR74" s="110"/>
      <c r="AS74" s="110"/>
      <c r="AT74" s="110"/>
      <c r="AU74" s="110"/>
      <c r="AV74" s="110"/>
      <c r="AW74" s="110"/>
      <c r="AX74" s="110"/>
      <c r="AY74" s="110"/>
      <c r="AZ74" s="110"/>
      <c r="BA74" s="508"/>
      <c r="BB74" s="110"/>
      <c r="BC74" s="110"/>
      <c r="BD74" s="110"/>
      <c r="BE74" s="110"/>
      <c r="BF74" s="110"/>
      <c r="BG74" s="508"/>
      <c r="BH74" s="110"/>
      <c r="BI74" s="110"/>
      <c r="BJ74" s="110"/>
      <c r="BK74" s="110"/>
      <c r="BL74" s="110"/>
      <c r="BM74" s="110"/>
      <c r="BN74" s="110"/>
      <c r="BO74" s="110"/>
      <c r="BP74" s="110"/>
      <c r="BQ74" s="110"/>
      <c r="BR74" s="110"/>
      <c r="BS74" s="110"/>
      <c r="BT74" s="110"/>
      <c r="BU74" s="110"/>
      <c r="BV74" s="110"/>
      <c r="BW74" s="110"/>
      <c r="BX74" s="110"/>
      <c r="BY74" s="110"/>
      <c r="BZ74" s="110"/>
      <c r="CA74" s="110"/>
      <c r="CB74" s="37"/>
    </row>
    <row r="75" spans="1:80">
      <c r="A75" s="94"/>
      <c r="B75" s="502"/>
      <c r="C75" s="98"/>
      <c r="D75" s="98"/>
      <c r="E75" s="98"/>
      <c r="F75" s="98"/>
      <c r="G75" s="98"/>
      <c r="H75" s="98"/>
      <c r="I75" s="98"/>
      <c r="J75" s="98"/>
      <c r="K75" s="103"/>
      <c r="L75" s="103"/>
      <c r="M75" s="103"/>
      <c r="N75" s="103"/>
      <c r="O75" s="103"/>
      <c r="P75" s="103"/>
      <c r="Q75" s="103"/>
      <c r="R75" s="103"/>
      <c r="S75" s="103"/>
      <c r="T75" s="103"/>
      <c r="U75" s="103"/>
      <c r="V75" s="103"/>
      <c r="W75" s="103"/>
      <c r="X75" s="103"/>
      <c r="Y75" s="103"/>
      <c r="Z75" s="510"/>
      <c r="AA75" s="103"/>
      <c r="AB75" s="103"/>
      <c r="AC75" s="103"/>
      <c r="AD75" s="103"/>
      <c r="AE75" s="103"/>
      <c r="AF75" s="103"/>
      <c r="AG75" s="103"/>
      <c r="AH75" s="103"/>
      <c r="AI75" s="103"/>
      <c r="AJ75" s="103"/>
      <c r="AK75" s="103"/>
      <c r="AL75" s="103"/>
      <c r="AM75" s="103"/>
      <c r="AN75" s="103"/>
      <c r="AO75" s="103"/>
      <c r="AP75" s="110"/>
      <c r="AQ75" s="110"/>
      <c r="AR75" s="110"/>
      <c r="AS75" s="110"/>
      <c r="AT75" s="110"/>
      <c r="AU75" s="110"/>
      <c r="AV75" s="110"/>
      <c r="AW75" s="110"/>
      <c r="AX75" s="110"/>
      <c r="AY75" s="110"/>
      <c r="AZ75" s="110"/>
      <c r="BA75" s="508"/>
      <c r="BB75" s="110"/>
      <c r="BC75" s="110"/>
      <c r="BD75" s="110"/>
      <c r="BE75" s="110"/>
      <c r="BF75" s="110"/>
      <c r="BG75" s="508"/>
      <c r="BH75" s="110"/>
      <c r="BI75" s="110"/>
      <c r="BJ75" s="110"/>
      <c r="BK75" s="110"/>
      <c r="BL75" s="110"/>
      <c r="BM75" s="110"/>
      <c r="BN75" s="110"/>
      <c r="BO75" s="110"/>
      <c r="BP75" s="110"/>
      <c r="BQ75" s="110"/>
      <c r="BR75" s="110"/>
      <c r="BS75" s="110"/>
      <c r="BT75" s="110"/>
      <c r="BU75" s="110"/>
      <c r="BV75" s="110"/>
      <c r="BW75" s="110"/>
      <c r="BX75" s="110"/>
      <c r="BY75" s="110"/>
      <c r="BZ75" s="110"/>
      <c r="CA75" s="110"/>
      <c r="CB75" s="37"/>
    </row>
    <row r="76" spans="1:80">
      <c r="A76" s="94"/>
      <c r="B76" s="502"/>
      <c r="C76" s="98"/>
      <c r="D76" s="98"/>
      <c r="E76" s="98"/>
      <c r="F76" s="98"/>
      <c r="G76" s="98"/>
      <c r="H76" s="98"/>
      <c r="I76" s="98"/>
      <c r="J76" s="98"/>
      <c r="K76" s="103"/>
      <c r="L76" s="103"/>
      <c r="M76" s="103"/>
      <c r="N76" s="103"/>
      <c r="O76" s="103"/>
      <c r="P76" s="103"/>
      <c r="Q76" s="103"/>
      <c r="R76" s="103"/>
      <c r="S76" s="103"/>
      <c r="T76" s="103"/>
      <c r="U76" s="103"/>
      <c r="V76" s="103"/>
      <c r="W76" s="103"/>
      <c r="X76" s="103"/>
      <c r="Y76" s="103"/>
      <c r="Z76" s="510"/>
      <c r="AA76" s="103"/>
      <c r="AB76" s="103"/>
      <c r="AC76" s="103"/>
      <c r="AD76" s="103"/>
      <c r="AE76" s="103"/>
      <c r="AF76" s="103"/>
      <c r="AG76" s="103"/>
      <c r="AH76" s="103"/>
      <c r="AI76" s="103"/>
      <c r="AJ76" s="103"/>
      <c r="AK76" s="103"/>
      <c r="AL76" s="103"/>
      <c r="AM76" s="103"/>
      <c r="AN76" s="103"/>
      <c r="AO76" s="103"/>
      <c r="AP76" s="110"/>
      <c r="AQ76" s="110"/>
      <c r="AR76" s="110"/>
      <c r="AS76" s="110"/>
      <c r="AT76" s="110"/>
      <c r="AU76" s="110"/>
      <c r="AV76" s="110"/>
      <c r="AW76" s="110"/>
      <c r="AX76" s="110"/>
      <c r="AY76" s="110"/>
      <c r="AZ76" s="110"/>
      <c r="BA76" s="508"/>
      <c r="BB76" s="110"/>
      <c r="BC76" s="110"/>
      <c r="BD76" s="110"/>
      <c r="BE76" s="110"/>
      <c r="BF76" s="110"/>
      <c r="BG76" s="508"/>
      <c r="BH76" s="110"/>
      <c r="BI76" s="110"/>
      <c r="BJ76" s="110"/>
      <c r="BK76" s="110"/>
      <c r="BL76" s="110"/>
      <c r="BM76" s="110"/>
      <c r="BN76" s="110"/>
      <c r="BO76" s="110"/>
      <c r="BP76" s="110"/>
      <c r="BQ76" s="110"/>
      <c r="BR76" s="110"/>
      <c r="BS76" s="110"/>
      <c r="BT76" s="110"/>
      <c r="BU76" s="110"/>
      <c r="BV76" s="110"/>
      <c r="BW76" s="110"/>
      <c r="BX76" s="110"/>
      <c r="BY76" s="110"/>
      <c r="BZ76" s="110"/>
      <c r="CA76" s="110"/>
      <c r="CB76" s="37"/>
    </row>
    <row r="77" spans="1:80">
      <c r="A77" s="94"/>
      <c r="B77" s="502"/>
      <c r="C77" s="98"/>
      <c r="D77" s="98"/>
      <c r="E77" s="98"/>
      <c r="F77" s="98"/>
      <c r="G77" s="98"/>
      <c r="H77" s="98"/>
      <c r="I77" s="98"/>
      <c r="J77" s="98"/>
      <c r="K77" s="103"/>
      <c r="L77" s="103"/>
      <c r="M77" s="103"/>
      <c r="N77" s="103"/>
      <c r="O77" s="103"/>
      <c r="P77" s="103"/>
      <c r="Q77" s="103"/>
      <c r="R77" s="103"/>
      <c r="S77" s="103"/>
      <c r="T77" s="103"/>
      <c r="U77" s="103"/>
      <c r="V77" s="103"/>
      <c r="W77" s="103"/>
      <c r="X77" s="103"/>
      <c r="Y77" s="103"/>
      <c r="Z77" s="510"/>
      <c r="AA77" s="103"/>
      <c r="AB77" s="103"/>
      <c r="AC77" s="103"/>
      <c r="AD77" s="103"/>
      <c r="AE77" s="103"/>
      <c r="AF77" s="103"/>
      <c r="AG77" s="103"/>
      <c r="AH77" s="103"/>
      <c r="AI77" s="103"/>
      <c r="AJ77" s="103"/>
      <c r="AK77" s="103"/>
      <c r="AL77" s="103"/>
      <c r="AM77" s="103"/>
      <c r="AN77" s="103"/>
      <c r="AO77" s="103"/>
      <c r="AP77" s="110"/>
      <c r="AQ77" s="110"/>
      <c r="AR77" s="110"/>
      <c r="AS77" s="110"/>
      <c r="AT77" s="110"/>
      <c r="AU77" s="110"/>
      <c r="AV77" s="110"/>
      <c r="AW77" s="110"/>
      <c r="AX77" s="110"/>
      <c r="AY77" s="110"/>
      <c r="AZ77" s="110"/>
      <c r="BA77" s="508"/>
      <c r="BB77" s="110"/>
      <c r="BC77" s="110"/>
      <c r="BD77" s="110"/>
      <c r="BE77" s="110"/>
      <c r="BF77" s="110"/>
      <c r="BG77" s="508"/>
      <c r="BH77" s="110"/>
      <c r="BI77" s="110"/>
      <c r="BJ77" s="110"/>
      <c r="BK77" s="110"/>
      <c r="BL77" s="110"/>
      <c r="BM77" s="110"/>
      <c r="BN77" s="110"/>
      <c r="BO77" s="110"/>
      <c r="BP77" s="110"/>
      <c r="BQ77" s="110"/>
      <c r="BR77" s="110"/>
      <c r="BS77" s="110"/>
      <c r="BT77" s="110"/>
      <c r="BU77" s="110"/>
      <c r="BV77" s="110"/>
      <c r="BW77" s="110"/>
      <c r="BX77" s="110"/>
      <c r="BY77" s="110"/>
      <c r="BZ77" s="110"/>
      <c r="CA77" s="110"/>
      <c r="CB77" s="37"/>
    </row>
    <row r="78" spans="1:80">
      <c r="A78" s="94"/>
      <c r="B78" s="502"/>
      <c r="C78" s="98"/>
      <c r="D78" s="98"/>
      <c r="E78" s="98"/>
      <c r="F78" s="98"/>
      <c r="G78" s="98"/>
      <c r="H78" s="98"/>
      <c r="I78" s="98"/>
      <c r="J78" s="98"/>
      <c r="K78" s="103"/>
      <c r="L78" s="103"/>
      <c r="M78" s="103"/>
      <c r="N78" s="103"/>
      <c r="O78" s="103"/>
      <c r="P78" s="103"/>
      <c r="Q78" s="103"/>
      <c r="R78" s="103"/>
      <c r="S78" s="103"/>
      <c r="T78" s="103"/>
      <c r="U78" s="103"/>
      <c r="V78" s="103"/>
      <c r="W78" s="103"/>
      <c r="X78" s="103"/>
      <c r="Y78" s="103"/>
      <c r="Z78" s="510"/>
      <c r="AA78" s="103"/>
      <c r="AB78" s="103"/>
      <c r="AC78" s="103"/>
      <c r="AD78" s="103"/>
      <c r="AE78" s="103"/>
      <c r="AF78" s="103"/>
      <c r="AG78" s="103"/>
      <c r="AH78" s="103"/>
      <c r="AI78" s="103"/>
      <c r="AJ78" s="103"/>
      <c r="AK78" s="103"/>
      <c r="AL78" s="103"/>
      <c r="AM78" s="103"/>
      <c r="AN78" s="103"/>
      <c r="AO78" s="103"/>
      <c r="AP78" s="110"/>
      <c r="AQ78" s="110"/>
      <c r="AR78" s="110"/>
      <c r="AS78" s="110"/>
      <c r="AT78" s="110"/>
      <c r="AU78" s="110"/>
      <c r="AV78" s="110"/>
      <c r="AW78" s="110"/>
      <c r="AX78" s="110"/>
      <c r="AY78" s="110"/>
      <c r="AZ78" s="110"/>
      <c r="BA78" s="508"/>
      <c r="BB78" s="110"/>
      <c r="BC78" s="110"/>
      <c r="BD78" s="110"/>
      <c r="BE78" s="110"/>
      <c r="BF78" s="110"/>
      <c r="BG78" s="508"/>
      <c r="BH78" s="110"/>
      <c r="BI78" s="110"/>
      <c r="BJ78" s="110"/>
      <c r="BK78" s="110"/>
      <c r="BL78" s="110"/>
      <c r="BM78" s="110"/>
      <c r="BN78" s="110"/>
      <c r="BO78" s="110"/>
      <c r="BP78" s="110"/>
      <c r="BQ78" s="110"/>
      <c r="BR78" s="110"/>
      <c r="BS78" s="110"/>
      <c r="BT78" s="110"/>
      <c r="BU78" s="110"/>
      <c r="BV78" s="110"/>
      <c r="BW78" s="110"/>
      <c r="BX78" s="110"/>
      <c r="BY78" s="110"/>
      <c r="BZ78" s="110"/>
      <c r="CA78" s="110"/>
      <c r="CB78" s="37"/>
    </row>
    <row r="79" spans="1:80">
      <c r="A79" s="94"/>
      <c r="B79" s="502"/>
      <c r="C79" s="98"/>
      <c r="D79" s="98"/>
      <c r="E79" s="98"/>
      <c r="F79" s="98"/>
      <c r="G79" s="98"/>
      <c r="H79" s="98"/>
      <c r="I79" s="98"/>
      <c r="J79" s="98"/>
      <c r="K79" s="103"/>
      <c r="L79" s="103"/>
      <c r="M79" s="103"/>
      <c r="N79" s="103"/>
      <c r="O79" s="103"/>
      <c r="P79" s="103"/>
      <c r="Q79" s="103"/>
      <c r="R79" s="103"/>
      <c r="S79" s="103"/>
      <c r="T79" s="103"/>
      <c r="U79" s="103"/>
      <c r="V79" s="103"/>
      <c r="W79" s="103"/>
      <c r="X79" s="103"/>
      <c r="Y79" s="103"/>
      <c r="Z79" s="510"/>
      <c r="AA79" s="103"/>
      <c r="AB79" s="103"/>
      <c r="AC79" s="103"/>
      <c r="AD79" s="103"/>
      <c r="AE79" s="103"/>
      <c r="AF79" s="103"/>
      <c r="AG79" s="103"/>
      <c r="AH79" s="103"/>
      <c r="AI79" s="103"/>
      <c r="AJ79" s="103"/>
      <c r="AK79" s="103"/>
      <c r="AL79" s="103"/>
      <c r="AM79" s="103"/>
      <c r="AN79" s="103"/>
      <c r="AO79" s="103"/>
      <c r="AP79" s="110"/>
      <c r="AQ79" s="110"/>
      <c r="AR79" s="110"/>
      <c r="AS79" s="110"/>
      <c r="AT79" s="110"/>
      <c r="AU79" s="110"/>
      <c r="AV79" s="110"/>
      <c r="AW79" s="110"/>
      <c r="AX79" s="110"/>
      <c r="AY79" s="110"/>
      <c r="AZ79" s="110"/>
      <c r="BA79" s="508"/>
      <c r="BB79" s="110"/>
      <c r="BC79" s="110"/>
      <c r="BD79" s="110"/>
      <c r="BE79" s="110"/>
      <c r="BF79" s="110"/>
      <c r="BG79" s="508"/>
      <c r="BH79" s="110"/>
      <c r="BI79" s="110"/>
      <c r="BJ79" s="110"/>
      <c r="BK79" s="110"/>
      <c r="BL79" s="110"/>
      <c r="BM79" s="110"/>
      <c r="BN79" s="110"/>
      <c r="BO79" s="110"/>
      <c r="BP79" s="110"/>
      <c r="BQ79" s="110"/>
      <c r="BR79" s="110"/>
      <c r="BS79" s="110"/>
      <c r="BT79" s="110"/>
      <c r="BU79" s="110"/>
      <c r="BV79" s="110"/>
      <c r="BW79" s="110"/>
      <c r="BX79" s="110"/>
      <c r="BY79" s="110"/>
      <c r="BZ79" s="110"/>
      <c r="CA79" s="110"/>
      <c r="CB79" s="37"/>
    </row>
    <row r="80" spans="1:80">
      <c r="A80" s="94"/>
      <c r="B80" s="502"/>
      <c r="C80" s="98"/>
      <c r="D80" s="98"/>
      <c r="E80" s="98"/>
      <c r="F80" s="98"/>
      <c r="G80" s="98"/>
      <c r="H80" s="98"/>
      <c r="I80" s="98"/>
      <c r="J80" s="98"/>
      <c r="K80" s="103"/>
      <c r="L80" s="103"/>
      <c r="M80" s="103"/>
      <c r="N80" s="103"/>
      <c r="O80" s="103"/>
      <c r="P80" s="103"/>
      <c r="Q80" s="103"/>
      <c r="R80" s="103"/>
      <c r="S80" s="103"/>
      <c r="T80" s="103"/>
      <c r="U80" s="103"/>
      <c r="V80" s="103"/>
      <c r="W80" s="103"/>
      <c r="X80" s="103"/>
      <c r="Y80" s="103"/>
      <c r="Z80" s="510"/>
      <c r="AA80" s="103"/>
      <c r="AB80" s="103"/>
      <c r="AC80" s="103"/>
      <c r="AD80" s="103"/>
      <c r="AE80" s="103"/>
      <c r="AF80" s="103"/>
      <c r="AG80" s="103"/>
      <c r="AH80" s="103"/>
      <c r="AI80" s="103"/>
      <c r="AJ80" s="103"/>
      <c r="AK80" s="103"/>
      <c r="AL80" s="103"/>
      <c r="AM80" s="103"/>
      <c r="AN80" s="103"/>
      <c r="AO80" s="103"/>
      <c r="AP80" s="110"/>
      <c r="AQ80" s="110"/>
      <c r="AR80" s="110"/>
      <c r="AS80" s="110"/>
      <c r="AT80" s="110"/>
      <c r="AU80" s="110"/>
      <c r="AV80" s="110"/>
      <c r="AW80" s="110"/>
      <c r="AX80" s="110"/>
      <c r="AY80" s="110"/>
      <c r="AZ80" s="110"/>
      <c r="BA80" s="508"/>
      <c r="BB80" s="110"/>
      <c r="BC80" s="110"/>
      <c r="BD80" s="110"/>
      <c r="BE80" s="110"/>
      <c r="BF80" s="110"/>
      <c r="BG80" s="508"/>
      <c r="BH80" s="110"/>
      <c r="BI80" s="110"/>
      <c r="BJ80" s="110"/>
      <c r="BK80" s="110"/>
      <c r="BL80" s="110"/>
      <c r="BM80" s="110"/>
      <c r="BN80" s="110"/>
      <c r="BO80" s="110"/>
      <c r="BP80" s="110"/>
      <c r="BQ80" s="110"/>
      <c r="BR80" s="110"/>
      <c r="BS80" s="110"/>
      <c r="BT80" s="110"/>
      <c r="BU80" s="110"/>
      <c r="BV80" s="110"/>
      <c r="BW80" s="110"/>
      <c r="BX80" s="110"/>
      <c r="BY80" s="110"/>
      <c r="BZ80" s="110"/>
      <c r="CA80" s="110"/>
      <c r="CB80" s="37"/>
    </row>
    <row r="81" spans="1:80">
      <c r="A81" s="94"/>
      <c r="B81" s="502"/>
      <c r="C81" s="98"/>
      <c r="D81" s="98"/>
      <c r="E81" s="98"/>
      <c r="F81" s="98"/>
      <c r="G81" s="98"/>
      <c r="H81" s="98"/>
      <c r="I81" s="98"/>
      <c r="J81" s="98"/>
      <c r="K81" s="103"/>
      <c r="L81" s="103"/>
      <c r="M81" s="103"/>
      <c r="N81" s="103"/>
      <c r="O81" s="103"/>
      <c r="P81" s="103"/>
      <c r="Q81" s="103"/>
      <c r="R81" s="103"/>
      <c r="S81" s="103"/>
      <c r="T81" s="103"/>
      <c r="U81" s="103"/>
      <c r="V81" s="103"/>
      <c r="W81" s="103"/>
      <c r="X81" s="103"/>
      <c r="Y81" s="103"/>
      <c r="Z81" s="510"/>
      <c r="AA81" s="103"/>
      <c r="AB81" s="103"/>
      <c r="AC81" s="103"/>
      <c r="AD81" s="103"/>
      <c r="AE81" s="103"/>
      <c r="AF81" s="103"/>
      <c r="AG81" s="103"/>
      <c r="AH81" s="103"/>
      <c r="AI81" s="103"/>
      <c r="AJ81" s="103"/>
      <c r="AK81" s="103"/>
      <c r="AL81" s="103"/>
      <c r="AM81" s="103"/>
      <c r="AN81" s="103"/>
      <c r="AO81" s="103"/>
      <c r="AP81" s="110"/>
      <c r="AQ81" s="110"/>
      <c r="AR81" s="110"/>
      <c r="AS81" s="110"/>
      <c r="AT81" s="110"/>
      <c r="AU81" s="110"/>
      <c r="AV81" s="110"/>
      <c r="AW81" s="110"/>
      <c r="AX81" s="110"/>
      <c r="AY81" s="110"/>
      <c r="AZ81" s="110"/>
      <c r="BA81" s="508"/>
      <c r="BB81" s="110"/>
      <c r="BC81" s="110"/>
      <c r="BD81" s="110"/>
      <c r="BE81" s="110"/>
      <c r="BF81" s="110"/>
      <c r="BG81" s="508"/>
      <c r="BH81" s="110"/>
      <c r="BI81" s="110"/>
      <c r="BJ81" s="110"/>
      <c r="BK81" s="110"/>
      <c r="BL81" s="110"/>
      <c r="BM81" s="110"/>
      <c r="BN81" s="110"/>
      <c r="BO81" s="110"/>
      <c r="BP81" s="110"/>
      <c r="BQ81" s="110"/>
      <c r="BR81" s="110"/>
      <c r="BS81" s="110"/>
      <c r="BT81" s="110"/>
      <c r="BU81" s="110"/>
      <c r="BV81" s="110"/>
      <c r="BW81" s="110"/>
      <c r="BX81" s="110"/>
      <c r="BY81" s="110"/>
      <c r="BZ81" s="110"/>
      <c r="CA81" s="110"/>
      <c r="CB81" s="37"/>
    </row>
    <row r="82" spans="1:80">
      <c r="A82" s="94"/>
      <c r="B82" s="502"/>
      <c r="C82" s="98"/>
      <c r="D82" s="98"/>
      <c r="E82" s="98"/>
      <c r="F82" s="98"/>
      <c r="G82" s="98"/>
      <c r="H82" s="98"/>
      <c r="I82" s="98"/>
      <c r="J82" s="98"/>
      <c r="K82" s="103"/>
      <c r="L82" s="103"/>
      <c r="M82" s="103"/>
      <c r="N82" s="103"/>
      <c r="O82" s="103"/>
      <c r="P82" s="103"/>
      <c r="Q82" s="103"/>
      <c r="R82" s="103"/>
      <c r="S82" s="103"/>
      <c r="T82" s="103"/>
      <c r="U82" s="103"/>
      <c r="V82" s="103"/>
      <c r="W82" s="103"/>
      <c r="X82" s="103"/>
      <c r="Y82" s="103"/>
      <c r="Z82" s="510"/>
      <c r="AA82" s="103"/>
      <c r="AB82" s="103"/>
      <c r="AC82" s="103"/>
      <c r="AD82" s="103"/>
      <c r="AE82" s="103"/>
      <c r="AF82" s="103"/>
      <c r="AG82" s="103"/>
      <c r="AH82" s="103"/>
      <c r="AI82" s="103"/>
      <c r="AJ82" s="103"/>
      <c r="AK82" s="103"/>
      <c r="AL82" s="103"/>
      <c r="AM82" s="103"/>
      <c r="AN82" s="103"/>
      <c r="AO82" s="103"/>
      <c r="AP82" s="110"/>
      <c r="AQ82" s="110"/>
      <c r="AR82" s="110"/>
      <c r="AS82" s="110"/>
      <c r="AT82" s="110"/>
      <c r="AU82" s="110"/>
      <c r="AV82" s="110"/>
      <c r="AW82" s="110"/>
      <c r="AX82" s="110"/>
      <c r="AY82" s="110"/>
      <c r="AZ82" s="110"/>
      <c r="BA82" s="508"/>
      <c r="BB82" s="110"/>
      <c r="BC82" s="110"/>
      <c r="BD82" s="110"/>
      <c r="BE82" s="110"/>
      <c r="BF82" s="110"/>
      <c r="BG82" s="508"/>
      <c r="BH82" s="110"/>
      <c r="BI82" s="110"/>
      <c r="BJ82" s="110"/>
      <c r="BK82" s="110"/>
      <c r="BL82" s="110"/>
      <c r="BM82" s="110"/>
      <c r="BN82" s="110"/>
      <c r="BO82" s="110"/>
      <c r="BP82" s="110"/>
      <c r="BQ82" s="110"/>
      <c r="BR82" s="110"/>
      <c r="BS82" s="110"/>
      <c r="BT82" s="110"/>
      <c r="BU82" s="110"/>
      <c r="BV82" s="110"/>
      <c r="BW82" s="110"/>
      <c r="BX82" s="110"/>
      <c r="BY82" s="110"/>
      <c r="BZ82" s="110"/>
      <c r="CA82" s="110"/>
      <c r="CB82" s="37"/>
    </row>
    <row r="83" spans="1:80">
      <c r="A83" s="94"/>
    </row>
    <row r="84" spans="1:80">
      <c r="A84" s="94"/>
    </row>
    <row r="85" spans="1:80">
      <c r="A85" s="94"/>
    </row>
    <row r="86" spans="1:80">
      <c r="A86" s="94"/>
    </row>
    <row r="87" spans="1:80">
      <c r="A87" s="94"/>
    </row>
    <row r="88" spans="1:80">
      <c r="A88" s="94"/>
    </row>
    <row r="89" spans="1:80">
      <c r="A89" s="94"/>
    </row>
    <row r="90" spans="1:80">
      <c r="A90" s="94"/>
    </row>
    <row r="91" spans="1:80">
      <c r="A91" s="94"/>
    </row>
    <row r="92" spans="1:80">
      <c r="A92" s="94"/>
    </row>
    <row r="93" spans="1:80">
      <c r="A93" s="94"/>
    </row>
    <row r="94" spans="1:80">
      <c r="A94" s="94"/>
    </row>
    <row r="95" spans="1:80">
      <c r="A95" s="94"/>
    </row>
    <row r="96" spans="1:80">
      <c r="A96" s="94"/>
    </row>
    <row r="97" spans="1:1">
      <c r="A97" s="94"/>
    </row>
    <row r="98" spans="1:1">
      <c r="A98" s="94"/>
    </row>
    <row r="99" spans="1:1">
      <c r="A99" s="94"/>
    </row>
    <row r="100" spans="1:1">
      <c r="A100" s="94"/>
    </row>
    <row r="101" spans="1:1">
      <c r="A101" s="94"/>
    </row>
    <row r="102" spans="1:1">
      <c r="A102" s="94"/>
    </row>
    <row r="103" spans="1:1">
      <c r="A103" s="94"/>
    </row>
    <row r="104" spans="1:1">
      <c r="A104" s="94"/>
    </row>
    <row r="105" spans="1:1">
      <c r="A105" s="94"/>
    </row>
    <row r="106" spans="1:1">
      <c r="A106" s="94"/>
    </row>
    <row r="107" spans="1:1">
      <c r="A107" s="94"/>
    </row>
    <row r="108" spans="1:1">
      <c r="A108" s="94"/>
    </row>
    <row r="109" spans="1:1">
      <c r="A109" s="94"/>
    </row>
    <row r="110" spans="1:1">
      <c r="A110" s="94"/>
    </row>
    <row r="111" spans="1:1">
      <c r="A111" s="94"/>
    </row>
    <row r="112" spans="1:1">
      <c r="A112" s="94"/>
    </row>
    <row r="113" spans="1:1">
      <c r="A113" s="94"/>
    </row>
    <row r="114" spans="1:1">
      <c r="A114" s="94"/>
    </row>
    <row r="115" spans="1:1">
      <c r="A115" s="94"/>
    </row>
    <row r="116" spans="1:1">
      <c r="A116" s="94"/>
    </row>
    <row r="117" spans="1:1">
      <c r="A117" s="94"/>
    </row>
    <row r="118" spans="1:1">
      <c r="A118" s="94"/>
    </row>
    <row r="119" spans="1:1">
      <c r="A119" s="94"/>
    </row>
    <row r="120" spans="1:1">
      <c r="A120" s="94"/>
    </row>
    <row r="121" spans="1:1">
      <c r="A121" s="94"/>
    </row>
    <row r="122" spans="1:1">
      <c r="A122" s="94"/>
    </row>
    <row r="123" spans="1:1">
      <c r="A123" s="94"/>
    </row>
    <row r="124" spans="1:1">
      <c r="A124" s="94"/>
    </row>
    <row r="125" spans="1:1">
      <c r="A125" s="94"/>
    </row>
    <row r="126" spans="1:1">
      <c r="A126" s="94"/>
    </row>
    <row r="127" spans="1:1">
      <c r="A127" s="94"/>
    </row>
    <row r="128" spans="1:1">
      <c r="A128" s="94"/>
    </row>
    <row r="129" spans="1:1">
      <c r="A129" s="94"/>
    </row>
    <row r="130" spans="1:1">
      <c r="A130" s="94"/>
    </row>
    <row r="131" spans="1:1">
      <c r="A131" s="94"/>
    </row>
    <row r="132" spans="1:1">
      <c r="A132" s="94"/>
    </row>
    <row r="133" spans="1:1">
      <c r="A133" s="94"/>
    </row>
    <row r="134" spans="1:1">
      <c r="A134" s="94"/>
    </row>
    <row r="135" spans="1:1">
      <c r="A135" s="94"/>
    </row>
    <row r="136" spans="1:1">
      <c r="A136" s="94"/>
    </row>
    <row r="137" spans="1:1">
      <c r="A137" s="94"/>
    </row>
    <row r="138" spans="1:1">
      <c r="A138" s="94"/>
    </row>
    <row r="139" spans="1:1">
      <c r="A139" s="94"/>
    </row>
    <row r="140" spans="1:1">
      <c r="A140" s="94"/>
    </row>
    <row r="141" spans="1:1">
      <c r="A141" s="94"/>
    </row>
    <row r="142" spans="1:1">
      <c r="A142" s="94"/>
    </row>
    <row r="143" spans="1:1">
      <c r="A143" s="94"/>
    </row>
    <row r="144" spans="1:1">
      <c r="A144" s="94"/>
    </row>
    <row r="145" spans="1:1">
      <c r="A145" s="94"/>
    </row>
    <row r="146" spans="1:1">
      <c r="A146" s="94"/>
    </row>
    <row r="147" spans="1:1">
      <c r="A147" s="94"/>
    </row>
    <row r="148" spans="1:1">
      <c r="A148" s="94"/>
    </row>
    <row r="149" spans="1:1">
      <c r="A149" s="94"/>
    </row>
    <row r="150" spans="1:1">
      <c r="A150" s="94"/>
    </row>
    <row r="151" spans="1:1">
      <c r="A151" s="94"/>
    </row>
    <row r="152" spans="1:1">
      <c r="A152" s="94"/>
    </row>
    <row r="153" spans="1:1">
      <c r="A153" s="94"/>
    </row>
    <row r="154" spans="1:1">
      <c r="A154" s="94"/>
    </row>
    <row r="155" spans="1:1">
      <c r="A155" s="94"/>
    </row>
    <row r="156" spans="1:1">
      <c r="A156" s="94"/>
    </row>
    <row r="157" spans="1:1">
      <c r="A157" s="94"/>
    </row>
    <row r="158" spans="1:1">
      <c r="A158" s="94"/>
    </row>
    <row r="159" spans="1:1">
      <c r="A159" s="94"/>
    </row>
    <row r="160" spans="1:1">
      <c r="A160" s="94"/>
    </row>
    <row r="161" spans="1:1">
      <c r="A161" s="94"/>
    </row>
    <row r="162" spans="1:1">
      <c r="A162" s="94"/>
    </row>
    <row r="163" spans="1:1">
      <c r="A163" s="94"/>
    </row>
    <row r="164" spans="1:1">
      <c r="A164" s="94"/>
    </row>
    <row r="165" spans="1:1">
      <c r="A165" s="94"/>
    </row>
    <row r="166" spans="1:1">
      <c r="A166" s="94"/>
    </row>
    <row r="167" spans="1:1">
      <c r="A167" s="94"/>
    </row>
    <row r="168" spans="1:1">
      <c r="A168" s="94"/>
    </row>
    <row r="169" spans="1:1">
      <c r="A169" s="94"/>
    </row>
    <row r="170" spans="1:1">
      <c r="A170" s="94"/>
    </row>
    <row r="171" spans="1:1">
      <c r="A171" s="94"/>
    </row>
    <row r="172" spans="1:1">
      <c r="A172" s="94"/>
    </row>
    <row r="173" spans="1:1">
      <c r="A173" s="94"/>
    </row>
    <row r="174" spans="1:1">
      <c r="A174" s="94"/>
    </row>
    <row r="175" spans="1:1">
      <c r="A175" s="94"/>
    </row>
    <row r="176" spans="1:1">
      <c r="A176" s="94"/>
    </row>
    <row r="177" spans="1:1">
      <c r="A177" s="94"/>
    </row>
    <row r="178" spans="1:1">
      <c r="A178" s="94"/>
    </row>
    <row r="179" spans="1:1">
      <c r="A179" s="94"/>
    </row>
    <row r="180" spans="1:1">
      <c r="A180" s="94"/>
    </row>
    <row r="181" spans="1:1">
      <c r="A181" s="94"/>
    </row>
    <row r="182" spans="1:1">
      <c r="A182" s="94"/>
    </row>
    <row r="183" spans="1:1">
      <c r="A183" s="94"/>
    </row>
    <row r="184" spans="1:1">
      <c r="A184" s="94"/>
    </row>
    <row r="185" spans="1:1">
      <c r="A185" s="94"/>
    </row>
    <row r="186" spans="1:1">
      <c r="A186" s="94"/>
    </row>
    <row r="187" spans="1:1">
      <c r="A187" s="94"/>
    </row>
    <row r="188" spans="1:1">
      <c r="A188" s="94"/>
    </row>
    <row r="189" spans="1:1">
      <c r="A189" s="94"/>
    </row>
    <row r="190" spans="1:1">
      <c r="A190" s="94"/>
    </row>
    <row r="191" spans="1:1">
      <c r="A191" s="94"/>
    </row>
    <row r="192" spans="1:1">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row r="310" spans="1:1">
      <c r="A310" s="94"/>
    </row>
    <row r="311" spans="1:1">
      <c r="A311" s="94"/>
    </row>
    <row r="312" spans="1:1">
      <c r="A312" s="94"/>
    </row>
    <row r="313" spans="1:1">
      <c r="A313" s="94"/>
    </row>
    <row r="314" spans="1:1">
      <c r="A314" s="94"/>
    </row>
    <row r="315" spans="1:1">
      <c r="A315" s="94"/>
    </row>
    <row r="316" spans="1:1">
      <c r="A316" s="94"/>
    </row>
    <row r="317" spans="1:1">
      <c r="A317" s="94"/>
    </row>
    <row r="318" spans="1:1">
      <c r="A318" s="94"/>
    </row>
    <row r="319" spans="1:1">
      <c r="A319" s="94"/>
    </row>
    <row r="320" spans="1:1">
      <c r="A320" s="94"/>
    </row>
    <row r="321" spans="1:1">
      <c r="A321" s="94"/>
    </row>
    <row r="322" spans="1:1">
      <c r="A322" s="94"/>
    </row>
    <row r="323" spans="1:1">
      <c r="A323" s="94"/>
    </row>
    <row r="324" spans="1:1">
      <c r="A324" s="94"/>
    </row>
    <row r="325" spans="1:1">
      <c r="A325" s="94"/>
    </row>
    <row r="326" spans="1:1">
      <c r="A326" s="94"/>
    </row>
    <row r="327" spans="1:1">
      <c r="A327" s="94"/>
    </row>
    <row r="328" spans="1:1">
      <c r="A328" s="94"/>
    </row>
    <row r="329" spans="1:1">
      <c r="A329" s="94"/>
    </row>
    <row r="330" spans="1:1">
      <c r="A330" s="94"/>
    </row>
    <row r="331" spans="1:1">
      <c r="A331" s="94"/>
    </row>
    <row r="332" spans="1:1">
      <c r="A332" s="94"/>
    </row>
    <row r="333" spans="1:1">
      <c r="A333" s="94"/>
    </row>
    <row r="334" spans="1:1">
      <c r="A334" s="94"/>
    </row>
    <row r="335" spans="1:1">
      <c r="A335" s="94"/>
    </row>
    <row r="336" spans="1:1">
      <c r="A336" s="94"/>
    </row>
    <row r="337" spans="1:1">
      <c r="A337" s="94"/>
    </row>
    <row r="338" spans="1:1">
      <c r="A338" s="94"/>
    </row>
    <row r="339" spans="1:1">
      <c r="A339" s="94"/>
    </row>
    <row r="340" spans="1:1">
      <c r="A340" s="94"/>
    </row>
    <row r="341" spans="1:1">
      <c r="A341" s="94"/>
    </row>
    <row r="342" spans="1:1">
      <c r="A342" s="94"/>
    </row>
    <row r="343" spans="1:1">
      <c r="A343" s="94"/>
    </row>
    <row r="344" spans="1:1">
      <c r="A344" s="94"/>
    </row>
    <row r="345" spans="1:1">
      <c r="A345" s="94"/>
    </row>
    <row r="346" spans="1:1">
      <c r="A346" s="94"/>
    </row>
    <row r="347" spans="1:1">
      <c r="A347" s="94"/>
    </row>
    <row r="348" spans="1:1">
      <c r="A348" s="94"/>
    </row>
    <row r="349" spans="1:1">
      <c r="A349" s="94"/>
    </row>
    <row r="350" spans="1:1">
      <c r="A350" s="94"/>
    </row>
    <row r="351" spans="1:1">
      <c r="A351" s="94"/>
    </row>
    <row r="352" spans="1:1">
      <c r="A352" s="94"/>
    </row>
    <row r="353" spans="1:1">
      <c r="A353" s="94"/>
    </row>
    <row r="354" spans="1:1">
      <c r="A354" s="94"/>
    </row>
    <row r="355" spans="1:1">
      <c r="A355" s="94"/>
    </row>
    <row r="356" spans="1:1">
      <c r="A356" s="94"/>
    </row>
    <row r="357" spans="1:1">
      <c r="A357" s="94"/>
    </row>
    <row r="358" spans="1:1">
      <c r="A358" s="94"/>
    </row>
    <row r="359" spans="1:1">
      <c r="A359" s="94"/>
    </row>
    <row r="360" spans="1:1">
      <c r="A360" s="94"/>
    </row>
    <row r="361" spans="1:1">
      <c r="A361" s="94"/>
    </row>
    <row r="362" spans="1:1">
      <c r="A362" s="94"/>
    </row>
    <row r="363" spans="1:1">
      <c r="A363" s="94"/>
    </row>
    <row r="364" spans="1:1">
      <c r="A364" s="94"/>
    </row>
    <row r="365" spans="1:1">
      <c r="A365" s="94"/>
    </row>
    <row r="366" spans="1:1">
      <c r="A366" s="94"/>
    </row>
    <row r="367" spans="1:1">
      <c r="A367" s="94"/>
    </row>
    <row r="368" spans="1:1">
      <c r="A368" s="94"/>
    </row>
    <row r="369" spans="1:1">
      <c r="A369" s="94"/>
    </row>
    <row r="370" spans="1:1">
      <c r="A370" s="94"/>
    </row>
    <row r="371" spans="1:1">
      <c r="A371" s="94"/>
    </row>
    <row r="372" spans="1:1">
      <c r="A372" s="94"/>
    </row>
    <row r="373" spans="1:1">
      <c r="A373" s="94"/>
    </row>
    <row r="374" spans="1:1">
      <c r="A374" s="94"/>
    </row>
    <row r="375" spans="1:1">
      <c r="A375" s="94"/>
    </row>
    <row r="376" spans="1:1">
      <c r="A376" s="94"/>
    </row>
    <row r="377" spans="1:1">
      <c r="A377" s="94"/>
    </row>
    <row r="378" spans="1:1">
      <c r="A378" s="94"/>
    </row>
    <row r="379" spans="1:1">
      <c r="A379" s="94"/>
    </row>
    <row r="380" spans="1:1">
      <c r="A380" s="94"/>
    </row>
    <row r="381" spans="1:1">
      <c r="A381" s="94"/>
    </row>
    <row r="382" spans="1:1">
      <c r="A382" s="94"/>
    </row>
    <row r="383" spans="1:1">
      <c r="A383" s="94"/>
    </row>
    <row r="384" spans="1:1">
      <c r="A384" s="94"/>
    </row>
    <row r="385" spans="1:1">
      <c r="A385" s="94"/>
    </row>
    <row r="386" spans="1:1">
      <c r="A386" s="94"/>
    </row>
    <row r="387" spans="1:1">
      <c r="A387" s="94"/>
    </row>
    <row r="388" spans="1:1">
      <c r="A388" s="94"/>
    </row>
    <row r="389" spans="1:1">
      <c r="A389" s="94"/>
    </row>
    <row r="390" spans="1:1">
      <c r="A390" s="94"/>
    </row>
    <row r="391" spans="1:1">
      <c r="A391" s="94"/>
    </row>
    <row r="392" spans="1:1">
      <c r="A392" s="94"/>
    </row>
    <row r="393" spans="1:1">
      <c r="A393" s="94"/>
    </row>
    <row r="394" spans="1:1">
      <c r="A394" s="94"/>
    </row>
    <row r="395" spans="1:1">
      <c r="A395" s="94"/>
    </row>
    <row r="396" spans="1:1">
      <c r="A396" s="94"/>
    </row>
    <row r="397" spans="1:1">
      <c r="A397" s="94"/>
    </row>
    <row r="398" spans="1:1">
      <c r="A398" s="94"/>
    </row>
    <row r="399" spans="1:1">
      <c r="A399" s="94"/>
    </row>
    <row r="400" spans="1:1">
      <c r="A400" s="94"/>
    </row>
    <row r="401" spans="1:1">
      <c r="A401" s="94"/>
    </row>
    <row r="402" spans="1:1">
      <c r="A402" s="94"/>
    </row>
    <row r="403" spans="1:1">
      <c r="A403" s="94"/>
    </row>
    <row r="404" spans="1:1">
      <c r="A404" s="94"/>
    </row>
    <row r="405" spans="1:1">
      <c r="A405" s="94"/>
    </row>
    <row r="406" spans="1:1">
      <c r="A406" s="94"/>
    </row>
    <row r="407" spans="1:1">
      <c r="A407" s="94"/>
    </row>
    <row r="408" spans="1:1">
      <c r="A408" s="94"/>
    </row>
    <row r="409" spans="1:1">
      <c r="A409" s="94"/>
    </row>
    <row r="410" spans="1:1">
      <c r="A410" s="94"/>
    </row>
    <row r="411" spans="1:1">
      <c r="A411" s="94"/>
    </row>
    <row r="412" spans="1:1">
      <c r="A412" s="94"/>
    </row>
    <row r="413" spans="1:1">
      <c r="A413" s="94"/>
    </row>
    <row r="414" spans="1:1">
      <c r="A414" s="94"/>
    </row>
    <row r="415" spans="1:1">
      <c r="A415" s="94"/>
    </row>
    <row r="416" spans="1:1">
      <c r="A416" s="94"/>
    </row>
    <row r="417" spans="1:1">
      <c r="A417" s="94"/>
    </row>
    <row r="418" spans="1:1">
      <c r="A418" s="94"/>
    </row>
    <row r="419" spans="1:1">
      <c r="A419" s="94"/>
    </row>
    <row r="420" spans="1:1">
      <c r="A420" s="94"/>
    </row>
    <row r="421" spans="1:1">
      <c r="A421" s="94"/>
    </row>
    <row r="422" spans="1:1">
      <c r="A422" s="94"/>
    </row>
    <row r="423" spans="1:1">
      <c r="A423" s="94"/>
    </row>
    <row r="424" spans="1:1">
      <c r="A424" s="94"/>
    </row>
    <row r="425" spans="1:1">
      <c r="A425" s="94"/>
    </row>
    <row r="426" spans="1:1">
      <c r="A426" s="94"/>
    </row>
    <row r="427" spans="1:1">
      <c r="A427" s="94"/>
    </row>
    <row r="428" spans="1:1">
      <c r="A428" s="94"/>
    </row>
    <row r="429" spans="1:1">
      <c r="A429" s="94"/>
    </row>
    <row r="430" spans="1:1">
      <c r="A430" s="94"/>
    </row>
    <row r="431" spans="1:1">
      <c r="A431" s="94"/>
    </row>
    <row r="432" spans="1:1">
      <c r="A432" s="94"/>
    </row>
    <row r="433" spans="1:1">
      <c r="A433" s="94"/>
    </row>
    <row r="434" spans="1:1">
      <c r="A434" s="94"/>
    </row>
    <row r="435" spans="1:1">
      <c r="A435" s="94"/>
    </row>
    <row r="436" spans="1:1">
      <c r="A436" s="94"/>
    </row>
    <row r="437" spans="1:1">
      <c r="A437" s="94"/>
    </row>
    <row r="438" spans="1:1">
      <c r="A438" s="94"/>
    </row>
    <row r="439" spans="1:1">
      <c r="A439" s="94"/>
    </row>
    <row r="440" spans="1:1">
      <c r="A440" s="94"/>
    </row>
    <row r="441" spans="1:1">
      <c r="A441" s="94"/>
    </row>
    <row r="442" spans="1:1">
      <c r="A442" s="94"/>
    </row>
    <row r="443" spans="1:1">
      <c r="A443" s="94"/>
    </row>
    <row r="444" spans="1:1">
      <c r="A444" s="94"/>
    </row>
    <row r="445" spans="1:1">
      <c r="A445" s="94"/>
    </row>
    <row r="446" spans="1:1">
      <c r="A446" s="94"/>
    </row>
  </sheetData>
  <mergeCells count="2">
    <mergeCell ref="AP1:CA1"/>
    <mergeCell ref="K1:AO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T24"/>
  <sheetViews>
    <sheetView zoomScale="85" zoomScaleNormal="85" workbookViewId="0">
      <selection activeCell="O24" sqref="O24"/>
    </sheetView>
  </sheetViews>
  <sheetFormatPr baseColWidth="10" defaultColWidth="8.83203125" defaultRowHeight="13"/>
  <cols>
    <col min="10" max="10" width="19.33203125" customWidth="1"/>
    <col min="11" max="11" width="13.33203125" customWidth="1"/>
    <col min="12" max="12" width="23" bestFit="1" customWidth="1"/>
    <col min="15" max="15" width="20.83203125" bestFit="1" customWidth="1"/>
  </cols>
  <sheetData>
    <row r="1" spans="1:20" ht="82">
      <c r="A1" s="93" t="s">
        <v>351</v>
      </c>
      <c r="B1" s="93" t="s">
        <v>1</v>
      </c>
      <c r="C1" s="255" t="s">
        <v>409</v>
      </c>
      <c r="D1" s="255" t="s">
        <v>410</v>
      </c>
      <c r="E1" s="255" t="s">
        <v>411</v>
      </c>
      <c r="F1" s="255" t="s">
        <v>5</v>
      </c>
      <c r="G1" s="255" t="s">
        <v>480</v>
      </c>
      <c r="H1" s="291" t="s">
        <v>472</v>
      </c>
      <c r="I1" s="291" t="s">
        <v>473</v>
      </c>
      <c r="J1" s="59" t="s">
        <v>109</v>
      </c>
      <c r="K1" s="104" t="s">
        <v>479</v>
      </c>
      <c r="L1" s="105" t="s">
        <v>61</v>
      </c>
      <c r="M1" s="255" t="s">
        <v>480</v>
      </c>
      <c r="N1" s="291" t="s">
        <v>472</v>
      </c>
      <c r="O1" s="291" t="s">
        <v>473</v>
      </c>
      <c r="P1" s="104" t="s">
        <v>479</v>
      </c>
      <c r="Q1" s="59" t="s">
        <v>109</v>
      </c>
      <c r="R1" s="93" t="s">
        <v>351</v>
      </c>
      <c r="S1" s="93" t="s">
        <v>1</v>
      </c>
      <c r="T1" s="104" t="s">
        <v>479</v>
      </c>
    </row>
    <row r="2" spans="1:20">
      <c r="A2" s="95">
        <f>'In Process Calc.'!B3</f>
        <v>2.5694444448163267E-2</v>
      </c>
      <c r="B2" s="95">
        <f>'In Process Calc.'!C3</f>
        <v>0.61666666675591841</v>
      </c>
      <c r="C2" s="290">
        <f>Glutamine!H7</f>
        <v>0.26</v>
      </c>
      <c r="D2" s="252">
        <f>E2-C2</f>
        <v>1.0441767068273267E-3</v>
      </c>
      <c r="E2" s="252">
        <f>C2/F2*100</f>
        <v>0.26104417670682734</v>
      </c>
      <c r="F2" s="290">
        <f>Glutamine!K7</f>
        <v>99.6</v>
      </c>
      <c r="G2">
        <f>$H$24/(1+$I$24*EXP(-$J$24*B2))</f>
        <v>0.33633868996305777</v>
      </c>
      <c r="H2" s="296">
        <f>G2-C2</f>
        <v>7.633868996305776E-2</v>
      </c>
      <c r="I2" s="296">
        <f>H2^2</f>
        <v>5.8275955852758552E-3</v>
      </c>
      <c r="J2">
        <v>0</v>
      </c>
      <c r="K2">
        <f>$H$24*$I$24*$J$24*(1+$I$24*EXP(-$J$24*B2))^-2*EXP(-$J$24*B2)</f>
        <v>9.5697623320803362E-3</v>
      </c>
      <c r="L2">
        <f>'In Process Calc.'!AS3</f>
        <v>0</v>
      </c>
      <c r="M2">
        <f>$N$24*$M$24/($M$24+($N$24-$M$24)*EXP(-$O$24*B2))</f>
        <v>0.26422524334438419</v>
      </c>
      <c r="N2" s="296">
        <f>M2-E2</f>
        <v>3.1810666375568508E-3</v>
      </c>
      <c r="O2" s="292">
        <f>N2^2</f>
        <v>1.011918495257725E-5</v>
      </c>
      <c r="P2">
        <f>($N$24-$M$24)*$O$24*EXP(-$O$24*B2)/($M$24+($N$24-$M$24)*EXP(-$O$24*B2))</f>
        <v>2.61377814069895E-2</v>
      </c>
      <c r="Q2">
        <f>P2*'Post Process Calc.'!A4*1000</f>
        <v>11.304590149429014</v>
      </c>
      <c r="R2" s="477">
        <f>AVERAGE(A2:A3)</f>
        <v>0.45625000000291038</v>
      </c>
      <c r="S2" s="477">
        <f>AVERAGE(B2:B3)</f>
        <v>10.950000000069849</v>
      </c>
      <c r="T2">
        <f>($N$24-$M$24)*$O$24*EXP(-$O$24*S2)/($M$24+($N$24-$M$24)*EXP(-$O$24*S2))</f>
        <v>2.6012391822342888E-2</v>
      </c>
    </row>
    <row r="3" spans="1:20">
      <c r="A3" s="95">
        <f>'In Process Calc.'!B4</f>
        <v>0.8868055555576575</v>
      </c>
      <c r="B3" s="95">
        <f>'In Process Calc.'!C4</f>
        <v>21.28333333338378</v>
      </c>
      <c r="C3" s="290">
        <f>Glutamine!H8</f>
        <v>0.43249998817443841</v>
      </c>
      <c r="D3" s="252">
        <f t="shared" ref="D3:D13" si="0">E3-C3</f>
        <v>2.5590320804282363E-3</v>
      </c>
      <c r="E3" s="252">
        <f t="shared" ref="E3:E13" si="1">C3/F3*100</f>
        <v>0.43505902025486665</v>
      </c>
      <c r="F3" s="290">
        <f>Glutamine!K8</f>
        <v>99.411796569824219</v>
      </c>
      <c r="G3">
        <f t="shared" ref="G3:G13" si="2">$H$24/(1+$I$24*EXP(-$J$24*B3))</f>
        <v>0.59349492836012863</v>
      </c>
      <c r="H3" s="296">
        <f t="shared" ref="H3:H13" si="3">G3-C3</f>
        <v>0.16099494018569022</v>
      </c>
      <c r="I3" s="296">
        <f t="shared" ref="I3:I13" si="4">H3^2</f>
        <v>2.5919370765393971E-2</v>
      </c>
      <c r="J3">
        <v>1</v>
      </c>
      <c r="K3">
        <f t="shared" ref="K3:K13" si="5">$H$24*$I$24*$J$24*(1+$I$24*EXP(-$J$24*B3))^-2*EXP(-$J$24*B3)</f>
        <v>1.5629096791840314E-2</v>
      </c>
      <c r="L3">
        <f>'In Process Calc.'!AS4</f>
        <v>2.3962614215634895E-2</v>
      </c>
      <c r="M3">
        <f t="shared" ref="M3:M13" si="6">$N$24*$M$24/($M$24+($N$24-$M$24)*EXP(-$O$24*B3))</f>
        <v>0.4522619673430347</v>
      </c>
      <c r="N3" s="296">
        <f>M3-E3</f>
        <v>1.7202947088168052E-2</v>
      </c>
      <c r="O3" s="292">
        <f t="shared" ref="O3:O13" si="7">N3^2</f>
        <v>2.9594138851830968E-4</v>
      </c>
      <c r="P3">
        <f t="shared" ref="P3:P13" si="8">($N$24-$M$24)*$O$24*EXP(-$O$24*B3)/($M$24+($N$24-$M$24)*EXP(-$O$24*B3))</f>
        <v>2.5849252378696761E-2</v>
      </c>
      <c r="Q3">
        <f>P3*'Post Process Calc.'!A5*1000</f>
        <v>21.713371998105277</v>
      </c>
      <c r="R3" s="477">
        <f t="shared" ref="R3:R15" si="9">AVERAGE(A3:A4)</f>
        <v>1.4548611111131322</v>
      </c>
      <c r="S3" s="477">
        <f t="shared" ref="S3:S15" si="10">AVERAGE(B3:B4)</f>
        <v>34.916666666715173</v>
      </c>
      <c r="T3">
        <f t="shared" ref="T3:T16" si="11">($N$24-$M$24)*$O$24*EXP(-$O$24*S3)/($M$24+($N$24-$M$24)*EXP(-$O$24*S3))</f>
        <v>2.5557905144305008E-2</v>
      </c>
    </row>
    <row r="4" spans="1:20">
      <c r="A4" s="95">
        <f>'In Process Calc.'!B5</f>
        <v>2.0229166666686069</v>
      </c>
      <c r="B4" s="95">
        <f>'In Process Calc.'!C5</f>
        <v>48.550000000046566</v>
      </c>
      <c r="C4" s="290">
        <f>Glutamine!H9</f>
        <v>0.84</v>
      </c>
      <c r="D4" s="252">
        <f t="shared" si="0"/>
        <v>1.1063829787234081E-2</v>
      </c>
      <c r="E4" s="252">
        <f t="shared" si="1"/>
        <v>0.85106382978723405</v>
      </c>
      <c r="F4" s="290">
        <f>Glutamine!K9</f>
        <v>98.7</v>
      </c>
      <c r="G4">
        <f t="shared" si="2"/>
        <v>1.1488659553357035</v>
      </c>
      <c r="H4" s="296">
        <f t="shared" si="3"/>
        <v>0.30886595533570349</v>
      </c>
      <c r="I4" s="296">
        <f t="shared" si="4"/>
        <v>9.5398178365436778E-2</v>
      </c>
      <c r="J4">
        <v>2</v>
      </c>
      <c r="K4">
        <f t="shared" si="5"/>
        <v>2.4997265230995956E-2</v>
      </c>
      <c r="L4">
        <f>'In Process Calc.'!AS5</f>
        <v>2.3718472247711016E-2</v>
      </c>
      <c r="M4">
        <f t="shared" si="6"/>
        <v>0.90742946672569902</v>
      </c>
      <c r="N4" s="296">
        <f t="shared" ref="N4:N13" si="12">M4-E4</f>
        <v>5.6365636938464969E-2</v>
      </c>
      <c r="O4" s="292">
        <f t="shared" si="7"/>
        <v>3.1770850274788465E-3</v>
      </c>
      <c r="P4">
        <f t="shared" si="8"/>
        <v>2.5150830105033578E-2</v>
      </c>
      <c r="Q4">
        <f>P4*'Post Process Calc.'!A6*1000</f>
        <v>37.406830162090422</v>
      </c>
      <c r="R4" s="477">
        <f t="shared" si="9"/>
        <v>2.4916666666686069</v>
      </c>
      <c r="S4" s="477">
        <f t="shared" si="10"/>
        <v>59.800000000046566</v>
      </c>
      <c r="T4">
        <f t="shared" si="11"/>
        <v>2.4699947760576185E-2</v>
      </c>
    </row>
    <row r="5" spans="1:20">
      <c r="A5" s="95">
        <f>'In Process Calc.'!B6</f>
        <v>2.9604166666686069</v>
      </c>
      <c r="B5" s="95">
        <f>'In Process Calc.'!C6</f>
        <v>71.050000000046566</v>
      </c>
      <c r="C5" s="290">
        <f>Glutamine!H10</f>
        <v>1.4873000217437744</v>
      </c>
      <c r="D5" s="252">
        <f t="shared" si="0"/>
        <v>1.7401904409480418E-2</v>
      </c>
      <c r="E5" s="252">
        <f t="shared" si="1"/>
        <v>1.5047019261532548</v>
      </c>
      <c r="F5" s="290">
        <f>Glutamine!K10</f>
        <v>98.843498229980469</v>
      </c>
      <c r="G5">
        <f t="shared" si="2"/>
        <v>1.7720631717526127</v>
      </c>
      <c r="H5" s="296">
        <f t="shared" si="3"/>
        <v>0.28476315000883834</v>
      </c>
      <c r="I5" s="296">
        <f t="shared" si="4"/>
        <v>8.1090051602956167E-2</v>
      </c>
      <c r="J5">
        <v>3</v>
      </c>
      <c r="K5">
        <f t="shared" si="5"/>
        <v>2.9458040932986523E-2</v>
      </c>
      <c r="L5">
        <f>'In Process Calc.'!AS6</f>
        <v>2.4326836394827106E-2</v>
      </c>
      <c r="M5">
        <f t="shared" si="6"/>
        <v>1.5810908239377788</v>
      </c>
      <c r="N5" s="296">
        <f t="shared" si="12"/>
        <v>7.6388897784523957E-2</v>
      </c>
      <c r="O5" s="292">
        <f t="shared" si="7"/>
        <v>5.835263704734449E-3</v>
      </c>
      <c r="P5">
        <f t="shared" si="8"/>
        <v>2.4117144489471783E-2</v>
      </c>
      <c r="Q5">
        <f>P5*'Post Process Calc.'!A7*1000</f>
        <v>65.29234649074175</v>
      </c>
      <c r="R5" s="477">
        <f t="shared" si="9"/>
        <v>3.4704861111131322</v>
      </c>
      <c r="S5" s="477">
        <f t="shared" si="10"/>
        <v>83.291666666715173</v>
      </c>
      <c r="T5">
        <f t="shared" si="11"/>
        <v>2.3299511775973725E-2</v>
      </c>
    </row>
    <row r="6" spans="1:20">
      <c r="A6" s="95">
        <f>'In Process Calc.'!B7</f>
        <v>3.9805555555576575</v>
      </c>
      <c r="B6" s="95">
        <f>'In Process Calc.'!C7</f>
        <v>95.53333333338378</v>
      </c>
      <c r="C6" s="290">
        <f>Glutamine!H11</f>
        <v>2.7073000503540041</v>
      </c>
      <c r="D6" s="252">
        <f t="shared" si="0"/>
        <v>2.5588091386322009E-2</v>
      </c>
      <c r="E6" s="252">
        <f t="shared" si="1"/>
        <v>2.7328881417403261</v>
      </c>
      <c r="F6" s="290">
        <f>Glutamine!K11</f>
        <v>99.063697814941406</v>
      </c>
      <c r="G6">
        <f t="shared" si="2"/>
        <v>2.4767587779858693</v>
      </c>
      <c r="H6" s="296">
        <f t="shared" si="3"/>
        <v>-0.23054127236813482</v>
      </c>
      <c r="I6" s="296">
        <f t="shared" si="4"/>
        <v>5.3149278265118526E-2</v>
      </c>
      <c r="J6">
        <v>4</v>
      </c>
      <c r="K6">
        <f t="shared" si="5"/>
        <v>2.6792289894484473E-2</v>
      </c>
      <c r="L6">
        <f>'In Process Calc.'!AS7</f>
        <v>2.3614773155183351E-2</v>
      </c>
      <c r="M6">
        <f t="shared" si="6"/>
        <v>2.7944610104844041</v>
      </c>
      <c r="N6" s="296">
        <f t="shared" si="12"/>
        <v>6.1572868744077969E-2</v>
      </c>
      <c r="O6" s="292">
        <f t="shared" si="7"/>
        <v>3.7912181653754536E-3</v>
      </c>
      <c r="P6">
        <f t="shared" si="8"/>
        <v>2.2255313920214542E-2</v>
      </c>
      <c r="Q6">
        <f>P6*'Post Process Calc.'!A8*1000</f>
        <v>89.546480325299655</v>
      </c>
      <c r="R6" s="477">
        <f t="shared" si="9"/>
        <v>4.406250000003638</v>
      </c>
      <c r="S6" s="477">
        <f t="shared" si="10"/>
        <v>105.75000000008731</v>
      </c>
      <c r="T6">
        <f t="shared" si="11"/>
        <v>2.1189009065378649E-2</v>
      </c>
    </row>
    <row r="7" spans="1:20">
      <c r="A7" s="95">
        <f>'In Process Calc.'!B8</f>
        <v>4.8319444444496185</v>
      </c>
      <c r="B7" s="95">
        <f>'In Process Calc.'!C8</f>
        <v>115.96666666679084</v>
      </c>
      <c r="C7" s="290">
        <f>Glutamine!H12</f>
        <v>4.0235999656677244</v>
      </c>
      <c r="D7" s="252">
        <f t="shared" si="0"/>
        <v>3.531265124853622E-2</v>
      </c>
      <c r="E7" s="252">
        <f t="shared" si="1"/>
        <v>4.0589126169162606</v>
      </c>
      <c r="F7" s="290">
        <f>Glutamine!K12</f>
        <v>99.129997253417969</v>
      </c>
      <c r="G7">
        <f t="shared" si="2"/>
        <v>2.9605221159533488</v>
      </c>
      <c r="H7" s="296">
        <f t="shared" si="3"/>
        <v>-1.0630778497143756</v>
      </c>
      <c r="I7" s="296">
        <f t="shared" si="4"/>
        <v>1.1301345145533406</v>
      </c>
      <c r="J7">
        <v>5</v>
      </c>
      <c r="K7">
        <f t="shared" si="5"/>
        <v>2.0225323589129721E-2</v>
      </c>
      <c r="L7">
        <f>'In Process Calc.'!AS8</f>
        <v>1.9574716018965304E-2</v>
      </c>
      <c r="M7">
        <f t="shared" si="6"/>
        <v>4.3058084994111043</v>
      </c>
      <c r="N7" s="296">
        <f t="shared" si="12"/>
        <v>0.24689588249484373</v>
      </c>
      <c r="O7" s="292">
        <f t="shared" si="7"/>
        <v>6.0957576792907683E-2</v>
      </c>
      <c r="P7">
        <f t="shared" si="8"/>
        <v>1.9936258295762066E-2</v>
      </c>
      <c r="Q7">
        <f>P7*'Post Process Calc.'!A9*1000</f>
        <v>130.68815599873977</v>
      </c>
      <c r="R7" s="477">
        <f t="shared" si="9"/>
        <v>5.3569444444474357</v>
      </c>
      <c r="S7" s="477">
        <f t="shared" si="10"/>
        <v>128.56666666673846</v>
      </c>
      <c r="T7">
        <f t="shared" si="11"/>
        <v>1.8142683509561001E-2</v>
      </c>
    </row>
    <row r="8" spans="1:20">
      <c r="A8" s="95">
        <f>'In Process Calc.'!B9</f>
        <v>5.8819444444452529</v>
      </c>
      <c r="B8" s="95">
        <f>'In Process Calc.'!C9</f>
        <v>141.16666666668607</v>
      </c>
      <c r="C8" s="290">
        <f>Glutamine!H13</f>
        <v>6.555300099945069</v>
      </c>
      <c r="D8" s="252">
        <f t="shared" si="0"/>
        <v>5.4244639370184977E-2</v>
      </c>
      <c r="E8" s="252">
        <f t="shared" si="1"/>
        <v>6.609544739315254</v>
      </c>
      <c r="F8" s="290">
        <f>Glutamine!K13</f>
        <v>99.179298400878906</v>
      </c>
      <c r="G8">
        <f t="shared" si="2"/>
        <v>3.3611080059223535</v>
      </c>
      <c r="H8" s="296">
        <f t="shared" si="3"/>
        <v>-3.1941920940227155</v>
      </c>
      <c r="I8" s="296">
        <f t="shared" si="4"/>
        <v>10.202863133517221</v>
      </c>
      <c r="J8">
        <v>6</v>
      </c>
      <c r="K8">
        <f t="shared" si="5"/>
        <v>1.1868681657477032E-2</v>
      </c>
      <c r="L8">
        <f>'In Process Calc.'!AS9</f>
        <v>1.9362127916059874E-2</v>
      </c>
      <c r="M8">
        <f t="shared" si="6"/>
        <v>6.794947168399406</v>
      </c>
      <c r="N8" s="296">
        <f t="shared" si="12"/>
        <v>0.18540242908415205</v>
      </c>
      <c r="O8" s="292">
        <f t="shared" si="7"/>
        <v>3.4374060710304029E-2</v>
      </c>
      <c r="P8">
        <f t="shared" si="8"/>
        <v>1.6116851393872915E-2</v>
      </c>
      <c r="Q8">
        <f>P8*'Post Process Calc.'!A10*1000</f>
        <v>152.06249747537058</v>
      </c>
      <c r="R8" s="477">
        <f t="shared" si="9"/>
        <v>6.3746527777802839</v>
      </c>
      <c r="S8" s="477">
        <f t="shared" si="10"/>
        <v>152.99166666672681</v>
      </c>
      <c r="T8">
        <f t="shared" si="11"/>
        <v>1.4077887281302399E-2</v>
      </c>
    </row>
    <row r="9" spans="1:20">
      <c r="A9" s="95">
        <f>'In Process Calc.'!B10</f>
        <v>6.867361111115315</v>
      </c>
      <c r="B9" s="95">
        <f>'In Process Calc.'!C10</f>
        <v>164.81666666676756</v>
      </c>
      <c r="C9" s="290">
        <f>Glutamine!H14</f>
        <v>9.4350002838134763</v>
      </c>
      <c r="D9" s="252">
        <f t="shared" si="0"/>
        <v>7.062644689919928E-2</v>
      </c>
      <c r="E9" s="252">
        <f t="shared" si="1"/>
        <v>9.5056267307126756</v>
      </c>
      <c r="F9" s="290">
        <f>Glutamine!K14</f>
        <v>99.257003784179688</v>
      </c>
      <c r="G9">
        <f t="shared" si="2"/>
        <v>3.572038320920313</v>
      </c>
      <c r="H9" s="296">
        <f t="shared" si="3"/>
        <v>-5.8629619628931628</v>
      </c>
      <c r="I9" s="296">
        <f t="shared" si="4"/>
        <v>34.374322978332046</v>
      </c>
      <c r="J9">
        <v>7</v>
      </c>
      <c r="K9">
        <f t="shared" si="5"/>
        <v>6.4057062892559176E-3</v>
      </c>
      <c r="L9">
        <f>'In Process Calc.'!AS10</f>
        <v>1.5578763516628199E-2</v>
      </c>
      <c r="M9">
        <f t="shared" si="6"/>
        <v>9.477938649514325</v>
      </c>
      <c r="N9" s="296">
        <f t="shared" si="12"/>
        <v>-2.7688081198350645E-2</v>
      </c>
      <c r="O9" s="292">
        <f t="shared" si="7"/>
        <v>7.6662984044645842E-4</v>
      </c>
      <c r="P9">
        <f t="shared" si="8"/>
        <v>1.1999991088599072E-2</v>
      </c>
      <c r="Q9">
        <f>P9*'Post Process Calc.'!A11*1000</f>
        <v>144.17149546260944</v>
      </c>
      <c r="R9" s="477">
        <f t="shared" si="9"/>
        <v>7.375347222223354</v>
      </c>
      <c r="S9" s="477">
        <f t="shared" si="10"/>
        <v>177.0083333333605</v>
      </c>
      <c r="T9">
        <f t="shared" si="11"/>
        <v>9.9226216485171284E-3</v>
      </c>
    </row>
    <row r="10" spans="1:20">
      <c r="A10" s="95">
        <f>'In Process Calc.'!B11</f>
        <v>7.8833333333313931</v>
      </c>
      <c r="B10" s="95">
        <f>'In Process Calc.'!C11</f>
        <v>189.19999999995343</v>
      </c>
      <c r="C10" s="290">
        <f>Glutamine!H15</f>
        <v>12.014300210571289</v>
      </c>
      <c r="D10" s="252">
        <f t="shared" si="0"/>
        <v>0.10234978773979186</v>
      </c>
      <c r="E10" s="252">
        <f t="shared" si="1"/>
        <v>12.116649998311081</v>
      </c>
      <c r="F10" s="290">
        <f>Glutamine!K15</f>
        <v>99.155296325683594</v>
      </c>
      <c r="G10">
        <f t="shared" si="2"/>
        <v>3.6848299093168304</v>
      </c>
      <c r="H10" s="296">
        <f t="shared" si="3"/>
        <v>-8.3294703012544584</v>
      </c>
      <c r="I10" s="296">
        <f t="shared" si="4"/>
        <v>69.380075499480043</v>
      </c>
      <c r="J10">
        <v>8</v>
      </c>
      <c r="K10">
        <f t="shared" si="5"/>
        <v>3.1836306842650433E-3</v>
      </c>
      <c r="L10">
        <f>'In Process Calc.'!AS11</f>
        <v>1.0521149162244073E-2</v>
      </c>
      <c r="M10">
        <f t="shared" si="6"/>
        <v>12.08028062729122</v>
      </c>
      <c r="N10" s="296">
        <f t="shared" si="12"/>
        <v>-3.6369371019860708E-2</v>
      </c>
      <c r="O10" s="292">
        <f t="shared" si="7"/>
        <v>1.3227311483802839E-3</v>
      </c>
      <c r="P10">
        <f t="shared" si="8"/>
        <v>8.0068817312016569E-3</v>
      </c>
      <c r="Q10">
        <f>P10*'Post Process Calc.'!A12*1000</f>
        <v>115.72666822561999</v>
      </c>
      <c r="R10" s="477">
        <f t="shared" si="9"/>
        <v>8.3822916666649689</v>
      </c>
      <c r="S10" s="477">
        <f t="shared" si="10"/>
        <v>201.17499999995925</v>
      </c>
      <c r="T10">
        <f t="shared" si="11"/>
        <v>6.3480941484517694E-3</v>
      </c>
    </row>
    <row r="11" spans="1:20">
      <c r="A11" s="95">
        <f>'In Process Calc.'!B12</f>
        <v>8.8812499999985448</v>
      </c>
      <c r="B11" s="95">
        <f>'In Process Calc.'!C12</f>
        <v>213.14999999996508</v>
      </c>
      <c r="C11" s="290">
        <f>Glutamine!H16</f>
        <v>14.453400476074219</v>
      </c>
      <c r="D11" s="252">
        <f t="shared" si="0"/>
        <v>0.12589256020654993</v>
      </c>
      <c r="E11" s="252">
        <f t="shared" si="1"/>
        <v>14.579293036280768</v>
      </c>
      <c r="F11" s="290">
        <f>Glutamine!K16</f>
        <v>99.136497497558594</v>
      </c>
      <c r="G11">
        <f t="shared" si="2"/>
        <v>3.7393165843665228</v>
      </c>
      <c r="H11" s="296">
        <f t="shared" si="3"/>
        <v>-10.714083891707695</v>
      </c>
      <c r="I11" s="296">
        <f t="shared" si="4"/>
        <v>114.79159363855031</v>
      </c>
      <c r="J11">
        <v>9</v>
      </c>
      <c r="K11">
        <f t="shared" si="5"/>
        <v>1.5520346367752971E-3</v>
      </c>
      <c r="L11">
        <f>'In Process Calc.'!AS12</f>
        <v>7.7228739597883572E-3</v>
      </c>
      <c r="M11">
        <f t="shared" si="6"/>
        <v>14.078113579028139</v>
      </c>
      <c r="N11" s="296">
        <f t="shared" si="12"/>
        <v>-0.50117945725262913</v>
      </c>
      <c r="O11" s="292">
        <f t="shared" si="7"/>
        <v>0.25118084837203991</v>
      </c>
      <c r="P11">
        <f t="shared" si="8"/>
        <v>4.9413486374640745E-3</v>
      </c>
      <c r="Q11">
        <f>P11*'Post Process Calc.'!A13*1000</f>
        <v>74.655872787228475</v>
      </c>
      <c r="R11" s="477">
        <f t="shared" si="9"/>
        <v>9.4045138888905058</v>
      </c>
      <c r="S11" s="477">
        <f t="shared" si="10"/>
        <v>225.70833333337214</v>
      </c>
      <c r="T11">
        <f t="shared" si="11"/>
        <v>3.7378668758009403E-3</v>
      </c>
    </row>
    <row r="12" spans="1:20">
      <c r="A12" s="95">
        <f>'In Process Calc.'!B13</f>
        <v>9.9277777777824667</v>
      </c>
      <c r="B12" s="95">
        <f>'In Process Calc.'!C13</f>
        <v>238.2666666667792</v>
      </c>
      <c r="C12" s="290">
        <f>Glutamine!H17</f>
        <v>15.10840020904541</v>
      </c>
      <c r="D12" s="252">
        <f t="shared" si="0"/>
        <v>0.30194983824502941</v>
      </c>
      <c r="E12" s="252">
        <f t="shared" si="1"/>
        <v>15.410350047290439</v>
      </c>
      <c r="F12" s="290">
        <f>Glutamine!K17</f>
        <v>98.040603637695312</v>
      </c>
      <c r="G12">
        <f t="shared" si="2"/>
        <v>3.7665304300034714</v>
      </c>
      <c r="H12" s="296">
        <f t="shared" si="3"/>
        <v>-11.341869779041939</v>
      </c>
      <c r="I12" s="296">
        <f t="shared" si="4"/>
        <v>128.63801008474485</v>
      </c>
      <c r="J12">
        <v>9</v>
      </c>
      <c r="K12">
        <f t="shared" si="5"/>
        <v>7.188009046059325E-4</v>
      </c>
      <c r="L12">
        <f>'In Process Calc.'!AS13</f>
        <v>1.0426544828749363E-3</v>
      </c>
      <c r="M12">
        <f t="shared" si="6"/>
        <v>15.480396498997285</v>
      </c>
      <c r="N12" s="296">
        <f t="shared" si="12"/>
        <v>7.0046451706845758E-2</v>
      </c>
      <c r="O12" s="292">
        <f t="shared" si="7"/>
        <v>4.9065053967194752E-3</v>
      </c>
      <c r="P12">
        <f t="shared" si="8"/>
        <v>2.7896448655290607E-3</v>
      </c>
      <c r="Q12">
        <f>P12*'Post Process Calc.'!A14*1000</f>
        <v>43.74888424889653</v>
      </c>
      <c r="R12" s="477">
        <f t="shared" si="9"/>
        <v>10.42048611111386</v>
      </c>
      <c r="S12" s="477">
        <f t="shared" si="10"/>
        <v>250.09166666673264</v>
      </c>
      <c r="T12">
        <f t="shared" si="11"/>
        <v>2.0975322793781604E-3</v>
      </c>
    </row>
    <row r="13" spans="1:20">
      <c r="A13" s="95">
        <f>'In Process Calc.'!B14</f>
        <v>10.913194444445253</v>
      </c>
      <c r="B13" s="95">
        <f>'In Process Calc.'!C14</f>
        <v>261.91666666668607</v>
      </c>
      <c r="C13" s="290">
        <f>Glutamine!H18</f>
        <v>15.682599885559082</v>
      </c>
      <c r="D13" s="252">
        <f t="shared" si="0"/>
        <v>0.30603863333221781</v>
      </c>
      <c r="E13" s="252">
        <f t="shared" si="1"/>
        <v>15.9886385188913</v>
      </c>
      <c r="F13" s="290">
        <f>Glutamine!K18</f>
        <v>98.085899353027344</v>
      </c>
      <c r="G13">
        <f t="shared" si="2"/>
        <v>3.7785891075377456</v>
      </c>
      <c r="H13" s="296">
        <f t="shared" si="3"/>
        <v>-11.904010778021336</v>
      </c>
      <c r="I13" s="296">
        <f t="shared" si="4"/>
        <v>141.70547260324813</v>
      </c>
      <c r="J13">
        <v>9</v>
      </c>
      <c r="K13">
        <f t="shared" si="5"/>
        <v>3.4568636431102411E-4</v>
      </c>
      <c r="L13">
        <f>'In Process Calc.'!AS14</f>
        <v>1.3620446749401851E-3</v>
      </c>
      <c r="M13">
        <f t="shared" si="6"/>
        <v>16.277977040035108</v>
      </c>
      <c r="N13" s="296">
        <f t="shared" si="12"/>
        <v>0.28933852114380798</v>
      </c>
      <c r="O13" s="292">
        <f t="shared" si="7"/>
        <v>8.3716779817685813E-2</v>
      </c>
      <c r="P13">
        <f t="shared" si="8"/>
        <v>1.5658140435642546E-3</v>
      </c>
      <c r="Q13">
        <f>P13*'Post Process Calc.'!A15*1000</f>
        <v>22.637757038960402</v>
      </c>
      <c r="R13" s="477">
        <f t="shared" si="9"/>
        <v>11.392361111113132</v>
      </c>
      <c r="S13" s="477">
        <f t="shared" si="10"/>
        <v>273.41666666671517</v>
      </c>
      <c r="T13">
        <f t="shared" si="11"/>
        <v>1.1721019180684228E-3</v>
      </c>
    </row>
    <row r="14" spans="1:20">
      <c r="A14" s="95">
        <f>'In Process Calc.'!B15</f>
        <v>11.871527777781012</v>
      </c>
      <c r="B14" s="95">
        <f>'In Process Calc.'!C15</f>
        <v>284.91666666674428</v>
      </c>
      <c r="C14" s="290">
        <f>Glutamine!H19</f>
        <v>14.457500321960449</v>
      </c>
      <c r="D14" s="252">
        <f t="shared" ref="D14" si="13">E14-C14</f>
        <v>0.73796771021654628</v>
      </c>
      <c r="E14" s="252">
        <f t="shared" ref="E14" si="14">C14/F14*100</f>
        <v>15.195468032176995</v>
      </c>
      <c r="F14" s="290">
        <f>Glutamine!K19</f>
        <v>95.143501281738281</v>
      </c>
      <c r="G14">
        <f t="shared" ref="G14" si="15">$H$24/(1+$I$24*EXP(-$J$24*B14))</f>
        <v>3.7842699284606907</v>
      </c>
      <c r="H14" s="296">
        <f t="shared" ref="H14" si="16">G14-C14</f>
        <v>-10.673230393499757</v>
      </c>
      <c r="I14" s="296">
        <f t="shared" ref="I14" si="17">H14^2</f>
        <v>113.91784703272698</v>
      </c>
      <c r="J14">
        <v>10</v>
      </c>
      <c r="K14">
        <f t="shared" ref="K14" si="18">$H$24*$I$24*$J$24*(1+$I$24*EXP(-$J$24*B14))^-2*EXP(-$J$24*B14)</f>
        <v>1.6908248590479983E-4</v>
      </c>
      <c r="L14">
        <f>'In Process Calc.'!AS15</f>
        <v>-3.3883610261743673E-3</v>
      </c>
      <c r="M14">
        <f t="shared" ref="M14" si="19">$N$24*$M$24/($M$24+($N$24-$M$24)*EXP(-$O$24*B14))</f>
        <v>16.728888725163696</v>
      </c>
      <c r="N14" s="296">
        <f t="shared" ref="N14" si="20">M14-E14</f>
        <v>1.5334206929867005</v>
      </c>
      <c r="O14" s="292">
        <f t="shared" ref="O14" si="21">N14^2</f>
        <v>2.3513790216798127</v>
      </c>
      <c r="P14">
        <f t="shared" ref="P14" si="22">($N$24-$M$24)*$O$24*EXP(-$O$24*B14)/($M$24+($N$24-$M$24)*EXP(-$O$24*B14))</f>
        <v>8.7392201529787349E-4</v>
      </c>
      <c r="Q14">
        <f>P14*'Post Process Calc.'!A16*1000</f>
        <v>12.177579299345959</v>
      </c>
      <c r="R14" s="477">
        <f t="shared" si="9"/>
        <v>12.368055555558385</v>
      </c>
      <c r="S14" s="477">
        <f t="shared" si="10"/>
        <v>296.83333333340124</v>
      </c>
      <c r="T14">
        <f t="shared" si="11"/>
        <v>6.4268358862751317E-4</v>
      </c>
    </row>
    <row r="15" spans="1:20">
      <c r="A15" s="95">
        <f>'In Process Calc.'!B16</f>
        <v>12.864583333335759</v>
      </c>
      <c r="B15" s="95">
        <f>'In Process Calc.'!C16</f>
        <v>308.75000000005821</v>
      </c>
      <c r="C15" s="290">
        <f>Glutamine!H20</f>
        <v>13.934400422668457</v>
      </c>
      <c r="D15" s="252">
        <f t="shared" ref="D15:D16" si="23">E15-C15</f>
        <v>1.1412409589211983</v>
      </c>
      <c r="E15" s="252">
        <f t="shared" ref="E15:E16" si="24">C15/F15*100</f>
        <v>15.075641381589655</v>
      </c>
      <c r="F15" s="290">
        <f>Glutamine!K20</f>
        <v>92.429901123046875</v>
      </c>
      <c r="G15">
        <f t="shared" ref="G15:G16" si="25">$H$24/(1+$I$24*EXP(-$J$24*B15))</f>
        <v>3.7871143280724233</v>
      </c>
      <c r="H15" s="296">
        <f t="shared" ref="H15:H16" si="26">G15-C15</f>
        <v>-10.147286094596033</v>
      </c>
      <c r="I15" s="296">
        <f t="shared" ref="I15:I16" si="27">H15^2</f>
        <v>102.96741508558202</v>
      </c>
      <c r="J15">
        <v>11</v>
      </c>
      <c r="K15">
        <f t="shared" ref="K15:K16" si="28">$H$24*$I$24*$J$24*(1+$I$24*EXP(-$J$24*B15))^-2*EXP(-$J$24*B15)</f>
        <v>8.0456740421750486E-5</v>
      </c>
      <c r="L15">
        <f>'In Process Calc.'!AS16</f>
        <v>-4.9869797095263946E-4</v>
      </c>
      <c r="M15">
        <f t="shared" ref="M15:M16" si="29">$N$24*$M$24/($M$24+($N$24-$M$24)*EXP(-$O$24*B15))</f>
        <v>16.991146129644221</v>
      </c>
      <c r="N15" s="296">
        <f t="shared" ref="N15:N16" si="30">M15-E15</f>
        <v>1.9155047480545662</v>
      </c>
      <c r="O15" s="292">
        <f t="shared" ref="O15:O16" si="31">N15^2</f>
        <v>3.6691584398195869</v>
      </c>
      <c r="P15">
        <f t="shared" ref="P15:P16" si="32">($N$24-$M$24)*$O$24*EXP(-$O$24*B15)/($M$24+($N$24-$M$24)*EXP(-$O$24*B15))</f>
        <v>4.7150661224136737E-4</v>
      </c>
      <c r="Q15">
        <f>P15*'Post Process Calc.'!A17*1000</f>
        <v>6.2062998791833159</v>
      </c>
      <c r="R15" s="477">
        <f t="shared" si="9"/>
        <v>13.371875000000728</v>
      </c>
      <c r="S15" s="477">
        <f t="shared" si="10"/>
        <v>320.92500000001746</v>
      </c>
      <c r="T15">
        <f t="shared" si="11"/>
        <v>3.4298506270484731E-4</v>
      </c>
    </row>
    <row r="16" spans="1:20">
      <c r="A16" s="95">
        <f>'In Process Calc.'!B17</f>
        <v>13.879166666665697</v>
      </c>
      <c r="B16" s="95">
        <f>'In Process Calc.'!C17</f>
        <v>333.09999999997672</v>
      </c>
      <c r="C16" s="290">
        <f>Glutamine!H21</f>
        <v>13.162699563598633</v>
      </c>
      <c r="D16" s="252">
        <f t="shared" si="23"/>
        <v>1.918113984665073</v>
      </c>
      <c r="E16" s="252">
        <f t="shared" si="24"/>
        <v>15.080813548263706</v>
      </c>
      <c r="F16" s="290">
        <f>Glutamine!K21</f>
        <v>87.281097412109375</v>
      </c>
      <c r="G16">
        <f t="shared" si="25"/>
        <v>3.7884868891245089</v>
      </c>
      <c r="H16" s="296">
        <f t="shared" si="26"/>
        <v>-9.3742126744741228</v>
      </c>
      <c r="I16" s="296">
        <f t="shared" si="27"/>
        <v>87.875863266271281</v>
      </c>
      <c r="J16">
        <v>12</v>
      </c>
      <c r="K16">
        <f t="shared" si="28"/>
        <v>3.7642822381234966E-5</v>
      </c>
      <c r="L16">
        <f>'In Process Calc.'!AS17</f>
        <v>-3.92964300819287E-5</v>
      </c>
      <c r="M16">
        <f t="shared" si="29"/>
        <v>17.136050804904436</v>
      </c>
      <c r="N16" s="296">
        <f t="shared" si="30"/>
        <v>2.05523725664073</v>
      </c>
      <c r="O16" s="292">
        <f t="shared" si="31"/>
        <v>4.2240001810841141</v>
      </c>
      <c r="P16">
        <f t="shared" si="32"/>
        <v>2.4916065630882679E-4</v>
      </c>
      <c r="Q16">
        <f>P16*'Post Process Calc.'!A18*1000</f>
        <v>0</v>
      </c>
      <c r="T16">
        <f t="shared" si="11"/>
        <v>2.6144264743491703E-2</v>
      </c>
    </row>
    <row r="17" spans="1:15">
      <c r="A17" s="95"/>
      <c r="B17" s="95"/>
      <c r="C17" s="290"/>
      <c r="D17" s="252"/>
      <c r="E17" s="252"/>
      <c r="F17" s="290"/>
      <c r="H17" s="296"/>
      <c r="I17" s="296"/>
      <c r="N17" s="296"/>
      <c r="O17" s="292"/>
    </row>
    <row r="23" spans="1:15">
      <c r="G23" s="291" t="s">
        <v>474</v>
      </c>
      <c r="H23" t="s">
        <v>469</v>
      </c>
      <c r="I23" t="s">
        <v>470</v>
      </c>
      <c r="J23" t="s">
        <v>471</v>
      </c>
      <c r="L23" t="s">
        <v>474</v>
      </c>
      <c r="M23" t="s">
        <v>589</v>
      </c>
      <c r="N23" t="s">
        <v>590</v>
      </c>
      <c r="O23" t="s">
        <v>591</v>
      </c>
    </row>
    <row r="24" spans="1:15">
      <c r="G24" s="296">
        <f>SUM(I3:I16)</f>
        <v>805.23915471600515</v>
      </c>
      <c r="H24">
        <v>3.7896928499098297</v>
      </c>
      <c r="I24">
        <v>10.467103523431467</v>
      </c>
      <c r="J24">
        <v>3.1223904954928154E-2</v>
      </c>
      <c r="L24" s="292">
        <f>SUM(O2:O13)</f>
        <v>0.45033475954954333</v>
      </c>
      <c r="M24">
        <f>C2</f>
        <v>0.26</v>
      </c>
      <c r="N24">
        <v>17.298430839381002</v>
      </c>
      <c r="O24">
        <v>2.6543216319337336E-2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DL102"/>
  <sheetViews>
    <sheetView zoomScale="130" zoomScaleNormal="130" workbookViewId="0">
      <selection activeCell="AD24" sqref="AD24"/>
    </sheetView>
  </sheetViews>
  <sheetFormatPr baseColWidth="10" defaultColWidth="8.83203125" defaultRowHeight="13"/>
  <cols>
    <col min="1" max="1" width="6.33203125" style="112" bestFit="1" customWidth="1"/>
    <col min="2" max="2" width="5.5" style="112" bestFit="1" customWidth="1"/>
    <col min="3" max="3" width="7.1640625" style="112" bestFit="1" customWidth="1"/>
    <col min="4" max="4" width="4.6640625" style="112" bestFit="1" customWidth="1"/>
    <col min="5" max="5" width="5.5" style="112" bestFit="1" customWidth="1"/>
    <col min="6" max="9" width="5.33203125" style="112" bestFit="1" customWidth="1"/>
    <col min="10" max="11" width="4.6640625" style="112" bestFit="1" customWidth="1"/>
    <col min="12" max="12" width="10.5" style="112" customWidth="1"/>
    <col min="13" max="16" width="5.33203125" style="112" bestFit="1" customWidth="1"/>
    <col min="17" max="18" width="4.6640625" style="112" bestFit="1" customWidth="1"/>
    <col min="19" max="19" width="5.33203125" style="112" bestFit="1" customWidth="1"/>
    <col min="20" max="21" width="4.6640625" style="112" bestFit="1" customWidth="1"/>
    <col min="22" max="22" width="6.33203125" style="112" bestFit="1" customWidth="1"/>
    <col min="23" max="23" width="5.33203125" style="112" bestFit="1" customWidth="1"/>
    <col min="24" max="24" width="4.6640625" style="112" bestFit="1" customWidth="1"/>
    <col min="25" max="25" width="5.33203125" style="112" bestFit="1" customWidth="1"/>
    <col min="26" max="26" width="4.6640625" style="112" bestFit="1" customWidth="1"/>
    <col min="27" max="28" width="5.33203125" style="112" bestFit="1" customWidth="1"/>
    <col min="29" max="29" width="4.6640625" style="112" bestFit="1" customWidth="1"/>
    <col min="30" max="30" width="5.33203125" style="112" bestFit="1" customWidth="1"/>
    <col min="31" max="31" width="6.5" style="112" bestFit="1" customWidth="1"/>
    <col min="32" max="32" width="5.5" style="112" bestFit="1" customWidth="1"/>
    <col min="33" max="33" width="2.1640625" customWidth="1"/>
    <col min="34" max="34" width="6.33203125" style="112" bestFit="1" customWidth="1"/>
    <col min="35" max="35" width="5.5" style="112" bestFit="1" customWidth="1"/>
    <col min="36" max="36" width="7.1640625" style="112" bestFit="1" customWidth="1"/>
    <col min="37" max="37" width="4.6640625" style="112" bestFit="1" customWidth="1"/>
    <col min="38" max="38" width="5.5" style="112" bestFit="1" customWidth="1"/>
    <col min="39" max="42" width="5.33203125" style="112" bestFit="1" customWidth="1"/>
    <col min="43" max="45" width="4.6640625" style="112" bestFit="1" customWidth="1"/>
    <col min="46" max="49" width="5.33203125" style="112" bestFit="1" customWidth="1"/>
    <col min="50" max="51" width="4.6640625" style="112" bestFit="1" customWidth="1"/>
    <col min="52" max="52" width="5.33203125" style="112" bestFit="1" customWidth="1"/>
    <col min="53" max="54" width="4.6640625" style="112" bestFit="1" customWidth="1"/>
    <col min="55" max="55" width="6.33203125" style="112" bestFit="1" customWidth="1"/>
    <col min="56" max="56" width="5.33203125" style="112" bestFit="1" customWidth="1"/>
    <col min="57" max="57" width="4.6640625" style="112" bestFit="1" customWidth="1"/>
    <col min="58" max="58" width="5.33203125" style="112" bestFit="1" customWidth="1"/>
    <col min="59" max="59" width="4.6640625" style="112" bestFit="1" customWidth="1"/>
    <col min="60" max="61" width="5.33203125" style="112" bestFit="1" customWidth="1"/>
    <col min="62" max="62" width="4.6640625" style="112" bestFit="1" customWidth="1"/>
    <col min="63" max="63" width="5.33203125" style="112" bestFit="1" customWidth="1"/>
    <col min="64" max="64" width="6.5" style="112" bestFit="1" customWidth="1"/>
    <col min="65" max="65" width="5.5" style="112" bestFit="1" customWidth="1"/>
    <col min="66" max="66" width="2.1640625" customWidth="1"/>
    <col min="67" max="67" width="35.33203125" customWidth="1"/>
    <col min="68" max="76" width="6.6640625" customWidth="1"/>
    <col min="77" max="77" width="11.1640625" bestFit="1" customWidth="1"/>
    <col min="78" max="78" width="9.5" customWidth="1"/>
    <col min="79" max="79" width="9.33203125" bestFit="1" customWidth="1"/>
    <col min="80" max="80" width="9.1640625" customWidth="1"/>
    <col min="81" max="82" width="9.1640625" bestFit="1" customWidth="1"/>
    <col min="83" max="83" width="8.83203125" bestFit="1" customWidth="1"/>
    <col min="84" max="84" width="2.33203125" customWidth="1"/>
    <col min="85" max="86" width="6.33203125" bestFit="1" customWidth="1"/>
    <col min="87" max="87" width="8.33203125" bestFit="1" customWidth="1"/>
    <col min="88" max="88" width="6" bestFit="1" customWidth="1"/>
    <col min="89" max="89" width="6.33203125" bestFit="1" customWidth="1"/>
    <col min="90" max="90" width="20.6640625" bestFit="1" customWidth="1"/>
    <col min="91" max="91" width="21.33203125" customWidth="1"/>
    <col min="92" max="105" width="5.83203125" bestFit="1" customWidth="1"/>
    <col min="106" max="106" width="6.33203125" bestFit="1" customWidth="1"/>
    <col min="107" max="112" width="5.83203125" bestFit="1" customWidth="1"/>
    <col min="113" max="113" width="6" bestFit="1" customWidth="1"/>
    <col min="114" max="114" width="5.83203125" bestFit="1" customWidth="1"/>
    <col min="115" max="115" width="6.5" bestFit="1" customWidth="1"/>
    <col min="116" max="116" width="6.33203125" bestFit="1" customWidth="1"/>
  </cols>
  <sheetData>
    <row r="1" spans="1:116" ht="23" customHeight="1">
      <c r="A1" s="532" t="s">
        <v>368</v>
      </c>
      <c r="B1" s="532"/>
      <c r="C1" s="532"/>
      <c r="D1" s="532"/>
      <c r="E1" s="532"/>
      <c r="F1" s="532"/>
      <c r="G1" s="532"/>
      <c r="H1" s="532"/>
      <c r="I1" s="532"/>
      <c r="J1" s="532"/>
      <c r="K1" s="532"/>
      <c r="L1" s="532"/>
      <c r="M1" s="532"/>
      <c r="N1" s="532"/>
      <c r="O1" s="532"/>
      <c r="P1" s="532"/>
      <c r="Q1" s="532"/>
      <c r="R1" s="532"/>
      <c r="S1" s="532"/>
      <c r="T1" s="532"/>
      <c r="U1" s="532"/>
      <c r="V1" s="532"/>
      <c r="W1" s="532"/>
      <c r="X1" s="532"/>
      <c r="Y1" s="532"/>
      <c r="Z1" s="532"/>
      <c r="AA1" s="532"/>
      <c r="AB1" s="532"/>
      <c r="AC1" s="532"/>
      <c r="AD1" s="532"/>
      <c r="AE1" s="532"/>
      <c r="AF1" s="532"/>
      <c r="AH1" s="532" t="s">
        <v>484</v>
      </c>
      <c r="AI1" s="532"/>
      <c r="AJ1" s="532"/>
      <c r="AK1" s="532"/>
      <c r="AL1" s="532"/>
      <c r="AM1" s="532"/>
      <c r="AN1" s="532"/>
      <c r="AO1" s="532"/>
      <c r="AP1" s="532"/>
      <c r="AQ1" s="532"/>
      <c r="AR1" s="532"/>
      <c r="AS1" s="532"/>
      <c r="AT1" s="532"/>
      <c r="AU1" s="532"/>
      <c r="AV1" s="532"/>
      <c r="AW1" s="532"/>
      <c r="AX1" s="532"/>
      <c r="AY1" s="532"/>
      <c r="AZ1" s="532"/>
      <c r="BA1" s="532"/>
      <c r="BB1" s="532"/>
      <c r="BC1" s="532"/>
      <c r="BD1" s="532"/>
      <c r="BE1" s="532"/>
      <c r="BF1" s="532"/>
      <c r="BG1" s="532"/>
      <c r="BH1" s="532"/>
      <c r="BI1" s="532"/>
      <c r="BJ1" s="532"/>
      <c r="BK1" s="532"/>
      <c r="BL1" s="532"/>
      <c r="BM1" s="532"/>
      <c r="BO1" s="535" t="s">
        <v>375</v>
      </c>
      <c r="BP1" s="535"/>
      <c r="BQ1" s="535"/>
      <c r="BR1" s="535"/>
      <c r="BS1" s="535"/>
      <c r="BT1" s="535"/>
      <c r="BU1" s="535"/>
      <c r="BV1" s="535"/>
      <c r="BW1" s="535"/>
      <c r="BX1" s="535"/>
      <c r="BY1" s="535"/>
      <c r="BZ1" s="535"/>
      <c r="CA1" s="535"/>
      <c r="CB1" s="535"/>
      <c r="CC1" s="535"/>
      <c r="CD1" s="535"/>
      <c r="CE1" s="535"/>
      <c r="CG1" s="534" t="s">
        <v>376</v>
      </c>
      <c r="CH1" s="534"/>
      <c r="CI1" s="534"/>
      <c r="CJ1" s="534"/>
      <c r="CK1" s="534"/>
      <c r="CL1" s="534"/>
      <c r="CM1" s="534"/>
      <c r="CN1" s="534"/>
      <c r="CO1" s="534"/>
      <c r="CP1" s="534"/>
      <c r="CQ1" s="534"/>
      <c r="CR1" s="534"/>
      <c r="CS1" s="534"/>
      <c r="CT1" s="534"/>
      <c r="CU1" s="534"/>
      <c r="CV1" s="534"/>
      <c r="CW1" s="534"/>
      <c r="CX1" s="534"/>
      <c r="CY1" s="534"/>
      <c r="CZ1" s="534"/>
      <c r="DA1" s="534"/>
      <c r="DB1" s="534"/>
      <c r="DC1" s="534"/>
      <c r="DD1" s="534"/>
      <c r="DE1" s="534"/>
      <c r="DF1" s="534"/>
      <c r="DG1" s="534"/>
      <c r="DH1" s="534"/>
      <c r="DI1" s="534"/>
      <c r="DJ1" s="534"/>
      <c r="DK1" s="534"/>
      <c r="DL1" s="534"/>
    </row>
    <row r="2" spans="1:116" s="51" customFormat="1" ht="91" customHeight="1">
      <c r="A2" s="72" t="s">
        <v>1</v>
      </c>
      <c r="B2" s="73" t="s">
        <v>367</v>
      </c>
      <c r="C2" s="72" t="s">
        <v>109</v>
      </c>
      <c r="D2" s="72" t="s">
        <v>108</v>
      </c>
      <c r="E2" s="72" t="s">
        <v>104</v>
      </c>
      <c r="F2" s="72" t="s">
        <v>289</v>
      </c>
      <c r="G2" s="72" t="s">
        <v>53</v>
      </c>
      <c r="H2" s="72" t="s">
        <v>48</v>
      </c>
      <c r="I2" s="72" t="s">
        <v>46</v>
      </c>
      <c r="J2" s="72" t="s">
        <v>346</v>
      </c>
      <c r="K2" s="72" t="s">
        <v>105</v>
      </c>
      <c r="L2" s="72" t="s">
        <v>50</v>
      </c>
      <c r="M2" s="72" t="s">
        <v>47</v>
      </c>
      <c r="N2" s="72" t="s">
        <v>51</v>
      </c>
      <c r="O2" s="72" t="s">
        <v>329</v>
      </c>
      <c r="P2" s="72" t="s">
        <v>58</v>
      </c>
      <c r="Q2" s="72" t="s">
        <v>107</v>
      </c>
      <c r="R2" s="72" t="s">
        <v>59</v>
      </c>
      <c r="S2" s="72" t="s">
        <v>60</v>
      </c>
      <c r="T2" s="72" t="s">
        <v>56</v>
      </c>
      <c r="U2" s="72" t="s">
        <v>106</v>
      </c>
      <c r="V2" s="72" t="s">
        <v>63</v>
      </c>
      <c r="W2" s="72" t="s">
        <v>358</v>
      </c>
      <c r="X2" s="72" t="s">
        <v>49</v>
      </c>
      <c r="Y2" s="72" t="s">
        <v>52</v>
      </c>
      <c r="Z2" s="72" t="s">
        <v>347</v>
      </c>
      <c r="AA2" s="72" t="s">
        <v>54</v>
      </c>
      <c r="AB2" s="72" t="s">
        <v>57</v>
      </c>
      <c r="AC2" s="72" t="s">
        <v>55</v>
      </c>
      <c r="AD2" s="72" t="s">
        <v>111</v>
      </c>
      <c r="AE2" s="72" t="s">
        <v>110</v>
      </c>
      <c r="AF2" s="72" t="s">
        <v>242</v>
      </c>
      <c r="AH2" s="72" t="s">
        <v>1</v>
      </c>
      <c r="AI2" s="73" t="s">
        <v>367</v>
      </c>
      <c r="AJ2" s="72" t="s">
        <v>109</v>
      </c>
      <c r="AK2" s="72" t="s">
        <v>108</v>
      </c>
      <c r="AL2" s="72" t="s">
        <v>104</v>
      </c>
      <c r="AM2" s="72" t="s">
        <v>289</v>
      </c>
      <c r="AN2" s="72" t="s">
        <v>53</v>
      </c>
      <c r="AO2" s="72" t="s">
        <v>48</v>
      </c>
      <c r="AP2" s="72" t="s">
        <v>46</v>
      </c>
      <c r="AQ2" s="72" t="s">
        <v>346</v>
      </c>
      <c r="AR2" s="72" t="s">
        <v>105</v>
      </c>
      <c r="AS2" s="72" t="s">
        <v>50</v>
      </c>
      <c r="AT2" s="72" t="s">
        <v>47</v>
      </c>
      <c r="AU2" s="72" t="s">
        <v>51</v>
      </c>
      <c r="AV2" s="72" t="s">
        <v>329</v>
      </c>
      <c r="AW2" s="72" t="s">
        <v>58</v>
      </c>
      <c r="AX2" s="72" t="s">
        <v>107</v>
      </c>
      <c r="AY2" s="72" t="s">
        <v>59</v>
      </c>
      <c r="AZ2" s="72" t="s">
        <v>60</v>
      </c>
      <c r="BA2" s="72" t="s">
        <v>56</v>
      </c>
      <c r="BB2" s="72" t="s">
        <v>106</v>
      </c>
      <c r="BC2" s="72" t="s">
        <v>63</v>
      </c>
      <c r="BD2" s="72" t="s">
        <v>358</v>
      </c>
      <c r="BE2" s="72" t="s">
        <v>49</v>
      </c>
      <c r="BF2" s="72" t="s">
        <v>52</v>
      </c>
      <c r="BG2" s="72" t="s">
        <v>347</v>
      </c>
      <c r="BH2" s="72" t="s">
        <v>54</v>
      </c>
      <c r="BI2" s="72" t="s">
        <v>57</v>
      </c>
      <c r="BJ2" s="72" t="s">
        <v>55</v>
      </c>
      <c r="BK2" s="72" t="s">
        <v>111</v>
      </c>
      <c r="BL2" s="72" t="s">
        <v>110</v>
      </c>
      <c r="BM2" s="72" t="s">
        <v>242</v>
      </c>
      <c r="BO2" s="53"/>
      <c r="BP2" s="533" t="s">
        <v>352</v>
      </c>
      <c r="BQ2" s="533"/>
      <c r="BR2" s="533"/>
      <c r="BS2" s="533"/>
      <c r="BT2" s="533" t="s">
        <v>353</v>
      </c>
      <c r="BU2" s="533"/>
      <c r="BV2" s="533"/>
      <c r="BW2" s="533"/>
      <c r="BX2" s="533"/>
      <c r="BY2" s="533" t="s">
        <v>354</v>
      </c>
      <c r="BZ2" s="533"/>
      <c r="CA2" s="533"/>
      <c r="CB2" s="533"/>
      <c r="CC2" s="533"/>
      <c r="CD2" s="533"/>
      <c r="CE2" s="533"/>
      <c r="CF2" s="52"/>
      <c r="CG2" s="74" t="s">
        <v>366</v>
      </c>
      <c r="CH2" s="75" t="s">
        <v>367</v>
      </c>
      <c r="CI2" s="59" t="s">
        <v>109</v>
      </c>
      <c r="CJ2" s="59" t="s">
        <v>108</v>
      </c>
      <c r="CK2" s="59" t="s">
        <v>104</v>
      </c>
      <c r="CL2" s="59" t="s">
        <v>289</v>
      </c>
      <c r="CM2" s="59" t="s">
        <v>53</v>
      </c>
      <c r="CN2" s="59" t="s">
        <v>48</v>
      </c>
      <c r="CO2" s="59" t="s">
        <v>46</v>
      </c>
      <c r="CP2" s="59" t="s">
        <v>346</v>
      </c>
      <c r="CQ2" s="59" t="s">
        <v>105</v>
      </c>
      <c r="CR2" s="59" t="s">
        <v>50</v>
      </c>
      <c r="CS2" s="59" t="s">
        <v>47</v>
      </c>
      <c r="CT2" s="59" t="s">
        <v>51</v>
      </c>
      <c r="CU2" s="59" t="s">
        <v>329</v>
      </c>
      <c r="CV2" s="59" t="s">
        <v>58</v>
      </c>
      <c r="CW2" s="59" t="s">
        <v>107</v>
      </c>
      <c r="CX2" s="59" t="s">
        <v>59</v>
      </c>
      <c r="CY2" s="59" t="s">
        <v>60</v>
      </c>
      <c r="CZ2" s="59" t="s">
        <v>56</v>
      </c>
      <c r="DA2" s="59" t="s">
        <v>106</v>
      </c>
      <c r="DB2" s="59" t="s">
        <v>63</v>
      </c>
      <c r="DC2" s="59" t="s">
        <v>358</v>
      </c>
      <c r="DD2" s="59" t="s">
        <v>49</v>
      </c>
      <c r="DE2" s="59" t="s">
        <v>52</v>
      </c>
      <c r="DF2" s="59" t="s">
        <v>347</v>
      </c>
      <c r="DG2" s="59" t="s">
        <v>54</v>
      </c>
      <c r="DH2" s="59" t="s">
        <v>57</v>
      </c>
      <c r="DI2" s="59" t="s">
        <v>55</v>
      </c>
      <c r="DJ2" s="59" t="s">
        <v>111</v>
      </c>
      <c r="DK2" s="59" t="s">
        <v>110</v>
      </c>
      <c r="DL2" s="59" t="s">
        <v>242</v>
      </c>
    </row>
    <row r="3" spans="1:116" s="48" customFormat="1" ht="11">
      <c r="A3" s="111">
        <f>IF(ISBLANK('In Process Calc.'!C3),"",'In Process Calc.'!C3)</f>
        <v>0.61666666675591841</v>
      </c>
      <c r="B3" s="111">
        <f>IF(ISBLANK(Glutamine!H7),"",Glutamine!H7)</f>
        <v>0.26</v>
      </c>
      <c r="C3" s="111">
        <f>IF(ISBLANK('In Process Calc.'!L3),"",'In Process Calc.'!L3)</f>
        <v>0</v>
      </c>
      <c r="D3" s="111">
        <f>IF(ISBLANK('In Process Calc.'!M3),"",'In Process Calc.'!M3)</f>
        <v>0</v>
      </c>
      <c r="E3" s="111">
        <f>IF(ISBLANK('In Process Calc.'!N3),"",'In Process Calc.'!N3)</f>
        <v>0</v>
      </c>
      <c r="F3" s="111">
        <f>IF(ISBLANK('In Process Calc.'!O3),"",'In Process Calc.'!O3)</f>
        <v>0</v>
      </c>
      <c r="G3" s="111">
        <f>IF(ISBLANK('In Process Calc.'!P3),"",'In Process Calc.'!P3)</f>
        <v>0</v>
      </c>
      <c r="H3" s="111">
        <f>IF(ISBLANK('In Process Calc.'!Q3),"",'In Process Calc.'!Q3)</f>
        <v>0</v>
      </c>
      <c r="I3" s="111">
        <f>IF(ISBLANK('In Process Calc.'!R3),"",'In Process Calc.'!R3)</f>
        <v>0</v>
      </c>
      <c r="J3" s="111">
        <f>IF(ISBLANK('In Process Calc.'!S3),"",'In Process Calc.'!S3)</f>
        <v>0</v>
      </c>
      <c r="K3" s="111">
        <f>IF(ISBLANK('In Process Calc.'!T3),"",'In Process Calc.'!T3)</f>
        <v>0</v>
      </c>
      <c r="L3" s="111">
        <f>IF(ISBLANK('In Process Calc.'!U3),"",'In Process Calc.'!U3)</f>
        <v>0</v>
      </c>
      <c r="M3" s="111">
        <f>IF(ISBLANK('In Process Calc.'!V3),"",'In Process Calc.'!V3)</f>
        <v>0</v>
      </c>
      <c r="N3" s="111">
        <f>IF(ISBLANK('In Process Calc.'!W3),"",'In Process Calc.'!W3)</f>
        <v>0</v>
      </c>
      <c r="O3" s="111">
        <f>IF(ISBLANK('In Process Calc.'!X3),"",'In Process Calc.'!X3)</f>
        <v>0</v>
      </c>
      <c r="P3" s="111">
        <f>IF(ISBLANK('In Process Calc.'!Y3),"",'In Process Calc.'!Y3)</f>
        <v>0</v>
      </c>
      <c r="Q3" s="111">
        <v>0</v>
      </c>
      <c r="R3" s="111">
        <f>IF(ISBLANK('In Process Calc.'!AA3),"",'In Process Calc.'!AA3)</f>
        <v>0</v>
      </c>
      <c r="S3" s="111">
        <f>IF(ISBLANK('In Process Calc.'!AB3),"",'In Process Calc.'!AB3)</f>
        <v>0</v>
      </c>
      <c r="T3" s="111">
        <f>IF(ISBLANK('In Process Calc.'!AC3),"",'In Process Calc.'!AC3)</f>
        <v>0</v>
      </c>
      <c r="U3" s="111">
        <f>IF(ISBLANK('In Process Calc.'!AD3),"",'In Process Calc.'!AD3)</f>
        <v>0</v>
      </c>
      <c r="V3" s="111">
        <f>IF(ISBLANK('In Process Calc.'!AE3),"",'In Process Calc.'!AE3)</f>
        <v>0</v>
      </c>
      <c r="W3" s="111">
        <f>IF(ISBLANK('In Process Calc.'!AF3),"",'In Process Calc.'!AF3)</f>
        <v>0</v>
      </c>
      <c r="X3" s="111">
        <f>IF(ISBLANK('In Process Calc.'!AG3),"",'In Process Calc.'!AG3)</f>
        <v>0</v>
      </c>
      <c r="Y3" s="111">
        <f>IF(ISBLANK('In Process Calc.'!AH3),"",'In Process Calc.'!AH3)</f>
        <v>0</v>
      </c>
      <c r="Z3" s="111">
        <f>IF(ISBLANK('In Process Calc.'!AI3),"",'In Process Calc.'!AI3)</f>
        <v>0</v>
      </c>
      <c r="AA3" s="111">
        <f>IF(ISBLANK('In Process Calc.'!AJ3),"",'In Process Calc.'!AJ3)</f>
        <v>0</v>
      </c>
      <c r="AB3" s="111">
        <f>IF(ISBLANK('In Process Calc.'!AK3),"",'In Process Calc.'!AK3)</f>
        <v>0</v>
      </c>
      <c r="AC3" s="111">
        <f>IF(ISBLANK('In Process Calc.'!AL3),"",'In Process Calc.'!AL3)</f>
        <v>0</v>
      </c>
      <c r="AD3" s="111">
        <f>IF(ISBLANK('In Process Calc.'!AM3),"",'In Process Calc.'!AM3)</f>
        <v>0</v>
      </c>
      <c r="AE3" s="111">
        <f>IF(ISBLANK('In Process Calc.'!AN3),"",'In Process Calc.'!AN3)</f>
        <v>0</v>
      </c>
      <c r="AF3" s="111">
        <f>IF(ISBLANK('In Process Calc.'!AO3),"",'In Process Calc.'!AO3)</f>
        <v>0</v>
      </c>
      <c r="AH3" s="111">
        <f>IF(ISBLANK('In Process Calc.'!C3),"",'In Process Calc.'!C3)</f>
        <v>0.61666666675591841</v>
      </c>
      <c r="AI3" s="111">
        <f>IF(ISBLANK(Glutamine!H7),"",Glutamine!H7)</f>
        <v>0.26</v>
      </c>
      <c r="AJ3" s="111">
        <f>IF(ISBLANK('In Process Calc.'!L3),"",'In Process Calc.'!L3)</f>
        <v>0</v>
      </c>
      <c r="AK3" s="111">
        <f>IF(ISBLANK('In Process Calc.'!M3),"",'In Process Calc.'!M3)</f>
        <v>0</v>
      </c>
      <c r="AL3" s="111">
        <f>IF(ISBLANK('In Process Calc.'!N3),"",'In Process Calc.'!N3)</f>
        <v>0</v>
      </c>
      <c r="AM3" s="111">
        <f>IF(ISBLANK('In Process Calc.'!O3),"",'In Process Calc.'!O3)</f>
        <v>0</v>
      </c>
      <c r="AN3" s="111">
        <f>IF(ISBLANK('In Process Calc.'!P3),"",'In Process Calc.'!P3)</f>
        <v>0</v>
      </c>
      <c r="AO3" s="111">
        <f>IF(ISBLANK('In Process Calc.'!Q3),"",'In Process Calc.'!Q3)</f>
        <v>0</v>
      </c>
      <c r="AP3" s="111">
        <f>IF(ISBLANK('In Process Calc.'!R3),"",'In Process Calc.'!R3)</f>
        <v>0</v>
      </c>
      <c r="AQ3" s="111">
        <f>IF(ISBLANK('In Process Calc.'!S3),"",'In Process Calc.'!S3)</f>
        <v>0</v>
      </c>
      <c r="AR3" s="111">
        <f>IF(ISBLANK('In Process Calc.'!T3),"",'In Process Calc.'!T3)</f>
        <v>0</v>
      </c>
      <c r="AS3" s="111">
        <f>IF(ISBLANK('In Process Calc.'!U3),"",'In Process Calc.'!U3)</f>
        <v>0</v>
      </c>
      <c r="AT3" s="111">
        <f>IF(ISBLANK('In Process Calc.'!V3),"",'In Process Calc.'!V3)</f>
        <v>0</v>
      </c>
      <c r="AU3" s="111">
        <f>IF(ISBLANK('In Process Calc.'!W3),"",'In Process Calc.'!W3)</f>
        <v>0</v>
      </c>
      <c r="AV3" s="111">
        <f>IF(ISBLANK('In Process Calc.'!X3),"",'In Process Calc.'!X3)</f>
        <v>0</v>
      </c>
      <c r="AW3" s="111">
        <f>IF(ISBLANK('In Process Calc.'!Y3),"",'In Process Calc.'!Y3)</f>
        <v>0</v>
      </c>
      <c r="AX3" s="111">
        <f>IF(ISBLANK('In Process Calc.'!Z3),"",'In Process Calc.'!Z3)</f>
        <v>0</v>
      </c>
      <c r="AY3" s="111">
        <f>IF(ISBLANK('In Process Calc.'!AA3),"",'In Process Calc.'!AA3)</f>
        <v>0</v>
      </c>
      <c r="AZ3" s="111">
        <f>IF(ISBLANK('In Process Calc.'!AB3),"",'In Process Calc.'!AB3)</f>
        <v>0</v>
      </c>
      <c r="BA3" s="111">
        <f>IF(ISBLANK('In Process Calc.'!AC3),"",'In Process Calc.'!AC3)</f>
        <v>0</v>
      </c>
      <c r="BB3" s="111">
        <f>IF(ISBLANK('In Process Calc.'!AD3),"",'In Process Calc.'!AD3)</f>
        <v>0</v>
      </c>
      <c r="BC3" s="111">
        <f>IF(ISBLANK('In Process Calc.'!AE3),"",'In Process Calc.'!AE3)</f>
        <v>0</v>
      </c>
      <c r="BD3" s="111">
        <f>IF(ISBLANK('In Process Calc.'!AF3),"",'In Process Calc.'!AF3)</f>
        <v>0</v>
      </c>
      <c r="BE3" s="111">
        <f>IF(ISBLANK('In Process Calc.'!AG3),"",'In Process Calc.'!AG3)</f>
        <v>0</v>
      </c>
      <c r="BF3" s="111">
        <f>IF(ISBLANK('In Process Calc.'!AH3),"",'In Process Calc.'!AH3)</f>
        <v>0</v>
      </c>
      <c r="BG3" s="111">
        <f>IF(ISBLANK('In Process Calc.'!AI3),"",'In Process Calc.'!AI3)</f>
        <v>0</v>
      </c>
      <c r="BH3" s="111">
        <f>IF(ISBLANK('In Process Calc.'!AJ3),"",'In Process Calc.'!AJ3)</f>
        <v>0</v>
      </c>
      <c r="BI3" s="111">
        <f>IF(ISBLANK('In Process Calc.'!AK3),"",'In Process Calc.'!AK3)</f>
        <v>0</v>
      </c>
      <c r="BJ3" s="111">
        <f>IF(ISBLANK('In Process Calc.'!AL3),"",'In Process Calc.'!AL3)</f>
        <v>0</v>
      </c>
      <c r="BK3" s="111">
        <f>IF(ISBLANK('In Process Calc.'!AM3),"",'In Process Calc.'!AM3)</f>
        <v>0</v>
      </c>
      <c r="BL3" s="111">
        <f>IF(ISBLANK('In Process Calc.'!AN3),"",'In Process Calc.'!AN3)</f>
        <v>0</v>
      </c>
      <c r="BM3" s="111">
        <f>IF(ISBLANK('In Process Calc.'!AO3),"",'In Process Calc.'!AO3)</f>
        <v>0</v>
      </c>
      <c r="BO3" s="53"/>
      <c r="BP3" s="60" t="s">
        <v>290</v>
      </c>
      <c r="BQ3" s="60" t="s">
        <v>291</v>
      </c>
      <c r="BR3" s="60" t="s">
        <v>292</v>
      </c>
      <c r="BS3" s="60" t="s">
        <v>293</v>
      </c>
      <c r="BT3" s="60" t="s">
        <v>290</v>
      </c>
      <c r="BU3" s="60" t="s">
        <v>291</v>
      </c>
      <c r="BV3" s="60" t="s">
        <v>292</v>
      </c>
      <c r="BW3" s="60" t="s">
        <v>293</v>
      </c>
      <c r="BX3" s="60" t="s">
        <v>294</v>
      </c>
      <c r="BY3" s="60" t="s">
        <v>359</v>
      </c>
      <c r="BZ3" s="60" t="s">
        <v>360</v>
      </c>
      <c r="CA3" s="60" t="s">
        <v>361</v>
      </c>
      <c r="CB3" s="60" t="s">
        <v>362</v>
      </c>
      <c r="CC3" s="60" t="s">
        <v>363</v>
      </c>
      <c r="CD3" s="60" t="s">
        <v>364</v>
      </c>
      <c r="CE3" s="60" t="s">
        <v>365</v>
      </c>
      <c r="CF3" s="50"/>
      <c r="CG3" s="76">
        <f>IF(ISBLANK('In Process Calc.'!C3),"",'In Process Calc.'!C3)</f>
        <v>0.61666666675591841</v>
      </c>
      <c r="CH3" s="76">
        <f>$BY$4+$BZ$4*$CG3+$CA$4*$CG3^2+$CB$4*$CG3^3+$CC$4*$CG3^4+$CD$4*$CG3^5+$CE$4*$CG3^6</f>
        <v>0.80182756382087605</v>
      </c>
      <c r="CI3" s="76">
        <f>$BY$5+$BZ$5*$CG3+$CA$5*$CG3^2+$CB$5*$CG3^3+$CC$5*$CG3^4+$CD$5*$CG3^5+$CE$5*$CG3^6</f>
        <v>590.29587022942917</v>
      </c>
      <c r="CJ3" s="76">
        <f>$BY$6+$BZ$6*$CG3+$CA$6*$CG3^2+$CB$6*$CG3^3+$CC$6*$CG3^4+$CD$6*$CG3^5+$CE$6*$CG3^6</f>
        <v>0</v>
      </c>
      <c r="CK3" s="76">
        <f>$BY$7+$BZ$7*$CG3+$CA$7*$CG3^2+$CB$7*$CG3^3+$CC$7*$CG3^4+$CD$7*$CG3^5+$CE$7*$CG3^6</f>
        <v>174.64573315002318</v>
      </c>
      <c r="CL3" s="76">
        <f>$BY$8+$BZ$8*$CG3+$CA$8*$CG3^2+$CB$8*$CG3^3+$CC$8*$CG3^4+$CD$8*$CG3^5+$CE$8*$CG3^6</f>
        <v>-0.76412088572438897</v>
      </c>
      <c r="CM3" s="76">
        <f>$BY$9+$BZ$9*$CG3+$CA$9*$CG3^2+$CB$9*$CG3^3+$CC$9*$CG3^4+$CD$9*$CG3^5+$CE$9*$CG3^6</f>
        <v>0.48620727920196999</v>
      </c>
      <c r="CN3" s="76">
        <f>$BY$10+$BZ$10*$CG3+$CA$10*$CG3^2+$CB$10*$CG3^3+$CC$10*$CG3^4+$CD$10*$CG3^5+$CE$10*$CG3^6</f>
        <v>0.50230788058482367</v>
      </c>
      <c r="CO3" s="76">
        <f>$BY$11+$BZ$11*$CG3+$CA$11*$CG3^2+$CB$11*$CG3^3+$CC$11*$CG3^4+$CD$11*$CG3^5+$CE$11*$CG3^6</f>
        <v>-0.5183672843761723</v>
      </c>
      <c r="CP3" s="76">
        <f>$BY$12+$BZ$12*$CG3+$CA$12*$CG3^2+$CB$12*$CG3^3+$CC$12*$CG3^4+$CD$12*$CG3^5+$CE$12*$CG3^6</f>
        <v>8.3475721691329222E-3</v>
      </c>
      <c r="CQ3" s="76">
        <f>$BY$13+$BZ$13*$CG3+$CA$13*$CG3^2+$CB$13*$CG3^3+$CC$13*$CG3^4+$CD$13*$CG3^5+$CE$13*$CG3^6</f>
        <v>0.86632410725377806</v>
      </c>
      <c r="CR3" s="76">
        <f>$BY$14+$BZ$14*$CG3+$CA$14*$CG3^2+$CB$14*$CG3^3+$CC$14*$CG3^4+$CD$14*$CG3^5+$CE$14*$CG3^6</f>
        <v>6.0132328075487324E-2</v>
      </c>
      <c r="CS3" s="76">
        <f>$BY$15+$BZ$15*$CG3+$CA$15*$CG3^2+$CB$15*$CG3^3+$CC$15*$CG3^4+$CD$15*$CG3^5+$CE$15*$CG3^6</f>
        <v>4.3185225852560549</v>
      </c>
      <c r="CT3" s="76">
        <f>$BY$16+$BZ$16*$CG3+$CA$16*$CG3^2+$CB$16*$CG3^3+$CC$16*$CG3^4+$CD$16*$CG3^5+$CE$16*$CG3^6</f>
        <v>0.7368015788881781</v>
      </c>
      <c r="CU3" s="76">
        <f>$BY$17+$BZ$17*$CG3+$CA$17*$CG3^2+$CB$17*$CG3^3+$CC$17*$CG3^4+$CD$17*$CG3^5+$CE$17*$CG3^6</f>
        <v>5.2261691856860387E-3</v>
      </c>
      <c r="CV3" s="76">
        <f>$BY$18+$BZ$18*$CG3+$CA$18*$CG3^2+$CB$18*$CG3^3+$CC$18*$CG3^4+$CD$18*$CG3^5+$CE$18*$CG3^6</f>
        <v>0.62947497592635759</v>
      </c>
      <c r="CW3" s="76">
        <f>$BY$19+$BZ$19*$CG3+$CA$19*$CG3^2+$CB$19*$CG3^3+$CC$19*$CG3^4+$CD$19*$CG3^5+$CE$19*$CG3^6</f>
        <v>1.0250937922473458</v>
      </c>
      <c r="CX3" s="76">
        <f>$BY$20+$BZ$20*$CG3+$CA$20*$CG3^2+$CB$20*$CG3^3+$CC$20*$CG3^4+$CD$20*$CG3^5+$CE$20*$CG3^6</f>
        <v>0.86868628194446196</v>
      </c>
      <c r="CY3" s="76">
        <f>$BY$21+$BZ$21*$CG3+$CA$21*$CG3^2+$CB$21*$CG3^3+$CC$21*$CG3^4+$CD$21*$CG3^5+$CE$21*$CG3^6</f>
        <v>0.58737048751845988</v>
      </c>
      <c r="CZ3" s="76">
        <f>$BY$22+$BZ$22*$CG3+$CA$22*$CG3^2+$CB$22*$CG3^3+$CC$22*$CG3^4+$CD$22*$CG3^5+$CE$22*$CG3^6</f>
        <v>3.8664007515098957E-2</v>
      </c>
      <c r="DA3" s="76">
        <f>$BY$23+$BZ$23*$CG3+$CA$23*$CG3^2+$CB$23*$CG3^3+$CC$23*$CG3^4+$CD$23*$CG3^5+$CE$23*$CG3^6</f>
        <v>0.98035452698586756</v>
      </c>
      <c r="DB3" s="76">
        <f>$BY$24+$BZ$24*$CG3+$CA$24*$CG3^2+$CB$24*$CG3^3+$CC$24*$CG3^4+$CD$24*$CG3^5+$CE$24*$CG3^6</f>
        <v>0.30265097593605955</v>
      </c>
      <c r="DC3" s="76">
        <f>$BY$25+$BZ$25*$CG3+$CA$25*$CG3^2+$CB$25*$CG3^3+$CC$25*$CG3^4+$CD$25*$CG3^5+$CE$25*$CG3^6</f>
        <v>0.13182696280853212</v>
      </c>
      <c r="DD3" s="76">
        <f>$BY$26+$BZ$26*$CG3+$CA$26*$CG3^2+$CB$26*$CG3^3+$CC$26*$CG3^4+$CD$26*$CG3^5+$CE$26*$CG3^6</f>
        <v>2.8157583440639875E-2</v>
      </c>
      <c r="DE3" s="76">
        <f>$BY$27+$BZ$27*$CG3+$CA$27*$CG3^2+$CB$27*$CG3^3+$CC$27*$CG3^4+$CD$27*$CG3^5+$CE$27*$CG3^6</f>
        <v>0.16194908143471529</v>
      </c>
      <c r="DF3" s="76">
        <f>$BY$28+$BZ$28*$CG3+$CA$28*$CG3^2+$CB$28*$CG3^3+$CC$28*$CG3^4+$CD$28*$CG3^5+$CE$28*$CG3^6</f>
        <v>0.15102717083513978</v>
      </c>
      <c r="DG3" s="76">
        <f>$BY$29+$BZ$29*$CG3+$CA$29*$CG3^2+$CB$29*$CG3^3+$CC$29*$CG3^4+$CD$29*$CG3^5+$CE$29*$CG3^6</f>
        <v>9.808324036027144E-2</v>
      </c>
      <c r="DH3" s="76">
        <f>$BY$30+$BZ$30*$CG3+$CA$30*$CG3^2+$CB$30*$CG3^3+$CC$30*$CG3^4+$CD$30*$CG3^5+$CE$30*$CG3^6</f>
        <v>1.1432052800800838</v>
      </c>
      <c r="DI3" s="76">
        <f>$BY$31+$BZ$31*$CG3+$CA$31*$CG3^2+$CB$31*$CG3^3+$CC$31*$CG3^4+$CD$31*$CG3^5+$CE$31*$CG3^6</f>
        <v>0</v>
      </c>
      <c r="DJ3" s="76">
        <f>$BY$32+$BZ$32*$CG3+$CA$32*$CG3^2+$CB$32*$CG3^3+$CC$32*$CG3^4+$CD$32*$CG3^5+$CE$32*$CG3^6</f>
        <v>13.488721845310025</v>
      </c>
      <c r="DK3" s="76">
        <f>$BY$33+$BZ$33*$CG3+$CA$33*$CG3^2+$CB$33*$CG3^3+$CC$33*$CG3^4+$CD$33*$CG3^5+$CE$33*$CG3^6</f>
        <v>13.704955486571519</v>
      </c>
      <c r="DL3" s="76">
        <f>$BY$34+$BZ$34*$CG3+$CA$34*$CG3^2+$CB$34*$CG3^3+$CC$34*$CG3^4+$CD$34*$CG3^5+$CE$34*$CG3^6</f>
        <v>59.712022422723948</v>
      </c>
    </row>
    <row r="4" spans="1:116" s="48" customFormat="1" ht="14">
      <c r="A4" s="111">
        <f>IF(ISBLANK('In Process Calc.'!C4),"",'In Process Calc.'!C4)</f>
        <v>21.28333333338378</v>
      </c>
      <c r="B4" s="111">
        <f>IF(ISBLANK(Glutamine!H8),"",Glutamine!H8)</f>
        <v>0.43249998817443841</v>
      </c>
      <c r="C4" s="111">
        <f>IF(ISBLANK('In Process Calc.'!L4),"",'In Process Calc.'!L4)</f>
        <v>327.29997729492175</v>
      </c>
      <c r="D4" s="111">
        <f>IF(ISBLANK('In Process Calc.'!M4),"",'In Process Calc.'!M4)</f>
        <v>0</v>
      </c>
      <c r="E4" s="111">
        <f>IF(ISBLANK('In Process Calc.'!N4),"",'In Process Calc.'!N4)</f>
        <v>0</v>
      </c>
      <c r="F4" s="111">
        <f>IF(ISBLANK('In Process Calc.'!O4),"",'In Process Calc.'!O4)</f>
        <v>-1.4384999999999992E-2</v>
      </c>
      <c r="G4" s="111">
        <f>IF(ISBLANK('In Process Calc.'!P4),"",'In Process Calc.'!P4)</f>
        <v>0.19453500000000032</v>
      </c>
      <c r="H4" s="111">
        <f>IF(ISBLANK('In Process Calc.'!Q4),"",'In Process Calc.'!Q4)</f>
        <v>0.78236999999999901</v>
      </c>
      <c r="I4" s="111">
        <f>IF(ISBLANK('In Process Calc.'!R4),"",'In Process Calc.'!R4)</f>
        <v>-6.3900000000000096E-2</v>
      </c>
      <c r="J4" s="111">
        <f>IF(ISBLANK('In Process Calc.'!S4),"",'In Process Calc.'!S4)</f>
        <v>-0.11179499999999962</v>
      </c>
      <c r="K4" s="111">
        <f>IF(ISBLANK('In Process Calc.'!T4),"",'In Process Calc.'!T4)</f>
        <v>1.5792750255105248</v>
      </c>
      <c r="L4" s="111">
        <f>IF(ISBLANK('In Process Calc.'!U4),"",'In Process Calc.'!U4)</f>
        <v>0</v>
      </c>
      <c r="M4" s="111">
        <f>IF(ISBLANK('In Process Calc.'!V4),"",'In Process Calc.'!V4)</f>
        <v>-6.2354999999999564E-2</v>
      </c>
      <c r="N4" s="111">
        <f>IF(ISBLANK('In Process Calc.'!W4),"",'In Process Calc.'!W4)</f>
        <v>-0.11394000000000011</v>
      </c>
      <c r="O4" s="111">
        <f>IF(ISBLANK('In Process Calc.'!X4),"",'In Process Calc.'!X4)</f>
        <v>-0.66964499999999993</v>
      </c>
      <c r="P4" s="111">
        <f>IF(ISBLANK('In Process Calc.'!Y4),"",'In Process Calc.'!Y4)</f>
        <v>3.8924999999999273E-2</v>
      </c>
      <c r="Q4" s="111">
        <f>IF(ISBLANK('In Process Calc.'!Z4),"",'In Process Calc.'!Z4)</f>
        <v>1.268872113676732</v>
      </c>
      <c r="R4" s="111">
        <f>IF(ISBLANK('In Process Calc.'!AA4),"",'In Process Calc.'!AA4)</f>
        <v>4.3844999999999343E-2</v>
      </c>
      <c r="S4" s="111">
        <f>IF(ISBLANK('In Process Calc.'!AB4),"",'In Process Calc.'!AB4)</f>
        <v>-0.11401499999999942</v>
      </c>
      <c r="T4" s="111">
        <f>IF(ISBLANK('In Process Calc.'!AC4),"",'In Process Calc.'!AC4)</f>
        <v>2.974499999999989E-2</v>
      </c>
      <c r="U4" s="111">
        <f>IF(ISBLANK('In Process Calc.'!AD4),"",'In Process Calc.'!AD4)</f>
        <v>-0.29759999999999992</v>
      </c>
      <c r="V4" s="111">
        <f>IF(ISBLANK('In Process Calc.'!AE4),"",'In Process Calc.'!AE4)</f>
        <v>-1.9964999999999691E-2</v>
      </c>
      <c r="W4" s="111">
        <f>IF(ISBLANK('In Process Calc.'!AF4),"",'In Process Calc.'!AF4)</f>
        <v>-8.7749999999996355E-3</v>
      </c>
      <c r="X4" s="111">
        <f>IF(ISBLANK('In Process Calc.'!AG4),"",'In Process Calc.'!AG4)</f>
        <v>0.25261499999999976</v>
      </c>
      <c r="Y4" s="111">
        <f>IF(ISBLANK('In Process Calc.'!AH4),"",'In Process Calc.'!AH4)</f>
        <v>-7.1955000000000838E-2</v>
      </c>
      <c r="Z4" s="111">
        <f>IF(ISBLANK('In Process Calc.'!AI4),"",'In Process Calc.'!AI4)</f>
        <v>-5.9250000000001819E-3</v>
      </c>
      <c r="AA4" s="111">
        <f>IF(ISBLANK('In Process Calc.'!AJ4),"",'In Process Calc.'!AJ4)</f>
        <v>-3.5100000000002182E-3</v>
      </c>
      <c r="AB4" s="111">
        <f>IF(ISBLANK('In Process Calc.'!AK4),"",'In Process Calc.'!AK4)</f>
        <v>-1.8195000000000617E-2</v>
      </c>
      <c r="AC4" s="111">
        <f>IF(ISBLANK('In Process Calc.'!AL4),"",'In Process Calc.'!AL4)</f>
        <v>0</v>
      </c>
      <c r="AD4" s="111">
        <f>IF(ISBLANK('In Process Calc.'!AM4),"",'In Process Calc.'!AM4)</f>
        <v>0.15622499999999842</v>
      </c>
      <c r="AE4" s="111">
        <f>IF(ISBLANK('In Process Calc.'!AN4),"",'In Process Calc.'!AN4)</f>
        <v>-0.15576000000000148</v>
      </c>
      <c r="AF4" s="111">
        <f>IF(ISBLANK('In Process Calc.'!AO4),"",'In Process Calc.'!AO4)</f>
        <v>-1.1240700000000092</v>
      </c>
      <c r="AH4" s="111">
        <f>IF(ISBLANK('In Process Calc.'!C4),"",'In Process Calc.'!C4)</f>
        <v>21.28333333338378</v>
      </c>
      <c r="AI4" s="111">
        <f>IF(ISBLANK(Glutamine!H8),"",Glutamine!H8)</f>
        <v>0.43249998817443841</v>
      </c>
      <c r="AJ4" s="111">
        <f>IF(ISBLANK('In Process Calc.'!L4),"",'In Process Calc.'!L4)</f>
        <v>327.29997729492175</v>
      </c>
      <c r="AK4" s="111">
        <f>IF(ISBLANK('In Process Calc.'!M4),"",'In Process Calc.'!M4)</f>
        <v>0</v>
      </c>
      <c r="AL4" s="111">
        <f>IF(ISBLANK('In Process Calc.'!N4),"",'In Process Calc.'!N4)</f>
        <v>0</v>
      </c>
      <c r="AM4" s="111">
        <f>IF(ISBLANK('In Process Calc.'!O4),"",'In Process Calc.'!O4)</f>
        <v>-1.4384999999999992E-2</v>
      </c>
      <c r="AN4" s="111">
        <f>IF(ISBLANK('In Process Calc.'!P4),"",'In Process Calc.'!P4)</f>
        <v>0.19453500000000032</v>
      </c>
      <c r="AO4" s="111">
        <f>IF(ISBLANK('In Process Calc.'!Q4),"",'In Process Calc.'!Q4)</f>
        <v>0.78236999999999901</v>
      </c>
      <c r="AP4" s="111">
        <f>IF(ISBLANK('In Process Calc.'!R4),"",'In Process Calc.'!R4)</f>
        <v>-6.3900000000000096E-2</v>
      </c>
      <c r="AQ4" s="111">
        <f>IF(ISBLANK('In Process Calc.'!S4),"",'In Process Calc.'!S4)</f>
        <v>-0.11179499999999962</v>
      </c>
      <c r="AR4" s="111">
        <f>IF(ISBLANK('In Process Calc.'!T4),"",'In Process Calc.'!T4)</f>
        <v>1.5792750255105248</v>
      </c>
      <c r="AS4" s="111">
        <f>IF(ISBLANK('In Process Calc.'!U4),"",'In Process Calc.'!U4)</f>
        <v>0</v>
      </c>
      <c r="AT4" s="111">
        <f>IF(ISBLANK('In Process Calc.'!V4),"",'In Process Calc.'!V4)</f>
        <v>-6.2354999999999564E-2</v>
      </c>
      <c r="AU4" s="111">
        <f>IF(ISBLANK('In Process Calc.'!W4),"",'In Process Calc.'!W4)</f>
        <v>-0.11394000000000011</v>
      </c>
      <c r="AV4" s="111">
        <f>IF(ISBLANK('In Process Calc.'!X4),"",'In Process Calc.'!X4)</f>
        <v>-0.66964499999999993</v>
      </c>
      <c r="AW4" s="111">
        <f>IF(ISBLANK('In Process Calc.'!Y4),"",'In Process Calc.'!Y4)</f>
        <v>3.8924999999999273E-2</v>
      </c>
      <c r="AX4" s="111">
        <f>IF(ISBLANK('In Process Calc.'!Z4),"",'In Process Calc.'!Z4)</f>
        <v>1.268872113676732</v>
      </c>
      <c r="AY4" s="111">
        <f>IF(ISBLANK('In Process Calc.'!AA4),"",'In Process Calc.'!AA4)</f>
        <v>4.3844999999999343E-2</v>
      </c>
      <c r="AZ4" s="111">
        <f>IF(ISBLANK('In Process Calc.'!AB4),"",'In Process Calc.'!AB4)</f>
        <v>-0.11401499999999942</v>
      </c>
      <c r="BA4" s="111">
        <f>IF(ISBLANK('In Process Calc.'!AC4),"",'In Process Calc.'!AC4)</f>
        <v>2.974499999999989E-2</v>
      </c>
      <c r="BB4" s="111">
        <f>IF(ISBLANK('In Process Calc.'!AD4),"",'In Process Calc.'!AD4)</f>
        <v>-0.29759999999999992</v>
      </c>
      <c r="BC4" s="111">
        <f>IF(ISBLANK('In Process Calc.'!AE4),"",'In Process Calc.'!AE4)</f>
        <v>-1.9964999999999691E-2</v>
      </c>
      <c r="BD4" s="111">
        <f>IF(ISBLANK('In Process Calc.'!AF4),"",'In Process Calc.'!AF4)</f>
        <v>-8.7749999999996355E-3</v>
      </c>
      <c r="BE4" s="111">
        <f>IF(ISBLANK('In Process Calc.'!AG4),"",'In Process Calc.'!AG4)</f>
        <v>0.25261499999999976</v>
      </c>
      <c r="BF4" s="111">
        <f>IF(ISBLANK('In Process Calc.'!AH4),"",'In Process Calc.'!AH4)</f>
        <v>-7.1955000000000838E-2</v>
      </c>
      <c r="BG4" s="111">
        <f>IF(ISBLANK('In Process Calc.'!AI4),"",'In Process Calc.'!AI4)</f>
        <v>-5.9250000000001819E-3</v>
      </c>
      <c r="BH4" s="111">
        <f>IF(ISBLANK('In Process Calc.'!AJ4),"",'In Process Calc.'!AJ4)</f>
        <v>-3.5100000000002182E-3</v>
      </c>
      <c r="BI4" s="111">
        <f>IF(ISBLANK('In Process Calc.'!AK4),"",'In Process Calc.'!AK4)</f>
        <v>-1.8195000000000617E-2</v>
      </c>
      <c r="BJ4" s="111">
        <f>IF(ISBLANK('In Process Calc.'!AL4),"",'In Process Calc.'!AL4)</f>
        <v>0</v>
      </c>
      <c r="BK4" s="111">
        <f>IF(ISBLANK('In Process Calc.'!AM4),"",'In Process Calc.'!AM4)</f>
        <v>0.15622499999999842</v>
      </c>
      <c r="BL4" s="111">
        <f>IF(ISBLANK('In Process Calc.'!AN4),"",'In Process Calc.'!AN4)</f>
        <v>-0.15576000000000148</v>
      </c>
      <c r="BM4" s="111">
        <f>IF(ISBLANK('In Process Calc.'!AO4),"",'In Process Calc.'!AO4)</f>
        <v>-1.1240700000000092</v>
      </c>
      <c r="BO4" s="55" t="s">
        <v>333</v>
      </c>
      <c r="BP4" s="56">
        <f t="array" ref="BP4:BS4">LINEST($B3:INDEX($B:$B,COUNT($B:$B)+2), $A$3:INDEX($A:$A,COUNT($A:$A)+2)^{1,2,3},TRUE,TRUE)</f>
        <v>-2.1129655997531361E-6</v>
      </c>
      <c r="BQ4" s="56">
        <v>9.4776933443191391E-4</v>
      </c>
      <c r="BR4" s="56">
        <v>-4.6021736536440622E-2</v>
      </c>
      <c r="BS4" s="56">
        <v>0.62472454427912183</v>
      </c>
      <c r="BT4" s="56">
        <f t="array" ref="BT4:BX4">LINEST($B3:INDEX($B:$B,COUNT($B:$B)+2), $A$3:INDEX($A:$A,COUNT($A:$A)+2)^{1,2,3,4},TRUE,TRUE)</f>
        <v>1.9464474084176642E-9</v>
      </c>
      <c r="BU4" s="56">
        <v>-3.4124288068176454E-6</v>
      </c>
      <c r="BV4" s="56">
        <v>1.2209590303511599E-3</v>
      </c>
      <c r="BW4" s="56">
        <v>-6.4792982509166139E-2</v>
      </c>
      <c r="BX4" s="56">
        <v>0.84131973273589988</v>
      </c>
      <c r="BY4" s="57">
        <f>IF('Kinetic Curves'!$B$4=6,#REF!,IF('Kinetic Curves'!$B$4=5,#REF!, IF( 'Kinetic Curves'!$B$4=4, BX4,IF('Kinetic Curves'!$B$4=3, BS4, 0))))</f>
        <v>0.84131973273589988</v>
      </c>
      <c r="BZ4" s="57">
        <f>IF('Kinetic Curves'!$B$4=6,#REF!,IF('Kinetic Curves'!$B$4=5,#REF!, IF( 'Kinetic Curves'!$B$4=4, BW4,IF('Kinetic Curves'!$B$4=3, BR4, 0))))</f>
        <v>-6.4792982509166139E-2</v>
      </c>
      <c r="CA4" s="57">
        <f>IF('Kinetic Curves'!$B$4=6,#REF!,IF('Kinetic Curves'!$B$4=5,#REF!, IF( 'Kinetic Curves'!$B$4=4, BV4,IF('Kinetic Curves'!$B$4=3, BQ4, 0))))</f>
        <v>1.2209590303511599E-3</v>
      </c>
      <c r="CB4" s="57">
        <f>IF('Kinetic Curves'!$B$4=6,#REF!,IF('Kinetic Curves'!$B$4=5,#REF!, IF( 'Kinetic Curves'!$B$4=4, BU4,IF('Kinetic Curves'!$B$4=3, BP4, 0))))</f>
        <v>-3.4124288068176454E-6</v>
      </c>
      <c r="CC4" s="57">
        <f>IF('Kinetic Curves'!$B$4=6,#REF!,IF('Kinetic Curves'!$B$4=5,#REF!, IF( 'Kinetic Curves'!$B$4=4,BT4, 0)))</f>
        <v>1.9464474084176642E-9</v>
      </c>
      <c r="CD4" s="57">
        <f>IF('Kinetic Curves'!$B$4=6,#REF!,IF('Kinetic Curves'!$B$4=5,#REF!, 0))</f>
        <v>0</v>
      </c>
      <c r="CE4" s="57">
        <f>IF('Kinetic Curves'!$B$4=6,#REF!,0)</f>
        <v>0</v>
      </c>
      <c r="CF4" s="49"/>
      <c r="CG4" s="76">
        <f>IF(ISBLANK('In Process Calc.'!C4),"",'In Process Calc.'!C4)</f>
        <v>21.28333333338378</v>
      </c>
      <c r="CH4" s="76">
        <f t="shared" ref="CH4:CH17" si="0">$BY$4+$BZ$4*$CG4+$CA$4*$CG4^2+$CB$4*$CG4^3+$CC$4*$CG4^4+$CD$4*$CG4^5+$CE$4*$CG4^6</f>
        <v>-1.7120145291243019E-2</v>
      </c>
      <c r="CI4" s="76">
        <f t="shared" ref="CI4:CI17" si="1">$BY$5+$BZ$5*$CG4+$CA$5*$CG4^2+$CB$5*$CG4^3+$CC$5*$CG4^4+$CD$5*$CG4^5+$CE$5*$CG4^6</f>
        <v>-428.00126311365358</v>
      </c>
      <c r="CJ4" s="76">
        <f t="shared" ref="CJ4:CJ17" si="2">$BY$6+$BZ$6*$CG4+$CA$6*$CG4^2+$CB$6*$CG4^3+$CC$6*$CG4^4+$CD$6*$CG4^5+$CE$6*$CG4^6</f>
        <v>0</v>
      </c>
      <c r="CK4" s="76">
        <f t="shared" ref="CK4:CK17" si="3">$BY$7+$BZ$7*$CG4+$CA$7*$CG4^2+$CB$7*$CG4^3+$CC$7*$CG4^4+$CD$7*$CG4^5+$CE$7*$CG4^6</f>
        <v>-53.141012680143213</v>
      </c>
      <c r="CL4" s="76">
        <f t="shared" ref="CL4:CL17" si="4">$BY$8+$BZ$8*$CG4+$CA$8*$CG4^2+$CB$8*$CG4^3+$CC$8*$CG4^4+$CD$8*$CG4^5+$CE$8*$CG4^6</f>
        <v>0.5732583022113571</v>
      </c>
      <c r="CM4" s="76">
        <f t="shared" ref="CM4:CM17" si="5">$BY$9+$BZ$9*$CG4+$CA$9*$CG4^2+$CB$9*$CG4^3+$CC$9*$CG4^4+$CD$9*$CG4^5+$CE$9*$CG4^6</f>
        <v>0.52744549955186892</v>
      </c>
      <c r="CN4" s="76">
        <f t="shared" ref="CN4:CN17" si="6">$BY$10+$BZ$10*$CG4+$CA$10*$CG4^2+$CB$10*$CG4^3+$CC$10*$CG4^4+$CD$10*$CG4^5+$CE$10*$CG4^6</f>
        <v>1.4592255271759063</v>
      </c>
      <c r="CO4" s="76">
        <f t="shared" ref="CO4:CO17" si="7">$BY$11+$BZ$11*$CG4+$CA$11*$CG4^2+$CB$11*$CG4^3+$CC$11*$CG4^4+$CD$11*$CG4^5+$CE$11*$CG4^6</f>
        <v>0.44856027873147558</v>
      </c>
      <c r="CP4" s="76">
        <f t="shared" ref="CP4:CP17" si="8">$BY$12+$BZ$12*$CG4+$CA$12*$CG4^2+$CB$12*$CG4^3+$CC$12*$CG4^4+$CD$12*$CG4^5+$CE$12*$CG4^6</f>
        <v>-1.0843031366625202E-2</v>
      </c>
      <c r="CQ4" s="76">
        <f t="shared" ref="CQ4:CQ17" si="9">$BY$13+$BZ$13*$CG4+$CA$13*$CG4^2+$CB$13*$CG4^3+$CC$13*$CG4^4+$CD$13*$CG4^5+$CE$13*$CG4^6</f>
        <v>0.63805647679625932</v>
      </c>
      <c r="CR4" s="76">
        <f t="shared" ref="CR4:CR17" si="10">$BY$14+$BZ$14*$CG4+$CA$14*$CG4^2+$CB$14*$CG4^3+$CC$14*$CG4^4+$CD$14*$CG4^5+$CE$14*$CG4^6</f>
        <v>-0.124552791516404</v>
      </c>
      <c r="CS4" s="76">
        <f t="shared" ref="CS4:CS17" si="11">$BY$15+$BZ$15*$CG4+$CA$15*$CG4^2+$CB$15*$CG4^3+$CC$15*$CG4^4+$CD$15*$CG4^5+$CE$15*$CG4^6</f>
        <v>0.90181273700680853</v>
      </c>
      <c r="CT4" s="76">
        <f t="shared" ref="CT4:CT17" si="12">$BY$16+$BZ$16*$CG4+$CA$16*$CG4^2+$CB$16*$CG4^3+$CC$16*$CG4^4+$CD$16*$CG4^5+$CE$16*$CG4^6</f>
        <v>-0.19506931379857773</v>
      </c>
      <c r="CU4" s="76">
        <f t="shared" ref="CU4:CU17" si="13">$BY$17+$BZ$17*$CG4+$CA$17*$CG4^2+$CB$17*$CG4^3+$CC$17*$CG4^4+$CD$17*$CG4^5+$CE$17*$CG4^6</f>
        <v>-0.19841293834879203</v>
      </c>
      <c r="CV4" s="76">
        <f t="shared" ref="CV4:CV17" si="14">$BY$18+$BZ$18*$CG4+$CA$18*$CG4^2+$CB$18*$CG4^3+$CC$18*$CG4^4+$CD$18*$CG4^5+$CE$18*$CG4^6</f>
        <v>0.37557154083725641</v>
      </c>
      <c r="CW4" s="76">
        <f t="shared" ref="CW4:CW17" si="15">$BY$19+$BZ$19*$CG4+$CA$19*$CG4^2+$CB$19*$CG4^3+$CC$19*$CG4^4+$CD$19*$CG4^5+$CE$19*$CG4^6</f>
        <v>-6.2618691888924008E-2</v>
      </c>
      <c r="CX4" s="76">
        <f t="shared" ref="CX4:CX17" si="16">$BY$20+$BZ$20*$CG4+$CA$20*$CG4^2+$CB$20*$CG4^3+$CC$20*$CG4^4+$CD$20*$CG4^5+$CE$20*$CG4^6</f>
        <v>0.49275053409615144</v>
      </c>
      <c r="CY4" s="76">
        <f t="shared" ref="CY4:CY17" si="17">$BY$21+$BZ$21*$CG4+$CA$21*$CG4^2+$CB$21*$CG4^3+$CC$21*$CG4^4+$CD$21*$CG4^5+$CE$21*$CG4^6</f>
        <v>0.34785111789444634</v>
      </c>
      <c r="CZ4" s="76">
        <f t="shared" ref="CZ4:CZ17" si="18">$BY$22+$BZ$22*$CG4+$CA$22*$CG4^2+$CB$22*$CG4^3+$CC$22*$CG4^4+$CD$22*$CG4^5+$CE$22*$CG4^6</f>
        <v>5.0933889446631631E-2</v>
      </c>
      <c r="DA4" s="76">
        <f t="shared" ref="DA4:DA17" si="19">$BY$23+$BZ$23*$CG4+$CA$23*$CG4^2+$CB$23*$CG4^3+$CC$23*$CG4^4+$CD$23*$CG4^5+$CE$23*$CG4^6</f>
        <v>-0.2084022034491731</v>
      </c>
      <c r="DB4" s="76">
        <f t="shared" ref="DB4:DB17" si="20">$BY$24+$BZ$24*$CG4+$CA$24*$CG4^2+$CB$24*$CG4^3+$CC$24*$CG4^4+$CD$24*$CG4^5+$CE$24*$CG4^6</f>
        <v>0.16533153920454821</v>
      </c>
      <c r="DC4" s="76">
        <f t="shared" ref="DC4:DC17" si="21">$BY$25+$BZ$25*$CG4+$CA$25*$CG4^2+$CB$25*$CG4^3+$CC$25*$CG4^4+$CD$25*$CG4^5+$CE$25*$CG4^6</f>
        <v>0.2604772311347856</v>
      </c>
      <c r="DD4" s="76">
        <f t="shared" ref="DD4:DD17" si="22">$BY$26+$BZ$26*$CG4+$CA$26*$CG4^2+$CB$26*$CG4^3+$CC$26*$CG4^4+$CD$26*$CG4^5+$CE$26*$CG4^6</f>
        <v>0.48304644814788622</v>
      </c>
      <c r="DE4" s="76">
        <f t="shared" ref="DE4:DE17" si="23">$BY$27+$BZ$27*$CG4+$CA$27*$CG4^2+$CB$27*$CG4^3+$CC$27*$CG4^4+$CD$27*$CG4^5+$CE$27*$CG4^6</f>
        <v>6.9507610093974867E-2</v>
      </c>
      <c r="DF4" s="76">
        <f t="shared" ref="DF4:DF17" si="24">$BY$28+$BZ$28*$CG4+$CA$28*$CG4^2+$CB$28*$CG4^3+$CC$28*$CG4^4+$CD$28*$CG4^5+$CE$28*$CG4^6</f>
        <v>0.16184855201421575</v>
      </c>
      <c r="DG4" s="76">
        <f t="shared" ref="DG4:DG17" si="25">$BY$29+$BZ$29*$CG4+$CA$29*$CG4^2+$CB$29*$CG4^3+$CC$29*$CG4^4+$CD$29*$CG4^5+$CE$29*$CG4^6</f>
        <v>2.2477072631021684E-2</v>
      </c>
      <c r="DH4" s="76">
        <f t="shared" ref="DH4:DH17" si="26">$BY$30+$BZ$30*$CG4+$CA$30*$CG4^2+$CB$30*$CG4^3+$CC$30*$CG4^4+$CD$30*$CG4^5+$CE$30*$CG4^6</f>
        <v>0.57466580560572944</v>
      </c>
      <c r="DI4" s="76">
        <f t="shared" ref="DI4:DI17" si="27">$BY$31+$BZ$31*$CG4+$CA$31*$CG4^2+$CB$31*$CG4^3+$CC$31*$CG4^4+$CD$31*$CG4^5+$CE$31*$CG4^6</f>
        <v>0</v>
      </c>
      <c r="DJ4" s="76">
        <f t="shared" ref="DJ4:DJ17" si="28">$BY$32+$BZ$32*$CG4+$CA$32*$CG4^2+$CB$32*$CG4^3+$CC$32*$CG4^4+$CD$32*$CG4^5+$CE$32*$CG4^6</f>
        <v>9.0499287328226128</v>
      </c>
      <c r="DK4" s="76">
        <f t="shared" ref="DK4:DK17" si="29">$BY$33+$BZ$33*$CG4+$CA$33*$CG4^2+$CB$33*$CG4^3+$CC$33*$CG4^4+$CD$33*$CG4^5+$CE$33*$CG4^6</f>
        <v>9.4147848315848144</v>
      </c>
      <c r="DL4" s="76">
        <f t="shared" ref="DL4:DL17" si="30">$BY$34+$BZ$34*$CG4+$CA$34*$CG4^2+$CB$34*$CG4^3+$CC$34*$CG4^4+$CD$34*$CG4^5+$CE$34*$CG4^6</f>
        <v>27.094125998010774</v>
      </c>
    </row>
    <row r="5" spans="1:116" s="48" customFormat="1" ht="14">
      <c r="A5" s="111">
        <f>IF(ISBLANK('In Process Calc.'!C5),"",'In Process Calc.'!C5)</f>
        <v>48.550000000046566</v>
      </c>
      <c r="B5" s="111">
        <f>IF(ISBLANK(Glutamine!H9),"",Glutamine!H9)</f>
        <v>0.84</v>
      </c>
      <c r="C5" s="111">
        <f>IF(ISBLANK('In Process Calc.'!L5),"",'In Process Calc.'!L5)</f>
        <v>1097.0999999999999</v>
      </c>
      <c r="D5" s="111">
        <f>IF(ISBLANK('In Process Calc.'!M5),"",'In Process Calc.'!M5)</f>
        <v>0</v>
      </c>
      <c r="E5" s="111">
        <f>IF(ISBLANK('In Process Calc.'!N5),"",'In Process Calc.'!N5)</f>
        <v>0</v>
      </c>
      <c r="F5" s="111">
        <f>IF(ISBLANK('In Process Calc.'!O5),"",'In Process Calc.'!O5)</f>
        <v>-3.7650000000000149E-3</v>
      </c>
      <c r="G5" s="111">
        <f>IF(ISBLANK('In Process Calc.'!P5),"",'In Process Calc.'!P5)</f>
        <v>1.1333100000000005</v>
      </c>
      <c r="H5" s="111">
        <f>IF(ISBLANK('In Process Calc.'!Q5),"",'In Process Calc.'!Q5)</f>
        <v>3.12</v>
      </c>
      <c r="I5" s="111">
        <f>IF(ISBLANK('In Process Calc.'!R5),"",'In Process Calc.'!R5)</f>
        <v>0.18225</v>
      </c>
      <c r="J5" s="111">
        <f>IF(ISBLANK('In Process Calc.'!S5),"",'In Process Calc.'!S5)</f>
        <v>0.10989000000000032</v>
      </c>
      <c r="K5" s="111">
        <f>IF(ISBLANK('In Process Calc.'!T5),"",'In Process Calc.'!T5)</f>
        <v>2.7049895639962189</v>
      </c>
      <c r="L5" s="111">
        <f>IF(ISBLANK('In Process Calc.'!U5),"",'In Process Calc.'!U5)</f>
        <v>-0.63246000000000002</v>
      </c>
      <c r="M5" s="111">
        <f>IF(ISBLANK('In Process Calc.'!V5),"",'In Process Calc.'!V5)</f>
        <v>0.34929000000000088</v>
      </c>
      <c r="N5" s="111">
        <f>IF(ISBLANK('In Process Calc.'!W5),"",'In Process Calc.'!W5)</f>
        <v>-0.32511000000000007</v>
      </c>
      <c r="O5" s="111">
        <f>IF(ISBLANK('In Process Calc.'!X5),"",'In Process Calc.'!X5)</f>
        <v>-0.20457000000000014</v>
      </c>
      <c r="P5" s="111">
        <f>IF(ISBLANK('In Process Calc.'!Y5),"",'In Process Calc.'!Y5)</f>
        <v>0.73707000000000067</v>
      </c>
      <c r="Q5" s="111">
        <f>IF(ISBLANK('In Process Calc.'!Z5),"",'In Process Calc.'!Z5)</f>
        <v>3.5751554174067506</v>
      </c>
      <c r="R5" s="111">
        <f>IF(ISBLANK('In Process Calc.'!AA5),"",'In Process Calc.'!AA5)</f>
        <v>1.1110650000000004</v>
      </c>
      <c r="S5" s="111">
        <f>IF(ISBLANK('In Process Calc.'!AB5),"",'In Process Calc.'!AB5)</f>
        <v>0.56896500000000105</v>
      </c>
      <c r="T5" s="111">
        <f>IF(ISBLANK('In Process Calc.'!AC5),"",'In Process Calc.'!AC5)</f>
        <v>0.21352499999999985</v>
      </c>
      <c r="U5" s="111">
        <f>IF(ISBLANK('In Process Calc.'!AD5),"",'In Process Calc.'!AD5)</f>
        <v>-1.1619000000000002</v>
      </c>
      <c r="V5" s="111">
        <f>IF(ISBLANK('In Process Calc.'!AE5),"",'In Process Calc.'!AE5)</f>
        <v>0.28645499999999996</v>
      </c>
      <c r="W5" s="111">
        <f>IF(ISBLANK('In Process Calc.'!AF5),"",'In Process Calc.'!AF5)</f>
        <v>1.0239599999999993</v>
      </c>
      <c r="X5" s="111">
        <f>IF(ISBLANK('In Process Calc.'!AG5),"",'In Process Calc.'!AG5)</f>
        <v>1.6073999999999997</v>
      </c>
      <c r="Y5" s="111">
        <f>IF(ISBLANK('In Process Calc.'!AH5),"",'In Process Calc.'!AH5)</f>
        <v>0.58188000000000006</v>
      </c>
      <c r="Z5" s="111">
        <f>IF(ISBLANK('In Process Calc.'!AI5),"",'In Process Calc.'!AI5)</f>
        <v>0.27616499999999994</v>
      </c>
      <c r="AA5" s="111">
        <f>IF(ISBLANK('In Process Calc.'!AJ5),"",'In Process Calc.'!AJ5)</f>
        <v>0.24486000000000013</v>
      </c>
      <c r="AB5" s="111">
        <f>IF(ISBLANK('In Process Calc.'!AK5),"",'In Process Calc.'!AK5)</f>
        <v>0.6733199999999997</v>
      </c>
      <c r="AC5" s="111">
        <f>IF(ISBLANK('In Process Calc.'!AL5),"",'In Process Calc.'!AL5)</f>
        <v>0</v>
      </c>
      <c r="AD5" s="111">
        <f>IF(ISBLANK('In Process Calc.'!AM5),"",'In Process Calc.'!AM5)</f>
        <v>18.648750000000007</v>
      </c>
      <c r="AE5" s="111">
        <f>IF(ISBLANK('In Process Calc.'!AN5),"",'In Process Calc.'!AN5)</f>
        <v>17.483085000000006</v>
      </c>
      <c r="AF5" s="111">
        <f>IF(ISBLANK('In Process Calc.'!AO5),"",'In Process Calc.'!AO5)</f>
        <v>56.412000000000006</v>
      </c>
      <c r="AH5" s="111">
        <f>IF(ISBLANK('In Process Calc.'!C5),"",'In Process Calc.'!C5)</f>
        <v>48.550000000046566</v>
      </c>
      <c r="AI5" s="111">
        <f>IF(ISBLANK(Glutamine!H9),"",Glutamine!H9)</f>
        <v>0.84</v>
      </c>
      <c r="AJ5" s="111">
        <f>IF(ISBLANK('In Process Calc.'!L5),"",'In Process Calc.'!L5)</f>
        <v>1097.0999999999999</v>
      </c>
      <c r="AK5" s="111">
        <f>IF(ISBLANK('In Process Calc.'!M5),"",'In Process Calc.'!M5)</f>
        <v>0</v>
      </c>
      <c r="AL5" s="111">
        <f>IF(ISBLANK('In Process Calc.'!N5),"",'In Process Calc.'!N5)</f>
        <v>0</v>
      </c>
      <c r="AM5" s="111">
        <f>IF(ISBLANK('In Process Calc.'!O5),"",'In Process Calc.'!O5)</f>
        <v>-3.7650000000000149E-3</v>
      </c>
      <c r="AN5" s="111">
        <f>IF(ISBLANK('In Process Calc.'!P5),"",'In Process Calc.'!P5)</f>
        <v>1.1333100000000005</v>
      </c>
      <c r="AO5" s="111">
        <f>IF(ISBLANK('In Process Calc.'!Q5),"",'In Process Calc.'!Q5)</f>
        <v>3.12</v>
      </c>
      <c r="AP5" s="111">
        <f>IF(ISBLANK('In Process Calc.'!R5),"",'In Process Calc.'!R5)</f>
        <v>0.18225</v>
      </c>
      <c r="AQ5" s="111">
        <f>IF(ISBLANK('In Process Calc.'!S5),"",'In Process Calc.'!S5)</f>
        <v>0.10989000000000032</v>
      </c>
      <c r="AR5" s="111">
        <f>IF(ISBLANK('In Process Calc.'!T5),"",'In Process Calc.'!T5)</f>
        <v>2.7049895639962189</v>
      </c>
      <c r="AS5" s="111">
        <f>IF(ISBLANK('In Process Calc.'!U5),"",'In Process Calc.'!U5)</f>
        <v>-0.63246000000000002</v>
      </c>
      <c r="AT5" s="111">
        <f>IF(ISBLANK('In Process Calc.'!V5),"",'In Process Calc.'!V5)</f>
        <v>0.34929000000000088</v>
      </c>
      <c r="AU5" s="111">
        <f>IF(ISBLANK('In Process Calc.'!W5),"",'In Process Calc.'!W5)</f>
        <v>-0.32511000000000007</v>
      </c>
      <c r="AV5" s="111">
        <f>IF(ISBLANK('In Process Calc.'!X5),"",'In Process Calc.'!X5)</f>
        <v>-0.20457000000000014</v>
      </c>
      <c r="AW5" s="111">
        <f>IF(ISBLANK('In Process Calc.'!Y5),"",'In Process Calc.'!Y5)</f>
        <v>0.73707000000000067</v>
      </c>
      <c r="AX5" s="111">
        <f>IF(ISBLANK('In Process Calc.'!Z5),"",'In Process Calc.'!Z5)</f>
        <v>3.5751554174067506</v>
      </c>
      <c r="AY5" s="111">
        <f>IF(ISBLANK('In Process Calc.'!AA5),"",'In Process Calc.'!AA5)</f>
        <v>1.1110650000000004</v>
      </c>
      <c r="AZ5" s="111">
        <f>IF(ISBLANK('In Process Calc.'!AB5),"",'In Process Calc.'!AB5)</f>
        <v>0.56896500000000105</v>
      </c>
      <c r="BA5" s="111">
        <f>IF(ISBLANK('In Process Calc.'!AC5),"",'In Process Calc.'!AC5)</f>
        <v>0.21352499999999985</v>
      </c>
      <c r="BB5" s="111">
        <f>IF(ISBLANK('In Process Calc.'!AD5),"",'In Process Calc.'!AD5)</f>
        <v>-1.1619000000000002</v>
      </c>
      <c r="BC5" s="111">
        <f>IF(ISBLANK('In Process Calc.'!AE5),"",'In Process Calc.'!AE5)</f>
        <v>0.28645499999999996</v>
      </c>
      <c r="BD5" s="111">
        <f>IF(ISBLANK('In Process Calc.'!AF5),"",'In Process Calc.'!AF5)</f>
        <v>1.0239599999999993</v>
      </c>
      <c r="BE5" s="111">
        <f>IF(ISBLANK('In Process Calc.'!AG5),"",'In Process Calc.'!AG5)</f>
        <v>1.6073999999999997</v>
      </c>
      <c r="BF5" s="111">
        <f>IF(ISBLANK('In Process Calc.'!AH5),"",'In Process Calc.'!AH5)</f>
        <v>0.58188000000000006</v>
      </c>
      <c r="BG5" s="111">
        <f>IF(ISBLANK('In Process Calc.'!AI5),"",'In Process Calc.'!AI5)</f>
        <v>0.27616499999999994</v>
      </c>
      <c r="BH5" s="111">
        <f>IF(ISBLANK('In Process Calc.'!AJ5),"",'In Process Calc.'!AJ5)</f>
        <v>0.24486000000000013</v>
      </c>
      <c r="BI5" s="111">
        <f>IF(ISBLANK('In Process Calc.'!AK5),"",'In Process Calc.'!AK5)</f>
        <v>0.6733199999999997</v>
      </c>
      <c r="BJ5" s="111">
        <f>IF(ISBLANK('In Process Calc.'!AL5),"",'In Process Calc.'!AL5)</f>
        <v>0</v>
      </c>
      <c r="BK5" s="111">
        <f>IF(ISBLANK('In Process Calc.'!AM5),"",'In Process Calc.'!AM5)</f>
        <v>18.648750000000007</v>
      </c>
      <c r="BL5" s="111">
        <f>IF(ISBLANK('In Process Calc.'!AN5),"",'In Process Calc.'!AN5)</f>
        <v>17.483085000000006</v>
      </c>
      <c r="BM5" s="111">
        <f>IF(ISBLANK('In Process Calc.'!AO5),"",'In Process Calc.'!AO5)</f>
        <v>56.412000000000006</v>
      </c>
      <c r="BO5" s="54" t="s">
        <v>109</v>
      </c>
      <c r="BP5" s="56">
        <f t="array" ref="BP5:BS5">LINEST($C3:INDEX($C:$C,COUNT($C:$C)+2), $A$3:INDEX($A:$A,COUNT($A:$A)+2)^{1,2,3},TRUE,TRUE)</f>
        <v>-4.0932038936197703E-3</v>
      </c>
      <c r="BQ5" s="56">
        <v>1.8113295312547713</v>
      </c>
      <c r="BR5" s="56">
        <v>-87.03113931544722</v>
      </c>
      <c r="BS5" s="56">
        <v>643.27722432115115</v>
      </c>
      <c r="BT5" s="56">
        <f t="array" ref="BT5:BX5">LINEST($C3:INDEX($C:$C,COUNT($C:$C)+2),$A$3:INDEX($A:$A,COUNT($A:$A)+2)^{1,2,3,4},TRUE,TRUE)</f>
        <v>5.521830560282367E-6</v>
      </c>
      <c r="BU5" s="56">
        <v>-7.7796202939295466E-3</v>
      </c>
      <c r="BV5" s="56">
        <v>2.5863349103661739</v>
      </c>
      <c r="BW5" s="56">
        <v>-140.28284250481562</v>
      </c>
      <c r="BX5" s="56">
        <v>1257.7309853929801</v>
      </c>
      <c r="BY5" s="57">
        <f>IF('Cumulative Curves'!$B$9=6,#REF!,IF('Cumulative Curves'!$B$9=5,#REF!, IF( 'Cumulative Curves'!$B$9=4, BX5,IF('Cumulative Curves'!$B$9=3, BS5, 0))))</f>
        <v>643.27722432115115</v>
      </c>
      <c r="BZ5" s="57">
        <f>IF('Cumulative Curves'!$B$9=6,#REF!,IF('Cumulative Curves'!$B$9=5,#REF!, IF( 'Cumulative Curves'!$B$9=4, BW5,IF('Cumulative Curves'!$B$9=3, BR5, 0))))</f>
        <v>-87.03113931544722</v>
      </c>
      <c r="CA5" s="57">
        <f>IF('Cumulative Curves'!$B$9=6,#REF!,IF('Cumulative Curves'!$B$9=5,#REF!, IF( 'Cumulative Curves'!$B$9=4, BV5,IF('Cumulative Curves'!$B$9=3, BQ5, 0))))</f>
        <v>1.8113295312547713</v>
      </c>
      <c r="CB5" s="57">
        <f>IF('Cumulative Curves'!$B$9=6,#REF!,IF('Cumulative Curves'!$B$9=5,#REF!, IF( 'Cumulative Curves'!$B$9=4, BU5,IF('Cumulative Curves'!$B$9=3, BP5, 0))))</f>
        <v>-4.0932038936197703E-3</v>
      </c>
      <c r="CC5" s="57">
        <f>IF('Cumulative Curves'!$B$9=6,#REF!,IF('Cumulative Curves'!$B$9=5,#REF!, IF( 'Cumulative Curves'!$B$9=4,BT5, 0)))</f>
        <v>0</v>
      </c>
      <c r="CD5" s="57">
        <f>IF('Cumulative Curves'!$B$9=6,#REF!,IF('Cumulative Curves'!$B$9=5,#REF!, 0))</f>
        <v>0</v>
      </c>
      <c r="CE5" s="57">
        <f>IF('Cumulative Curves'!$B$9=6,#REF!,0)</f>
        <v>0</v>
      </c>
      <c r="CF5" s="49"/>
      <c r="CG5" s="76">
        <f>IF(ISBLANK('In Process Calc.'!C5),"",'In Process Calc.'!C5)</f>
        <v>48.550000000046566</v>
      </c>
      <c r="CH5" s="76">
        <f t="shared" si="0"/>
        <v>0.19385111548164494</v>
      </c>
      <c r="CI5" s="76">
        <f t="shared" si="1"/>
        <v>218.98946710984126</v>
      </c>
      <c r="CJ5" s="76">
        <f t="shared" si="2"/>
        <v>0</v>
      </c>
      <c r="CK5" s="76">
        <f t="shared" si="3"/>
        <v>-180.66758798010687</v>
      </c>
      <c r="CL5" s="76">
        <f t="shared" si="4"/>
        <v>1.0363247671567266</v>
      </c>
      <c r="CM5" s="76">
        <f t="shared" si="5"/>
        <v>0.39745961652708484</v>
      </c>
      <c r="CN5" s="76">
        <f t="shared" si="6"/>
        <v>1.8073904343645155</v>
      </c>
      <c r="CO5" s="76">
        <f t="shared" si="7"/>
        <v>0.81231141877257784</v>
      </c>
      <c r="CP5" s="76">
        <f t="shared" si="8"/>
        <v>7.2106550383714385E-2</v>
      </c>
      <c r="CQ5" s="76">
        <f t="shared" si="9"/>
        <v>2.1381807269478887</v>
      </c>
      <c r="CR5" s="76">
        <f t="shared" si="10"/>
        <v>-0.57441933204104068</v>
      </c>
      <c r="CS5" s="76">
        <f t="shared" si="11"/>
        <v>-3.5720931391099366</v>
      </c>
      <c r="CT5" s="76">
        <f t="shared" si="12"/>
        <v>-1.0399425896103724</v>
      </c>
      <c r="CU5" s="76">
        <f t="shared" si="13"/>
        <v>-0.34977393595704354</v>
      </c>
      <c r="CV5" s="76">
        <f t="shared" si="14"/>
        <v>4.756126905234704E-2</v>
      </c>
      <c r="CW5" s="76">
        <f t="shared" si="15"/>
        <v>2.0939683290258264</v>
      </c>
      <c r="CX5" s="76">
        <f t="shared" si="16"/>
        <v>0.13839087597598226</v>
      </c>
      <c r="CY5" s="76">
        <f t="shared" si="17"/>
        <v>-6.0846929292109844E-2</v>
      </c>
      <c r="CZ5" s="76">
        <f t="shared" si="18"/>
        <v>0.1518011927963121</v>
      </c>
      <c r="DA5" s="76">
        <f t="shared" si="19"/>
        <v>-1.9370811982296976</v>
      </c>
      <c r="DB5" s="76">
        <f t="shared" si="20"/>
        <v>-3.5222406325423367E-2</v>
      </c>
      <c r="DC5" s="76">
        <f t="shared" si="21"/>
        <v>0.67360405508737586</v>
      </c>
      <c r="DD5" s="76">
        <f t="shared" si="22"/>
        <v>1.3875559010462553</v>
      </c>
      <c r="DE5" s="76">
        <f t="shared" si="23"/>
        <v>0.27180085972609674</v>
      </c>
      <c r="DF5" s="76">
        <f t="shared" si="24"/>
        <v>0.10750879255930827</v>
      </c>
      <c r="DG5" s="76">
        <f t="shared" si="25"/>
        <v>0.10888675192621056</v>
      </c>
      <c r="DH5" s="76">
        <f t="shared" si="26"/>
        <v>-0.42127570333811115</v>
      </c>
      <c r="DI5" s="76">
        <f t="shared" si="27"/>
        <v>0</v>
      </c>
      <c r="DJ5" s="76">
        <f t="shared" si="28"/>
        <v>2.9660005196761601</v>
      </c>
      <c r="DK5" s="76">
        <f t="shared" si="29"/>
        <v>2.0652440886032091</v>
      </c>
      <c r="DL5" s="76">
        <f t="shared" si="30"/>
        <v>-8.6039538779786131</v>
      </c>
    </row>
    <row r="6" spans="1:116" s="48" customFormat="1" ht="12">
      <c r="A6" s="111">
        <f>IF(ISBLANK('In Process Calc.'!C6),"",'In Process Calc.'!C6)</f>
        <v>71.050000000046566</v>
      </c>
      <c r="B6" s="111">
        <f>IF(ISBLANK(Glutamine!H10),"",Glutamine!H10)</f>
        <v>1.4873000217437744</v>
      </c>
      <c r="C6" s="111">
        <f>IF(ISBLANK('In Process Calc.'!L6),"",'In Process Calc.'!L6)</f>
        <v>2287.0748407913206</v>
      </c>
      <c r="D6" s="111">
        <f>IF(ISBLANK('In Process Calc.'!M6),"",'In Process Calc.'!M6)</f>
        <v>0</v>
      </c>
      <c r="E6" s="111">
        <f>IF(ISBLANK('In Process Calc.'!N6),"",'In Process Calc.'!N6)</f>
        <v>0</v>
      </c>
      <c r="F6" s="111">
        <f>IF(ISBLANK('In Process Calc.'!O6),"",'In Process Calc.'!O6)</f>
        <v>-6.5576999999999969E-2</v>
      </c>
      <c r="G6" s="111">
        <f>IF(ISBLANK('In Process Calc.'!P6),"",'In Process Calc.'!P6)</f>
        <v>1.1213310000000003</v>
      </c>
      <c r="H6" s="111">
        <f>IF(ISBLANK('In Process Calc.'!Q6),"",'In Process Calc.'!Q6)</f>
        <v>4.5329420000000011</v>
      </c>
      <c r="I6" s="111">
        <f>IF(ISBLANK('In Process Calc.'!R6),"",'In Process Calc.'!R6)</f>
        <v>0.4657199999999998</v>
      </c>
      <c r="J6" s="111">
        <f>IF(ISBLANK('In Process Calc.'!S6),"",'In Process Calc.'!S6)</f>
        <v>0.35703700000000027</v>
      </c>
      <c r="K6" s="111">
        <f>IF(ISBLANK('In Process Calc.'!T6),"",'In Process Calc.'!T6)</f>
        <v>5.3259832690662527</v>
      </c>
      <c r="L6" s="111">
        <f>IF(ISBLANK('In Process Calc.'!U6),"",'In Process Calc.'!U6)</f>
        <v>-0.66785600000000001</v>
      </c>
      <c r="M6" s="111">
        <f>IF(ISBLANK('In Process Calc.'!V6),"",'In Process Calc.'!V6)</f>
        <v>0.65771300000000066</v>
      </c>
      <c r="N6" s="111">
        <f>IF(ISBLANK('In Process Calc.'!W6),"",'In Process Calc.'!W6)</f>
        <v>-0.587812</v>
      </c>
      <c r="O6" s="111">
        <f>IF(ISBLANK('In Process Calc.'!X6),"",'In Process Calc.'!X6)</f>
        <v>0.7000630000000001</v>
      </c>
      <c r="P6" s="111">
        <f>IF(ISBLANK('In Process Calc.'!Y6),"",'In Process Calc.'!Y6)</f>
        <v>1.2450810000000003</v>
      </c>
      <c r="Q6" s="111">
        <f>IF(ISBLANK('In Process Calc.'!Z6),"",'In Process Calc.'!Z6)</f>
        <v>5.1671847246891662</v>
      </c>
      <c r="R6" s="111">
        <f>IF(ISBLANK('In Process Calc.'!AA6),"",'In Process Calc.'!AA6)</f>
        <v>1.8971249999999991</v>
      </c>
      <c r="S6" s="111">
        <f>IF(ISBLANK('In Process Calc.'!AB6),"",'In Process Calc.'!AB6)</f>
        <v>1.1409370000000008</v>
      </c>
      <c r="T6" s="111">
        <f>IF(ISBLANK('In Process Calc.'!AC6),"",'In Process Calc.'!AC6)</f>
        <v>0.39046099999999978</v>
      </c>
      <c r="U6" s="111">
        <f>IF(ISBLANK('In Process Calc.'!AD6),"",'In Process Calc.'!AD6)</f>
        <v>-2.1384000000000003</v>
      </c>
      <c r="V6" s="111">
        <f>IF(ISBLANK('In Process Calc.'!AE6),"",'In Process Calc.'!AE6)</f>
        <v>0.51904700000000004</v>
      </c>
      <c r="W6" s="111">
        <f>IF(ISBLANK('In Process Calc.'!AF6),"",'In Process Calc.'!AF6)</f>
        <v>1.7086209999999995</v>
      </c>
      <c r="X6" s="111">
        <f>IF(ISBLANK('In Process Calc.'!AG6),"",'In Process Calc.'!AG6)</f>
        <v>2.7151710000000007</v>
      </c>
      <c r="Y6" s="111">
        <f>IF(ISBLANK('In Process Calc.'!AH6),"",'In Process Calc.'!AH6)</f>
        <v>1.0819769999999989</v>
      </c>
      <c r="Z6" s="111">
        <f>IF(ISBLANK('In Process Calc.'!AI6),"",'In Process Calc.'!AI6)</f>
        <v>0.51005500000000004</v>
      </c>
      <c r="AA6" s="111">
        <f>IF(ISBLANK('In Process Calc.'!AJ6),"",'In Process Calc.'!AJ6)</f>
        <v>0.48212999999999967</v>
      </c>
      <c r="AB6" s="111">
        <f>IF(ISBLANK('In Process Calc.'!AK6),"",'In Process Calc.'!AK6)</f>
        <v>1.2208009999999994</v>
      </c>
      <c r="AC6" s="111">
        <f>IF(ISBLANK('In Process Calc.'!AL6),"",'In Process Calc.'!AL6)</f>
        <v>0</v>
      </c>
      <c r="AD6" s="111">
        <f>IF(ISBLANK('In Process Calc.'!AM6),"",'In Process Calc.'!AM6)</f>
        <v>32.200600999999999</v>
      </c>
      <c r="AE6" s="111">
        <f>IF(ISBLANK('In Process Calc.'!AN6),"",'In Process Calc.'!AN6)</f>
        <v>29.996623999999997</v>
      </c>
      <c r="AF6" s="111">
        <f>IF(ISBLANK('In Process Calc.'!AO6),"",'In Process Calc.'!AO6)</f>
        <v>101.428518</v>
      </c>
      <c r="AH6" s="111">
        <f>IF(ISBLANK('In Process Calc.'!C6),"",'In Process Calc.'!C6)</f>
        <v>71.050000000046566</v>
      </c>
      <c r="AI6" s="111">
        <f>IF(ISBLANK(Glutamine!H10),"",Glutamine!H10)</f>
        <v>1.4873000217437744</v>
      </c>
      <c r="AJ6" s="111">
        <f>IF(ISBLANK('In Process Calc.'!L6),"",'In Process Calc.'!L6)</f>
        <v>2287.0748407913206</v>
      </c>
      <c r="AK6" s="111">
        <f>IF(ISBLANK('In Process Calc.'!M6),"",'In Process Calc.'!M6)</f>
        <v>0</v>
      </c>
      <c r="AL6" s="111">
        <f>IF(ISBLANK('In Process Calc.'!N6),"",'In Process Calc.'!N6)</f>
        <v>0</v>
      </c>
      <c r="AM6" s="111">
        <f>IF(ISBLANK('In Process Calc.'!O6),"",'In Process Calc.'!O6)</f>
        <v>-6.5576999999999969E-2</v>
      </c>
      <c r="AN6" s="111">
        <f>IF(ISBLANK('In Process Calc.'!P6),"",'In Process Calc.'!P6)</f>
        <v>1.1213310000000003</v>
      </c>
      <c r="AO6" s="111">
        <f>IF(ISBLANK('In Process Calc.'!Q6),"",'In Process Calc.'!Q6)</f>
        <v>4.5329420000000011</v>
      </c>
      <c r="AP6" s="111">
        <f>IF(ISBLANK('In Process Calc.'!R6),"",'In Process Calc.'!R6)</f>
        <v>0.4657199999999998</v>
      </c>
      <c r="AQ6" s="111">
        <f>IF(ISBLANK('In Process Calc.'!S6),"",'In Process Calc.'!S6)</f>
        <v>0.35703700000000027</v>
      </c>
      <c r="AR6" s="111">
        <f>IF(ISBLANK('In Process Calc.'!T6),"",'In Process Calc.'!T6)</f>
        <v>5.3259832690662527</v>
      </c>
      <c r="AS6" s="111">
        <f>IF(ISBLANK('In Process Calc.'!U6),"",'In Process Calc.'!U6)</f>
        <v>-0.66785600000000001</v>
      </c>
      <c r="AT6" s="111">
        <f>IF(ISBLANK('In Process Calc.'!V6),"",'In Process Calc.'!V6)</f>
        <v>0.65771300000000066</v>
      </c>
      <c r="AU6" s="111">
        <f>IF(ISBLANK('In Process Calc.'!W6),"",'In Process Calc.'!W6)</f>
        <v>-0.587812</v>
      </c>
      <c r="AV6" s="111">
        <f>IF(ISBLANK('In Process Calc.'!X6),"",'In Process Calc.'!X6)</f>
        <v>0.7000630000000001</v>
      </c>
      <c r="AW6" s="111">
        <f>IF(ISBLANK('In Process Calc.'!Y6),"",'In Process Calc.'!Y6)</f>
        <v>1.2450810000000003</v>
      </c>
      <c r="AX6" s="111">
        <f>IF(ISBLANK('In Process Calc.'!Z6),"",'In Process Calc.'!Z6)</f>
        <v>5.1671847246891662</v>
      </c>
      <c r="AY6" s="111">
        <f>IF(ISBLANK('In Process Calc.'!AA6),"",'In Process Calc.'!AA6)</f>
        <v>1.8971249999999991</v>
      </c>
      <c r="AZ6" s="111">
        <f>IF(ISBLANK('In Process Calc.'!AB6),"",'In Process Calc.'!AB6)</f>
        <v>1.1409370000000008</v>
      </c>
      <c r="BA6" s="111">
        <f>IF(ISBLANK('In Process Calc.'!AC6),"",'In Process Calc.'!AC6)</f>
        <v>0.39046099999999978</v>
      </c>
      <c r="BB6" s="111">
        <f>IF(ISBLANK('In Process Calc.'!AD6),"",'In Process Calc.'!AD6)</f>
        <v>-2.1384000000000003</v>
      </c>
      <c r="BC6" s="111">
        <f>IF(ISBLANK('In Process Calc.'!AE6),"",'In Process Calc.'!AE6)</f>
        <v>0.51904700000000004</v>
      </c>
      <c r="BD6" s="111">
        <f>IF(ISBLANK('In Process Calc.'!AF6),"",'In Process Calc.'!AF6)</f>
        <v>1.7086209999999995</v>
      </c>
      <c r="BE6" s="111">
        <f>IF(ISBLANK('In Process Calc.'!AG6),"",'In Process Calc.'!AG6)</f>
        <v>2.7151710000000007</v>
      </c>
      <c r="BF6" s="111">
        <f>IF(ISBLANK('In Process Calc.'!AH6),"",'In Process Calc.'!AH6)</f>
        <v>1.0819769999999989</v>
      </c>
      <c r="BG6" s="111">
        <f>IF(ISBLANK('In Process Calc.'!AI6),"",'In Process Calc.'!AI6)</f>
        <v>0.51005500000000004</v>
      </c>
      <c r="BH6" s="111">
        <f>IF(ISBLANK('In Process Calc.'!AJ6),"",'In Process Calc.'!AJ6)</f>
        <v>0.48212999999999967</v>
      </c>
      <c r="BI6" s="111">
        <f>IF(ISBLANK('In Process Calc.'!AK6),"",'In Process Calc.'!AK6)</f>
        <v>1.2208009999999994</v>
      </c>
      <c r="BJ6" s="111">
        <f>IF(ISBLANK('In Process Calc.'!AL6),"",'In Process Calc.'!AL6)</f>
        <v>0</v>
      </c>
      <c r="BK6" s="111">
        <f>IF(ISBLANK('In Process Calc.'!AM6),"",'In Process Calc.'!AM6)</f>
        <v>32.200600999999999</v>
      </c>
      <c r="BL6" s="111">
        <f>IF(ISBLANK('In Process Calc.'!AN6),"",'In Process Calc.'!AN6)</f>
        <v>29.996623999999997</v>
      </c>
      <c r="BM6" s="111">
        <f>IF(ISBLANK('In Process Calc.'!AO6),"",'In Process Calc.'!AO6)</f>
        <v>101.428518</v>
      </c>
      <c r="BO6" s="54" t="s">
        <v>108</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IF(ISBLANK('In Process Calc.'!C6),"",'In Process Calc.'!C6)</f>
        <v>71.050000000046566</v>
      </c>
      <c r="CH6" s="76">
        <f t="shared" si="0"/>
        <v>1.2269787055750159</v>
      </c>
      <c r="CI6" s="76">
        <f t="shared" si="1"/>
        <v>2135.3919559784808</v>
      </c>
      <c r="CJ6" s="76">
        <f t="shared" si="2"/>
        <v>0</v>
      </c>
      <c r="CK6" s="76">
        <f t="shared" si="3"/>
        <v>-151.60321792786684</v>
      </c>
      <c r="CL6" s="76">
        <f t="shared" si="4"/>
        <v>0.51815257022564731</v>
      </c>
      <c r="CM6" s="76">
        <f t="shared" si="5"/>
        <v>0.17524708429823363</v>
      </c>
      <c r="CN6" s="76">
        <f t="shared" si="6"/>
        <v>1.8035512603187385</v>
      </c>
      <c r="CO6" s="76">
        <f t="shared" si="7"/>
        <v>0.59209143988470037</v>
      </c>
      <c r="CP6" s="76">
        <f t="shared" si="8"/>
        <v>0.21524846358053637</v>
      </c>
      <c r="CQ6" s="76">
        <f t="shared" si="9"/>
        <v>4.8793091482668016</v>
      </c>
      <c r="CR6" s="76">
        <f t="shared" si="10"/>
        <v>-0.77313178941273886</v>
      </c>
      <c r="CS6" s="76">
        <f t="shared" si="11"/>
        <v>-7.0940446649997995</v>
      </c>
      <c r="CT6" s="76">
        <f t="shared" si="12"/>
        <v>-1.4538910090544999</v>
      </c>
      <c r="CU6" s="76">
        <f t="shared" si="13"/>
        <v>-0.38561898319047283</v>
      </c>
      <c r="CV6" s="76">
        <f t="shared" si="14"/>
        <v>-0.20363488549529399</v>
      </c>
      <c r="CW6" s="76">
        <f t="shared" si="15"/>
        <v>5.6967125550279913</v>
      </c>
      <c r="CX6" s="76">
        <f t="shared" si="16"/>
        <v>-2.5293756040956968E-2</v>
      </c>
      <c r="CY6" s="76">
        <f t="shared" si="17"/>
        <v>-0.43301969128322171</v>
      </c>
      <c r="CZ6" s="76">
        <f t="shared" si="18"/>
        <v>0.29180407069537762</v>
      </c>
      <c r="DA6" s="76">
        <f t="shared" si="19"/>
        <v>-3.4745003964414898</v>
      </c>
      <c r="DB6" s="76">
        <f t="shared" si="20"/>
        <v>-0.20019504607137303</v>
      </c>
      <c r="DC6" s="76">
        <f t="shared" si="21"/>
        <v>1.177553262782614</v>
      </c>
      <c r="DD6" s="76">
        <f t="shared" si="22"/>
        <v>2.3306256449824536</v>
      </c>
      <c r="DE6" s="76">
        <f t="shared" si="23"/>
        <v>0.66600289890826037</v>
      </c>
      <c r="DF6" s="76">
        <f t="shared" si="24"/>
        <v>2.1487504441326161E-2</v>
      </c>
      <c r="DG6" s="76">
        <f t="shared" si="25"/>
        <v>0.30934748316724281</v>
      </c>
      <c r="DH6" s="76">
        <f t="shared" si="26"/>
        <v>-1.3672841047870861</v>
      </c>
      <c r="DI6" s="76">
        <f t="shared" si="27"/>
        <v>0</v>
      </c>
      <c r="DJ6" s="76">
        <f t="shared" si="28"/>
        <v>-1.731767902668119</v>
      </c>
      <c r="DK6" s="76">
        <f t="shared" si="29"/>
        <v>-4.6881157288839423</v>
      </c>
      <c r="DL6" s="76">
        <f t="shared" si="30"/>
        <v>-31.107772907527142</v>
      </c>
    </row>
    <row r="7" spans="1:116" s="48" customFormat="1" ht="12">
      <c r="A7" s="111">
        <f>IF(ISBLANK('In Process Calc.'!C7),"",'In Process Calc.'!C7)</f>
        <v>95.53333333338378</v>
      </c>
      <c r="B7" s="111">
        <f>IF(ISBLANK(Glutamine!H11),"",Glutamine!H11)</f>
        <v>2.7073000503540041</v>
      </c>
      <c r="C7" s="111">
        <f>IF(ISBLANK('In Process Calc.'!L7),"",'In Process Calc.'!L7)</f>
        <v>4535.1853937088017</v>
      </c>
      <c r="D7" s="111">
        <f>IF(ISBLANK('In Process Calc.'!M7),"",'In Process Calc.'!M7)</f>
        <v>0</v>
      </c>
      <c r="E7" s="111">
        <f>IF(ISBLANK('In Process Calc.'!N7),"",'In Process Calc.'!N7)</f>
        <v>52.275489999999998</v>
      </c>
      <c r="F7" s="111">
        <f>IF(ISBLANK('In Process Calc.'!O7),"",'In Process Calc.'!O7)</f>
        <v>-0.36366799999999999</v>
      </c>
      <c r="G7" s="111">
        <f>IF(ISBLANK('In Process Calc.'!P7),"",'In Process Calc.'!P7)</f>
        <v>0.37249000000000088</v>
      </c>
      <c r="H7" s="111">
        <f>IF(ISBLANK('In Process Calc.'!Q7),"",'In Process Calc.'!Q7)</f>
        <v>2.2669429999999995</v>
      </c>
      <c r="I7" s="111">
        <f>IF(ISBLANK('In Process Calc.'!R7),"",'In Process Calc.'!R7)</f>
        <v>0.61397100000000004</v>
      </c>
      <c r="J7" s="111">
        <f>IF(ISBLANK('In Process Calc.'!S7),"",'In Process Calc.'!S7)</f>
        <v>0.57440600000000019</v>
      </c>
      <c r="K7" s="111">
        <f>IF(ISBLANK('In Process Calc.'!T7),"",'In Process Calc.'!T7)</f>
        <v>8.6667970104279455</v>
      </c>
      <c r="L7" s="111">
        <f>IF(ISBLANK('In Process Calc.'!U7),"",'In Process Calc.'!U7)</f>
        <v>-1.1817350000000002</v>
      </c>
      <c r="M7" s="111">
        <f>IF(ISBLANK('In Process Calc.'!V7),"",'In Process Calc.'!V7)</f>
        <v>-6.9631749999999997</v>
      </c>
      <c r="N7" s="111">
        <f>IF(ISBLANK('In Process Calc.'!W7),"",'In Process Calc.'!W7)</f>
        <v>-1.2200160000000002</v>
      </c>
      <c r="O7" s="111">
        <f>IF(ISBLANK('In Process Calc.'!X7),"",'In Process Calc.'!X7)</f>
        <v>-0.15809099999999987</v>
      </c>
      <c r="P7" s="111">
        <f>IF(ISBLANK('In Process Calc.'!Y7),"",'In Process Calc.'!Y7)</f>
        <v>0.29488599999999976</v>
      </c>
      <c r="Q7" s="111">
        <f>IF(ISBLANK('In Process Calc.'!Z7),"",'In Process Calc.'!Z7)</f>
        <v>8.2144760213143897</v>
      </c>
      <c r="R7" s="111">
        <f>IF(ISBLANK('In Process Calc.'!AA7),"",'In Process Calc.'!AA7)</f>
        <v>0.94984599999999864</v>
      </c>
      <c r="S7" s="111">
        <f>IF(ISBLANK('In Process Calc.'!AB7),"",'In Process Calc.'!AB7)</f>
        <v>3.827000000000047E-2</v>
      </c>
      <c r="T7" s="111">
        <f>IF(ISBLANK('In Process Calc.'!AC7),"",'In Process Calc.'!AC7)</f>
        <v>0.55279800000000001</v>
      </c>
      <c r="U7" s="111">
        <f>IF(ISBLANK('In Process Calc.'!AD7),"",'In Process Calc.'!AD7)</f>
        <v>-4.0282300000000006</v>
      </c>
      <c r="V7" s="111">
        <f>IF(ISBLANK('In Process Calc.'!AE7),"",'In Process Calc.'!AE7)</f>
        <v>2.2255999999999887E-2</v>
      </c>
      <c r="W7" s="111">
        <f>IF(ISBLANK('In Process Calc.'!AF7),"",'In Process Calc.'!AF7)</f>
        <v>2.2534220000000009</v>
      </c>
      <c r="X7" s="111">
        <f>IF(ISBLANK('In Process Calc.'!AG7),"",'In Process Calc.'!AG7)</f>
        <v>3.7638580000000008</v>
      </c>
      <c r="Y7" s="111">
        <f>IF(ISBLANK('In Process Calc.'!AH7),"",'In Process Calc.'!AH7)</f>
        <v>1.538875</v>
      </c>
      <c r="Z7" s="111">
        <f>IF(ISBLANK('In Process Calc.'!AI7),"",'In Process Calc.'!AI7)</f>
        <v>0.16631799999999997</v>
      </c>
      <c r="AA7" s="111">
        <f>IF(ISBLANK('In Process Calc.'!AJ7),"",'In Process Calc.'!AJ7)</f>
        <v>0.79269599999999985</v>
      </c>
      <c r="AB7" s="111">
        <f>IF(ISBLANK('In Process Calc.'!AK7),"",'In Process Calc.'!AK7)</f>
        <v>-1.0479150000000002</v>
      </c>
      <c r="AC7" s="111">
        <f>IF(ISBLANK('In Process Calc.'!AL7),"",'In Process Calc.'!AL7)</f>
        <v>0</v>
      </c>
      <c r="AD7" s="111">
        <f>IF(ISBLANK('In Process Calc.'!AM7),"",'In Process Calc.'!AM7)</f>
        <v>9.9601550000000039</v>
      </c>
      <c r="AE7" s="111">
        <f>IF(ISBLANK('In Process Calc.'!AN7),"",'In Process Calc.'!AN7)</f>
        <v>5.5682570000000036</v>
      </c>
      <c r="AF7" s="111">
        <f>IF(ISBLANK('In Process Calc.'!AO7),"",'In Process Calc.'!AO7)</f>
        <v>17.283585000000002</v>
      </c>
      <c r="AH7" s="111">
        <f>IF(ISBLANK('In Process Calc.'!C7),"",'In Process Calc.'!C7)</f>
        <v>95.53333333338378</v>
      </c>
      <c r="AI7" s="111">
        <f>IF(ISBLANK(Glutamine!H11),"",Glutamine!H11)</f>
        <v>2.7073000503540041</v>
      </c>
      <c r="AJ7" s="111">
        <f>IF(ISBLANK('In Process Calc.'!L7),"",'In Process Calc.'!L7)</f>
        <v>4535.1853937088017</v>
      </c>
      <c r="AK7" s="111">
        <f>IF(ISBLANK('In Process Calc.'!M7),"",'In Process Calc.'!M7)</f>
        <v>0</v>
      </c>
      <c r="AL7" s="111">
        <f>IF(ISBLANK('In Process Calc.'!N7),"",'In Process Calc.'!N7)</f>
        <v>52.275489999999998</v>
      </c>
      <c r="AM7" s="111">
        <f>IF(ISBLANK('In Process Calc.'!O7),"",'In Process Calc.'!O7)</f>
        <v>-0.36366799999999999</v>
      </c>
      <c r="AN7" s="111">
        <f>IF(ISBLANK('In Process Calc.'!P7),"",'In Process Calc.'!P7)</f>
        <v>0.37249000000000088</v>
      </c>
      <c r="AO7" s="111">
        <f>IF(ISBLANK('In Process Calc.'!Q7),"",'In Process Calc.'!Q7)</f>
        <v>2.2669429999999995</v>
      </c>
      <c r="AP7" s="111">
        <f>IF(ISBLANK('In Process Calc.'!R7),"",'In Process Calc.'!R7)</f>
        <v>0.61397100000000004</v>
      </c>
      <c r="AQ7" s="111">
        <f>IF(ISBLANK('In Process Calc.'!S7),"",'In Process Calc.'!S7)</f>
        <v>0.57440600000000019</v>
      </c>
      <c r="AR7" s="111">
        <f>IF(ISBLANK('In Process Calc.'!T7),"",'In Process Calc.'!T7)</f>
        <v>8.6667970104279455</v>
      </c>
      <c r="AS7" s="111">
        <f>IF(ISBLANK('In Process Calc.'!U7),"",'In Process Calc.'!U7)</f>
        <v>-1.1817350000000002</v>
      </c>
      <c r="AT7" s="111">
        <f>IF(ISBLANK('In Process Calc.'!V7),"",'In Process Calc.'!V7)</f>
        <v>-6.9631749999999997</v>
      </c>
      <c r="AU7" s="111">
        <f>IF(ISBLANK('In Process Calc.'!W7),"",'In Process Calc.'!W7)</f>
        <v>-1.2200160000000002</v>
      </c>
      <c r="AV7" s="111">
        <f>IF(ISBLANK('In Process Calc.'!X7),"",'In Process Calc.'!X7)</f>
        <v>-0.15809099999999987</v>
      </c>
      <c r="AW7" s="111">
        <f>IF(ISBLANK('In Process Calc.'!Y7),"",'In Process Calc.'!Y7)</f>
        <v>0.29488599999999976</v>
      </c>
      <c r="AX7" s="111">
        <f>IF(ISBLANK('In Process Calc.'!Z7),"",'In Process Calc.'!Z7)</f>
        <v>8.2144760213143897</v>
      </c>
      <c r="AY7" s="111">
        <f>IF(ISBLANK('In Process Calc.'!AA7),"",'In Process Calc.'!AA7)</f>
        <v>0.94984599999999864</v>
      </c>
      <c r="AZ7" s="111">
        <f>IF(ISBLANK('In Process Calc.'!AB7),"",'In Process Calc.'!AB7)</f>
        <v>3.827000000000047E-2</v>
      </c>
      <c r="BA7" s="111">
        <f>IF(ISBLANK('In Process Calc.'!AC7),"",'In Process Calc.'!AC7)</f>
        <v>0.55279800000000001</v>
      </c>
      <c r="BB7" s="111">
        <f>IF(ISBLANK('In Process Calc.'!AD7),"",'In Process Calc.'!AD7)</f>
        <v>-4.0282300000000006</v>
      </c>
      <c r="BC7" s="111">
        <f>IF(ISBLANK('In Process Calc.'!AE7),"",'In Process Calc.'!AE7)</f>
        <v>2.2255999999999887E-2</v>
      </c>
      <c r="BD7" s="111">
        <f>IF(ISBLANK('In Process Calc.'!AF7),"",'In Process Calc.'!AF7)</f>
        <v>2.2534220000000009</v>
      </c>
      <c r="BE7" s="111">
        <f>IF(ISBLANK('In Process Calc.'!AG7),"",'In Process Calc.'!AG7)</f>
        <v>3.7638580000000008</v>
      </c>
      <c r="BF7" s="111">
        <f>IF(ISBLANK('In Process Calc.'!AH7),"",'In Process Calc.'!AH7)</f>
        <v>1.538875</v>
      </c>
      <c r="BG7" s="111">
        <f>IF(ISBLANK('In Process Calc.'!AI7),"",'In Process Calc.'!AI7)</f>
        <v>0.16631799999999997</v>
      </c>
      <c r="BH7" s="111">
        <f>IF(ISBLANK('In Process Calc.'!AJ7),"",'In Process Calc.'!AJ7)</f>
        <v>0.79269599999999985</v>
      </c>
      <c r="BI7" s="111">
        <f>IF(ISBLANK('In Process Calc.'!AK7),"",'In Process Calc.'!AK7)</f>
        <v>-1.0479150000000002</v>
      </c>
      <c r="BJ7" s="111">
        <f>IF(ISBLANK('In Process Calc.'!AL7),"",'In Process Calc.'!AL7)</f>
        <v>0</v>
      </c>
      <c r="BK7" s="111">
        <f>IF(ISBLANK('In Process Calc.'!AM7),"",'In Process Calc.'!AM7)</f>
        <v>9.9601550000000039</v>
      </c>
      <c r="BL7" s="111">
        <f>IF(ISBLANK('In Process Calc.'!AN7),"",'In Process Calc.'!AN7)</f>
        <v>5.5682570000000036</v>
      </c>
      <c r="BM7" s="111">
        <f>IF(ISBLANK('In Process Calc.'!AO7),"",'In Process Calc.'!AO7)</f>
        <v>17.283585000000002</v>
      </c>
      <c r="BO7" s="54" t="s">
        <v>104</v>
      </c>
      <c r="BP7" s="56">
        <f t="array" ref="BP7:BS7">LINEST($E3:INDEX($E:$E,COUNT($E:$E)+2),$A$3:INDEX($A:$A,COUNT($A:$A)+2)^{1,2,3},TRUE,TRUE)</f>
        <v>-1.7654749417388434E-4</v>
      </c>
      <c r="BQ7" s="56">
        <v>0.14480756686857246</v>
      </c>
      <c r="BR7" s="56">
        <v>-14.110868221964138</v>
      </c>
      <c r="BS7" s="56">
        <v>183.29240952294845</v>
      </c>
      <c r="BT7" s="56">
        <f t="array" ref="BT7:BX7">LINEST($E3:INDEX($E:$E,COUNT($E:$E)+2),$A$3:INDEX($A:$A,COUNT($A:$A)+2)^{1,2,3,4},TRUE,TRUE)</f>
        <v>-1.4389846880925553E-6</v>
      </c>
      <c r="BU7" s="56">
        <v>7.8412971170324956E-4</v>
      </c>
      <c r="BV7" s="56">
        <v>-5.7158223561918596E-2</v>
      </c>
      <c r="BW7" s="56">
        <v>-0.23351637862335167</v>
      </c>
      <c r="BX7" s="56">
        <v>23.166244101819757</v>
      </c>
      <c r="BY7" s="57">
        <f>IF('Cumulative Curves'!$B$5=6,#REF!,IF('Cumulative Curves'!$B$5=5,#REF!, IF( 'Cumulative Curves'!$B$5=4, BX7,IF('Cumulative Curves'!$B$5=3, BS7, 0))))</f>
        <v>183.29240952294845</v>
      </c>
      <c r="BZ7" s="57">
        <f>IF('Cumulative Curves'!$B$5=6,#REF!,IF('Cumulative Curves'!$B$5=5,#REF!, IF( 'Cumulative Curves'!$B$5=4, BW7,IF('Cumulative Curves'!$B$5=3, BR7, 0))))</f>
        <v>-14.110868221964138</v>
      </c>
      <c r="CA7" s="57">
        <f>IF('Cumulative Curves'!$B$5=6,#REF!,IF('Cumulative Curves'!$B$5=5,#REF!, IF( 'Cumulative Curves'!$B$5=4, BV7,IF('Cumulative Curves'!$B$5=3, BQ7, 0))))</f>
        <v>0.14480756686857246</v>
      </c>
      <c r="CB7" s="57">
        <f>IF('Cumulative Curves'!$B$5=6,#REF!,IF('Cumulative Curves'!$B$5=5,#REF!, IF( 'Cumulative Curves'!$B$5=4, BU7,IF('Cumulative Curves'!$B$5=3, BP7, 0))))</f>
        <v>-1.7654749417388434E-4</v>
      </c>
      <c r="CC7" s="57">
        <f>IF('Cumulative Curves'!$B$5=6,#REF!,IF('Cumulative Curves'!$B$5=5,#REF!, IF( 'Cumulative Curves'!$B$5=4,BT7, 0)))</f>
        <v>0</v>
      </c>
      <c r="CD7" s="57">
        <f>IF('Cumulative Curves'!$B$5=6,#REF!,IF('Cumulative Curves'!$B$5=5,#REF!, 0))</f>
        <v>0</v>
      </c>
      <c r="CE7" s="57">
        <f>IF('Cumulative Curves'!$B$5=6,#REF!,0)</f>
        <v>0</v>
      </c>
      <c r="CF7" s="49"/>
      <c r="CG7" s="76">
        <f>IF(ISBLANK('In Process Calc.'!C7),"",'In Process Calc.'!C7)</f>
        <v>95.53333333338378</v>
      </c>
      <c r="CH7" s="76">
        <f t="shared" si="0"/>
        <v>2.9815023901139699</v>
      </c>
      <c r="CI7" s="76">
        <f t="shared" si="1"/>
        <v>5291.3656872239044</v>
      </c>
      <c r="CJ7" s="76">
        <f t="shared" si="2"/>
        <v>0</v>
      </c>
      <c r="CK7" s="76">
        <f t="shared" si="3"/>
        <v>2.9063536582307279</v>
      </c>
      <c r="CL7" s="76">
        <f t="shared" si="4"/>
        <v>-0.73805147489142664</v>
      </c>
      <c r="CM7" s="76">
        <f t="shared" si="5"/>
        <v>-0.13804297393900805</v>
      </c>
      <c r="CN7" s="76">
        <f t="shared" si="6"/>
        <v>1.9114835468354854</v>
      </c>
      <c r="CO7" s="76">
        <f t="shared" si="7"/>
        <v>5.769727370551625E-2</v>
      </c>
      <c r="CP7" s="76">
        <f t="shared" si="8"/>
        <v>0.4281757117566718</v>
      </c>
      <c r="CQ7" s="76">
        <f t="shared" si="9"/>
        <v>9.3630255521782537</v>
      </c>
      <c r="CR7" s="76">
        <f t="shared" si="10"/>
        <v>-1.0664851831293864</v>
      </c>
      <c r="CS7" s="76">
        <f t="shared" si="11"/>
        <v>-10.599539001173429</v>
      </c>
      <c r="CT7" s="76">
        <f t="shared" si="12"/>
        <v>-1.6634833412212267</v>
      </c>
      <c r="CU7" s="76">
        <f t="shared" si="13"/>
        <v>-0.34553793147167777</v>
      </c>
      <c r="CV7" s="76">
        <f t="shared" si="14"/>
        <v>-0.4423565092389749</v>
      </c>
      <c r="CW7" s="76">
        <f t="shared" si="15"/>
        <v>10.241190679568533</v>
      </c>
      <c r="CX7" s="76">
        <f t="shared" si="16"/>
        <v>-6.3170481204104068E-2</v>
      </c>
      <c r="CY7" s="76">
        <f t="shared" si="17"/>
        <v>-0.82569603726823004</v>
      </c>
      <c r="CZ7" s="76">
        <f t="shared" si="18"/>
        <v>0.48537762861621647</v>
      </c>
      <c r="DA7" s="76">
        <f t="shared" si="19"/>
        <v>-5.2328382387526968</v>
      </c>
      <c r="DB7" s="76">
        <f t="shared" si="20"/>
        <v>-0.3606280440354927</v>
      </c>
      <c r="DC7" s="76">
        <f t="shared" si="21"/>
        <v>1.8441645643323579</v>
      </c>
      <c r="DD7" s="76">
        <f t="shared" si="22"/>
        <v>3.4894953018828683</v>
      </c>
      <c r="DE7" s="76">
        <f t="shared" si="23"/>
        <v>1.2737046534915932</v>
      </c>
      <c r="DF7" s="76">
        <f t="shared" si="24"/>
        <v>-9.5354478369072154E-2</v>
      </c>
      <c r="DG7" s="76">
        <f t="shared" si="25"/>
        <v>0.62730797814031847</v>
      </c>
      <c r="DH7" s="76">
        <f t="shared" si="26"/>
        <v>-2.4306281136114865</v>
      </c>
      <c r="DI7" s="76">
        <f t="shared" si="27"/>
        <v>0</v>
      </c>
      <c r="DJ7" s="76">
        <f t="shared" si="28"/>
        <v>-5.9517375981024845</v>
      </c>
      <c r="DK7" s="76">
        <f t="shared" si="29"/>
        <v>-11.922627311746592</v>
      </c>
      <c r="DL7" s="76">
        <f t="shared" si="30"/>
        <v>-47.728286661047491</v>
      </c>
    </row>
    <row r="8" spans="1:116" s="48" customFormat="1" ht="12">
      <c r="A8" s="111">
        <f>IF(ISBLANK('In Process Calc.'!C8),"",'In Process Calc.'!C8)</f>
        <v>115.96666666679084</v>
      </c>
      <c r="B8" s="111">
        <f>IF(ISBLANK(Glutamine!H12),"",Glutamine!H12)</f>
        <v>4.0235999656677244</v>
      </c>
      <c r="C8" s="111">
        <f>IF(ISBLANK('In Process Calc.'!L8),"",'In Process Calc.'!L8)</f>
        <v>7031.0164246023396</v>
      </c>
      <c r="D8" s="111">
        <f>IF(ISBLANK('In Process Calc.'!M8),"",'In Process Calc.'!M8)</f>
        <v>0</v>
      </c>
      <c r="E8" s="111">
        <f>IF(ISBLANK('In Process Calc.'!N8),"",'In Process Calc.'!N8)</f>
        <v>163.20548592592593</v>
      </c>
      <c r="F8" s="111">
        <f>IF(ISBLANK('In Process Calc.'!O8),"",'In Process Calc.'!O8)</f>
        <v>-1.0688681851851853</v>
      </c>
      <c r="G8" s="111">
        <f>IF(ISBLANK('In Process Calc.'!P8),"",'In Process Calc.'!P8)</f>
        <v>-0.8294693703703695</v>
      </c>
      <c r="H8" s="111">
        <f>IF(ISBLANK('In Process Calc.'!Q8),"",'In Process Calc.'!Q8)</f>
        <v>-0.81022092592592676</v>
      </c>
      <c r="I8" s="111">
        <f>IF(ISBLANK('In Process Calc.'!R8),"",'In Process Calc.'!R8)</f>
        <v>9.7187592592592464E-2</v>
      </c>
      <c r="J8" s="111">
        <f>IF(ISBLANK('In Process Calc.'!S8),"",'In Process Calc.'!S8)</f>
        <v>0.55143603703703703</v>
      </c>
      <c r="K8" s="111">
        <f>IF(ISBLANK('In Process Calc.'!T8),"",'In Process Calc.'!T8)</f>
        <v>13.450461816251424</v>
      </c>
      <c r="L8" s="111">
        <f>IF(ISBLANK('In Process Calc.'!U8),"",'In Process Calc.'!U8)</f>
        <v>-2.0054276666666668</v>
      </c>
      <c r="M8" s="111">
        <f>IF(ISBLANK('In Process Calc.'!V8),"",'In Process Calc.'!V8)</f>
        <v>-14.454739222222221</v>
      </c>
      <c r="N8" s="111">
        <f>IF(ISBLANK('In Process Calc.'!W8),"",'In Process Calc.'!W8)</f>
        <v>-1.9715764444444448</v>
      </c>
      <c r="O8" s="111">
        <f>IF(ISBLANK('In Process Calc.'!X8),"",'In Process Calc.'!X8)</f>
        <v>-0.88436370370370376</v>
      </c>
      <c r="P8" s="111">
        <f>IF(ISBLANK('In Process Calc.'!Y8),"",'In Process Calc.'!Y8)</f>
        <v>-1.1376017407407406</v>
      </c>
      <c r="Q8" s="111">
        <f>IF(ISBLANK('In Process Calc.'!Z8),"",'In Process Calc.'!Z8)</f>
        <v>11.806875370041446</v>
      </c>
      <c r="R8" s="111">
        <f>IF(ISBLANK('In Process Calc.'!AA8),"",'In Process Calc.'!AA8)</f>
        <v>-0.72249507407407521</v>
      </c>
      <c r="S8" s="111">
        <f>IF(ISBLANK('In Process Calc.'!AB8),"",'In Process Calc.'!AB8)</f>
        <v>-1.6664583703703701</v>
      </c>
      <c r="T8" s="111">
        <f>IF(ISBLANK('In Process Calc.'!AC8),"",'In Process Calc.'!AC8)</f>
        <v>0.53318062962962953</v>
      </c>
      <c r="U8" s="111">
        <f>IF(ISBLANK('In Process Calc.'!AD8),"",'In Process Calc.'!AD8)</f>
        <v>-6.3077003703703713</v>
      </c>
      <c r="V8" s="111">
        <f>IF(ISBLANK('In Process Calc.'!AE8),"",'In Process Calc.'!AE8)</f>
        <v>-0.69224218518518499</v>
      </c>
      <c r="W8" s="111">
        <f>IF(ISBLANK('In Process Calc.'!AF8),"",'In Process Calc.'!AF8)</f>
        <v>1.8051786296296308</v>
      </c>
      <c r="X8" s="111">
        <f>IF(ISBLANK('In Process Calc.'!AG8),"",'In Process Calc.'!AG8)</f>
        <v>4.0377894444444449</v>
      </c>
      <c r="Y8" s="111">
        <f>IF(ISBLANK('In Process Calc.'!AH8),"",'In Process Calc.'!AH8)</f>
        <v>1.4363408148148147</v>
      </c>
      <c r="Z8" s="111">
        <f>IF(ISBLANK('In Process Calc.'!AI8),"",'In Process Calc.'!AI8)</f>
        <v>-0.36120959259259278</v>
      </c>
      <c r="AA8" s="111">
        <f>IF(ISBLANK('In Process Calc.'!AJ8),"",'In Process Calc.'!AJ8)</f>
        <v>0.70221537037037018</v>
      </c>
      <c r="AB8" s="111">
        <f>IF(ISBLANK('In Process Calc.'!AK8),"",'In Process Calc.'!AK8)</f>
        <v>-3.9301911111111103</v>
      </c>
      <c r="AC8" s="111">
        <f>IF(ISBLANK('In Process Calc.'!AL8),"",'In Process Calc.'!AL8)</f>
        <v>0</v>
      </c>
      <c r="AD8" s="111">
        <f>IF(ISBLANK('In Process Calc.'!AM8),"",'In Process Calc.'!AM8)</f>
        <v>-23.612850740740743</v>
      </c>
      <c r="AE8" s="111">
        <f>IF(ISBLANK('In Process Calc.'!AN8),"",'In Process Calc.'!AN8)</f>
        <v>-30.989419296296301</v>
      </c>
      <c r="AF8" s="111">
        <f>IF(ISBLANK('In Process Calc.'!AO8),"",'In Process Calc.'!AO8)</f>
        <v>-108.00720396296293</v>
      </c>
      <c r="AH8" s="111">
        <f>IF(ISBLANK('In Process Calc.'!C8),"",'In Process Calc.'!C8)</f>
        <v>115.96666666679084</v>
      </c>
      <c r="AI8" s="111">
        <f>IF(ISBLANK(Glutamine!H12),"",Glutamine!H12)</f>
        <v>4.0235999656677244</v>
      </c>
      <c r="AJ8" s="111">
        <f>IF(ISBLANK('In Process Calc.'!L8),"",'In Process Calc.'!L8)</f>
        <v>7031.0164246023396</v>
      </c>
      <c r="AK8" s="111">
        <f>IF(ISBLANK('In Process Calc.'!M8),"",'In Process Calc.'!M8)</f>
        <v>0</v>
      </c>
      <c r="AL8" s="111">
        <f>IF(ISBLANK('In Process Calc.'!N8),"",'In Process Calc.'!N8)</f>
        <v>163.20548592592593</v>
      </c>
      <c r="AM8" s="111">
        <f>IF(ISBLANK('In Process Calc.'!O8),"",'In Process Calc.'!O8)</f>
        <v>-1.0688681851851853</v>
      </c>
      <c r="AN8" s="111">
        <f>IF(ISBLANK('In Process Calc.'!P8),"",'In Process Calc.'!P8)</f>
        <v>-0.8294693703703695</v>
      </c>
      <c r="AO8" s="111">
        <f>IF(ISBLANK('In Process Calc.'!Q8),"",'In Process Calc.'!Q8)</f>
        <v>-0.81022092592592676</v>
      </c>
      <c r="AP8" s="111">
        <f>IF(ISBLANK('In Process Calc.'!R8),"",'In Process Calc.'!R8)</f>
        <v>9.7187592592592464E-2</v>
      </c>
      <c r="AQ8" s="111">
        <f>IF(ISBLANK('In Process Calc.'!S8),"",'In Process Calc.'!S8)</f>
        <v>0.55143603703703703</v>
      </c>
      <c r="AR8" s="111">
        <f>IF(ISBLANK('In Process Calc.'!T8),"",'In Process Calc.'!T8)</f>
        <v>13.450461816251424</v>
      </c>
      <c r="AS8" s="111">
        <f>IF(ISBLANK('In Process Calc.'!U8),"",'In Process Calc.'!U8)</f>
        <v>-2.0054276666666668</v>
      </c>
      <c r="AT8" s="111">
        <f>IF(ISBLANK('In Process Calc.'!V8),"",'In Process Calc.'!V8)</f>
        <v>-14.454739222222221</v>
      </c>
      <c r="AU8" s="111">
        <f>IF(ISBLANK('In Process Calc.'!W8),"",'In Process Calc.'!W8)</f>
        <v>-1.9715764444444448</v>
      </c>
      <c r="AV8" s="111">
        <f>IF(ISBLANK('In Process Calc.'!X8),"",'In Process Calc.'!X8)</f>
        <v>-0.88436370370370376</v>
      </c>
      <c r="AW8" s="111">
        <f>IF(ISBLANK('In Process Calc.'!Y8),"",'In Process Calc.'!Y8)</f>
        <v>-1.1376017407407406</v>
      </c>
      <c r="AX8" s="111">
        <f>IF(ISBLANK('In Process Calc.'!Z8),"",'In Process Calc.'!Z8)</f>
        <v>11.806875370041446</v>
      </c>
      <c r="AY8" s="111">
        <f>IF(ISBLANK('In Process Calc.'!AA8),"",'In Process Calc.'!AA8)</f>
        <v>-0.72249507407407521</v>
      </c>
      <c r="AZ8" s="111">
        <f>IF(ISBLANK('In Process Calc.'!AB8),"",'In Process Calc.'!AB8)</f>
        <v>-1.6664583703703701</v>
      </c>
      <c r="BA8" s="111">
        <f>IF(ISBLANK('In Process Calc.'!AC8),"",'In Process Calc.'!AC8)</f>
        <v>0.53318062962962953</v>
      </c>
      <c r="BB8" s="111">
        <f>IF(ISBLANK('In Process Calc.'!AD8),"",'In Process Calc.'!AD8)</f>
        <v>-6.3077003703703713</v>
      </c>
      <c r="BC8" s="111">
        <f>IF(ISBLANK('In Process Calc.'!AE8),"",'In Process Calc.'!AE8)</f>
        <v>-0.69224218518518499</v>
      </c>
      <c r="BD8" s="111">
        <f>IF(ISBLANK('In Process Calc.'!AF8),"",'In Process Calc.'!AF8)</f>
        <v>1.8051786296296308</v>
      </c>
      <c r="BE8" s="111">
        <f>IF(ISBLANK('In Process Calc.'!AG8),"",'In Process Calc.'!AG8)</f>
        <v>4.0377894444444449</v>
      </c>
      <c r="BF8" s="111">
        <f>IF(ISBLANK('In Process Calc.'!AH8),"",'In Process Calc.'!AH8)</f>
        <v>1.4363408148148147</v>
      </c>
      <c r="BG8" s="111">
        <f>IF(ISBLANK('In Process Calc.'!AI8),"",'In Process Calc.'!AI8)</f>
        <v>-0.36120959259259278</v>
      </c>
      <c r="BH8" s="111">
        <f>IF(ISBLANK('In Process Calc.'!AJ8),"",'In Process Calc.'!AJ8)</f>
        <v>0.70221537037037018</v>
      </c>
      <c r="BI8" s="111">
        <f>IF(ISBLANK('In Process Calc.'!AK8),"",'In Process Calc.'!AK8)</f>
        <v>-3.9301911111111103</v>
      </c>
      <c r="BJ8" s="111">
        <f>IF(ISBLANK('In Process Calc.'!AL8),"",'In Process Calc.'!AL8)</f>
        <v>0</v>
      </c>
      <c r="BK8" s="111">
        <f>IF(ISBLANK('In Process Calc.'!AM8),"",'In Process Calc.'!AM8)</f>
        <v>-23.612850740740743</v>
      </c>
      <c r="BL8" s="111">
        <f>IF(ISBLANK('In Process Calc.'!AN8),"",'In Process Calc.'!AN8)</f>
        <v>-30.989419296296301</v>
      </c>
      <c r="BM8" s="111">
        <f>IF(ISBLANK('In Process Calc.'!AO8),"",'In Process Calc.'!AO8)</f>
        <v>-108.00720396296293</v>
      </c>
      <c r="BO8" s="54" t="s">
        <v>289</v>
      </c>
      <c r="BP8" s="56">
        <f t="array" ref="BP8:BS8">LINEST($AM3:INDEX($AM:$AM,COUNT($AM:$AM)+2),$AH$3:INDEX($AH:$AH,COUNT($AH:$AH)+2)^{1,2,3},TRUE,TRUE)</f>
        <v>2.722154647658025E-6</v>
      </c>
      <c r="BQ8" s="56">
        <v>-1.1875133158553706E-3</v>
      </c>
      <c r="BR8" s="56">
        <v>8.9448592740981117E-2</v>
      </c>
      <c r="BS8" s="56">
        <v>-0.8188299046888794</v>
      </c>
      <c r="BT8" s="56">
        <f t="array" ref="BT8:BX8">LINEST($AM3:INDEX($AM:$AM,COUNT($AM:$AM)+2),$AH$3:INDEX($AH:$AH,COUNT($AH:$AH)+2)^{1,2,3,4},TRUE,TRUE)</f>
        <v>-2.4660650082045576E-9</v>
      </c>
      <c r="BU8" s="56">
        <v>4.3685185465912941E-6</v>
      </c>
      <c r="BV8" s="56">
        <v>-1.5336328908282049E-3</v>
      </c>
      <c r="BW8" s="56">
        <v>0.11323095267197501</v>
      </c>
      <c r="BX8" s="56">
        <v>-1.0932466769524458</v>
      </c>
      <c r="BY8" s="57">
        <f>IF('Cumulative Curves'!$B$4=6,#REF!,IF('Cumulative Curves'!$B$4=5,#REF!, IF( 'Cumulative Curves'!$B$4=4, BX8,IF('Cumulative Curves'!$B$4=3, BS8, 0))))</f>
        <v>-0.8188299046888794</v>
      </c>
      <c r="BZ8" s="57">
        <f>IF('Cumulative Curves'!$B$4=6,#REF!,IF('Cumulative Curves'!$B$4=5,#REF!, IF( 'Cumulative Curves'!$B$4=4, BW8,IF('Cumulative Curves'!$B$4=3, BR8, 0))))</f>
        <v>8.9448592740981117E-2</v>
      </c>
      <c r="CA8" s="57">
        <f>IF('Cumulative Curves'!$B$4=6,#REF!,IF('Cumulative Curves'!$B$4=5,#REF!, IF( 'Cumulative Curves'!$B$4=4, BV8,IF('Cumulative Curves'!$B$4=3, BQ8, 0))))</f>
        <v>-1.1875133158553706E-3</v>
      </c>
      <c r="CB8" s="57">
        <f>IF('Cumulative Curves'!$B$4=6,#REF!,IF('Cumulative Curves'!$B$4=5,#REF!, IF( 'Cumulative Curves'!$B$4=4, BU8,IF('Cumulative Curves'!$B$4=3, BP8, 0))))</f>
        <v>2.722154647658025E-6</v>
      </c>
      <c r="CC8" s="57">
        <f>IF('Cumulative Curves'!$B$4=6,#REF!,IF('Cumulative Curves'!$B$4=5,#REF!, IF( 'Cumulative Curves'!$B$4=4,BT8, 0)))</f>
        <v>0</v>
      </c>
      <c r="CD8" s="57">
        <f>IF('Cumulative Curves'!$B$4=6,#REF!,IF('Cumulative Curves'!$B$4=5,#REF!, 0))</f>
        <v>0</v>
      </c>
      <c r="CE8" s="57">
        <f>IF('Cumulative Curves'!$B$4=6,#REF!,0)</f>
        <v>0</v>
      </c>
      <c r="CF8" s="49"/>
      <c r="CG8" s="76">
        <f>IF(ISBLANK('In Process Calc.'!C8),"",'In Process Calc.'!C8)</f>
        <v>115.96666666679084</v>
      </c>
      <c r="CH8" s="76">
        <f t="shared" si="0"/>
        <v>4.7774479936004646</v>
      </c>
      <c r="CI8" s="76">
        <f t="shared" si="1"/>
        <v>8526.2513197080007</v>
      </c>
      <c r="CJ8" s="76">
        <f t="shared" si="2"/>
        <v>0</v>
      </c>
      <c r="CK8" s="76">
        <f t="shared" si="3"/>
        <v>218.97821013136053</v>
      </c>
      <c r="CL8" s="76">
        <f t="shared" si="4"/>
        <v>-2.170433405719808</v>
      </c>
      <c r="CM8" s="76">
        <f t="shared" si="5"/>
        <v>-0.42279154014147946</v>
      </c>
      <c r="CN8" s="76">
        <f t="shared" si="6"/>
        <v>2.3008307391009968</v>
      </c>
      <c r="CO8" s="76">
        <f t="shared" si="7"/>
        <v>-0.48065247604373085</v>
      </c>
      <c r="CP8" s="76">
        <f t="shared" si="8"/>
        <v>0.63732016457437912</v>
      </c>
      <c r="CQ8" s="76">
        <f t="shared" si="9"/>
        <v>14.271247706541011</v>
      </c>
      <c r="CR8" s="76">
        <f t="shared" si="10"/>
        <v>-1.6854752837713223</v>
      </c>
      <c r="CS8" s="76">
        <f t="shared" si="11"/>
        <v>-13.153897034716945</v>
      </c>
      <c r="CT8" s="76">
        <f t="shared" si="12"/>
        <v>-1.6825450369925226</v>
      </c>
      <c r="CU8" s="76">
        <f t="shared" si="13"/>
        <v>-0.25797000223259103</v>
      </c>
      <c r="CV8" s="76">
        <f t="shared" si="14"/>
        <v>-0.60338288792435879</v>
      </c>
      <c r="CW8" s="76">
        <f t="shared" si="15"/>
        <v>13.744677091425928</v>
      </c>
      <c r="CX8" s="76">
        <f t="shared" si="16"/>
        <v>2.290164209132789E-2</v>
      </c>
      <c r="CY8" s="76">
        <f t="shared" si="17"/>
        <v>-1.1086984550745029</v>
      </c>
      <c r="CZ8" s="76">
        <f t="shared" si="18"/>
        <v>0.66744689610378893</v>
      </c>
      <c r="DA8" s="76">
        <f t="shared" si="19"/>
        <v>-6.7477522056548258</v>
      </c>
      <c r="DB8" s="76">
        <f t="shared" si="20"/>
        <v>-0.46586201515779851</v>
      </c>
      <c r="DC8" s="76">
        <f t="shared" si="21"/>
        <v>2.4591647957740008</v>
      </c>
      <c r="DD8" s="76">
        <f t="shared" si="22"/>
        <v>4.5122572690063389</v>
      </c>
      <c r="DE8" s="76">
        <f t="shared" si="23"/>
        <v>1.8838575249689906</v>
      </c>
      <c r="DF8" s="76">
        <f t="shared" si="24"/>
        <v>-0.19759681718757804</v>
      </c>
      <c r="DG8" s="76">
        <f t="shared" si="25"/>
        <v>0.94852345050095688</v>
      </c>
      <c r="DH8" s="76">
        <f t="shared" si="26"/>
        <v>-3.2773409149311838</v>
      </c>
      <c r="DI8" s="76">
        <f t="shared" si="27"/>
        <v>0</v>
      </c>
      <c r="DJ8" s="76">
        <f t="shared" si="28"/>
        <v>-8.3559721064249572</v>
      </c>
      <c r="DK8" s="76">
        <f t="shared" si="29"/>
        <v>-17.274157717799568</v>
      </c>
      <c r="DL8" s="76">
        <f t="shared" si="30"/>
        <v>-54.798451322052657</v>
      </c>
    </row>
    <row r="9" spans="1:116" s="48" customFormat="1" ht="12">
      <c r="A9" s="111">
        <f>IF(ISBLANK('In Process Calc.'!C9),"",'In Process Calc.'!C9)</f>
        <v>141.16666666668607</v>
      </c>
      <c r="B9" s="111">
        <f>IF(ISBLANK(Glutamine!H13),"",Glutamine!H13)</f>
        <v>6.555300099945069</v>
      </c>
      <c r="C9" s="111">
        <f>IF(ISBLANK('In Process Calc.'!L9),"",'In Process Calc.'!L9)</f>
        <v>11845.628654940967</v>
      </c>
      <c r="D9" s="111">
        <f>IF(ISBLANK('In Process Calc.'!M9),"",'In Process Calc.'!M9)</f>
        <v>0</v>
      </c>
      <c r="E9" s="111">
        <f>IF(ISBLANK('In Process Calc.'!N9),"",'In Process Calc.'!N9)</f>
        <v>402.43144666666666</v>
      </c>
      <c r="F9" s="111">
        <f>IF(ISBLANK('In Process Calc.'!O9),"",'In Process Calc.'!O9)</f>
        <v>-2.5133976666666671</v>
      </c>
      <c r="G9" s="111">
        <f>IF(ISBLANK('In Process Calc.'!P9),"",'In Process Calc.'!P9)</f>
        <v>-1.0411961111111112</v>
      </c>
      <c r="H9" s="111">
        <f>IF(ISBLANK('In Process Calc.'!Q9),"",'In Process Calc.'!Q9)</f>
        <v>0.89982533333333259</v>
      </c>
      <c r="I9" s="111">
        <f>IF(ISBLANK('In Process Calc.'!R9),"",'In Process Calc.'!R9)</f>
        <v>-0.44225777777777775</v>
      </c>
      <c r="J9" s="111">
        <f>IF(ISBLANK('In Process Calc.'!S9),"",'In Process Calc.'!S9)</f>
        <v>0.87884966666666675</v>
      </c>
      <c r="K9" s="111">
        <f>IF(ISBLANK('In Process Calc.'!T9),"",'In Process Calc.'!T9)</f>
        <v>21.06940013986409</v>
      </c>
      <c r="L9" s="111">
        <f>IF(ISBLANK('In Process Calc.'!U9),"",'In Process Calc.'!U9)</f>
        <v>-3.0366497777777783</v>
      </c>
      <c r="M9" s="111">
        <f>IF(ISBLANK('In Process Calc.'!V9),"",'In Process Calc.'!V9)</f>
        <v>-19.546170777777775</v>
      </c>
      <c r="N9" s="111">
        <f>IF(ISBLANK('In Process Calc.'!W9),"",'In Process Calc.'!W9)</f>
        <v>-2.2440228888888889</v>
      </c>
      <c r="O9" s="111">
        <f>IF(ISBLANK('In Process Calc.'!X9),"",'In Process Calc.'!X9)</f>
        <v>-0.82586077777777789</v>
      </c>
      <c r="P9" s="111">
        <f>IF(ISBLANK('In Process Calc.'!Y9),"",'In Process Calc.'!Y9)</f>
        <v>-1.4599227777777777</v>
      </c>
      <c r="Q9" s="111">
        <f>IF(ISBLANK('In Process Calc.'!Z9),"",'In Process Calc.'!Z9)</f>
        <v>17.323070850601937</v>
      </c>
      <c r="R9" s="111">
        <f>IF(ISBLANK('In Process Calc.'!AA9),"",'In Process Calc.'!AA9)</f>
        <v>-0.70881633333333427</v>
      </c>
      <c r="S9" s="111">
        <f>IF(ISBLANK('In Process Calc.'!AB9),"",'In Process Calc.'!AB9)</f>
        <v>-2.0172981111111112</v>
      </c>
      <c r="T9" s="111">
        <f>IF(ISBLANK('In Process Calc.'!AC9),"",'In Process Calc.'!AC9)</f>
        <v>0.83186855555555561</v>
      </c>
      <c r="U9" s="111">
        <f>IF(ISBLANK('In Process Calc.'!AD9),"",'In Process Calc.'!AD9)</f>
        <v>-9.6309977777777789</v>
      </c>
      <c r="V9" s="111">
        <f>IF(ISBLANK('In Process Calc.'!AE9),"",'In Process Calc.'!AE9)</f>
        <v>-0.87614788888888873</v>
      </c>
      <c r="W9" s="111">
        <f>IF(ISBLANK('In Process Calc.'!AF9),"",'In Process Calc.'!AF9)</f>
        <v>2.9692012222222224</v>
      </c>
      <c r="X9" s="111">
        <f>IF(ISBLANK('In Process Calc.'!AG9),"",'In Process Calc.'!AG9)</f>
        <v>5.4313156666666664</v>
      </c>
      <c r="Y9" s="111">
        <f>IF(ISBLANK('In Process Calc.'!AH9),"",'In Process Calc.'!AH9)</f>
        <v>2.3977358888888878</v>
      </c>
      <c r="Z9" s="111">
        <f>IF(ISBLANK('In Process Calc.'!AI9),"",'In Process Calc.'!AI9)</f>
        <v>-0.49350233333333332</v>
      </c>
      <c r="AA9" s="111">
        <f>IF(ISBLANK('In Process Calc.'!AJ9),"",'In Process Calc.'!AJ9)</f>
        <v>1.243978888888889</v>
      </c>
      <c r="AB9" s="111">
        <f>IF(ISBLANK('In Process Calc.'!AK9),"",'In Process Calc.'!AK9)</f>
        <v>-5.3031476666666686</v>
      </c>
      <c r="AC9" s="111">
        <f>IF(ISBLANK('In Process Calc.'!AL9),"",'In Process Calc.'!AL9)</f>
        <v>0</v>
      </c>
      <c r="AD9" s="111">
        <f>IF(ISBLANK('In Process Calc.'!AM9),"",'In Process Calc.'!AM9)</f>
        <v>-24.768702999999991</v>
      </c>
      <c r="AE9" s="111">
        <f>IF(ISBLANK('In Process Calc.'!AN9),"",'In Process Calc.'!AN9)</f>
        <v>-36.913098444444437</v>
      </c>
      <c r="AF9" s="111">
        <f>IF(ISBLANK('In Process Calc.'!AO9),"",'In Process Calc.'!AO9)</f>
        <v>-122.82069755555558</v>
      </c>
      <c r="AH9" s="111">
        <f>IF(ISBLANK('In Process Calc.'!C9),"",'In Process Calc.'!C9)</f>
        <v>141.16666666668607</v>
      </c>
      <c r="AI9" s="111">
        <f>IF(ISBLANK(Glutamine!H13),"",Glutamine!H13)</f>
        <v>6.555300099945069</v>
      </c>
      <c r="AJ9" s="111">
        <f>IF(ISBLANK('In Process Calc.'!L9),"",'In Process Calc.'!L9)</f>
        <v>11845.628654940967</v>
      </c>
      <c r="AK9" s="111">
        <f>IF(ISBLANK('In Process Calc.'!M9),"",'In Process Calc.'!M9)</f>
        <v>0</v>
      </c>
      <c r="AL9" s="111">
        <f>IF(ISBLANK('In Process Calc.'!N9),"",'In Process Calc.'!N9)</f>
        <v>402.43144666666666</v>
      </c>
      <c r="AM9" s="111">
        <f>IF(ISBLANK('In Process Calc.'!O9),"",'In Process Calc.'!O9)</f>
        <v>-2.5133976666666671</v>
      </c>
      <c r="AN9" s="111">
        <f>IF(ISBLANK('In Process Calc.'!P9),"",'In Process Calc.'!P9)</f>
        <v>-1.0411961111111112</v>
      </c>
      <c r="AO9" s="111">
        <f>IF(ISBLANK('In Process Calc.'!Q9),"",'In Process Calc.'!Q9)</f>
        <v>0.89982533333333259</v>
      </c>
      <c r="AP9" s="111">
        <f>IF(ISBLANK('In Process Calc.'!R9),"",'In Process Calc.'!R9)</f>
        <v>-0.44225777777777775</v>
      </c>
      <c r="AQ9" s="111">
        <f>IF(ISBLANK('In Process Calc.'!S9),"",'In Process Calc.'!S9)</f>
        <v>0.87884966666666675</v>
      </c>
      <c r="AR9" s="111">
        <f>IF(ISBLANK('In Process Calc.'!T9),"",'In Process Calc.'!T9)</f>
        <v>21.06940013986409</v>
      </c>
      <c r="AS9" s="111">
        <f>IF(ISBLANK('In Process Calc.'!U9),"",'In Process Calc.'!U9)</f>
        <v>-3.0366497777777783</v>
      </c>
      <c r="AT9" s="111">
        <f>IF(ISBLANK('In Process Calc.'!V9),"",'In Process Calc.'!V9)</f>
        <v>-19.546170777777775</v>
      </c>
      <c r="AU9" s="111">
        <f>IF(ISBLANK('In Process Calc.'!W9),"",'In Process Calc.'!W9)</f>
        <v>-2.2440228888888889</v>
      </c>
      <c r="AV9" s="111">
        <f>IF(ISBLANK('In Process Calc.'!X9),"",'In Process Calc.'!X9)</f>
        <v>-0.82586077777777789</v>
      </c>
      <c r="AW9" s="111">
        <f>IF(ISBLANK('In Process Calc.'!Y9),"",'In Process Calc.'!Y9)</f>
        <v>-1.4599227777777777</v>
      </c>
      <c r="AX9" s="111">
        <f>IF(ISBLANK('In Process Calc.'!Z9),"",'In Process Calc.'!Z9)</f>
        <v>17.323070850601937</v>
      </c>
      <c r="AY9" s="111">
        <f>IF(ISBLANK('In Process Calc.'!AA9),"",'In Process Calc.'!AA9)</f>
        <v>-0.70881633333333427</v>
      </c>
      <c r="AZ9" s="111">
        <f>IF(ISBLANK('In Process Calc.'!AB9),"",'In Process Calc.'!AB9)</f>
        <v>-2.0172981111111112</v>
      </c>
      <c r="BA9" s="111">
        <f>IF(ISBLANK('In Process Calc.'!AC9),"",'In Process Calc.'!AC9)</f>
        <v>0.83186855555555561</v>
      </c>
      <c r="BB9" s="111">
        <f>IF(ISBLANK('In Process Calc.'!AD9),"",'In Process Calc.'!AD9)</f>
        <v>-9.6309977777777789</v>
      </c>
      <c r="BC9" s="111">
        <f>IF(ISBLANK('In Process Calc.'!AE9),"",'In Process Calc.'!AE9)</f>
        <v>-0.87614788888888873</v>
      </c>
      <c r="BD9" s="111">
        <f>IF(ISBLANK('In Process Calc.'!AF9),"",'In Process Calc.'!AF9)</f>
        <v>2.9692012222222224</v>
      </c>
      <c r="BE9" s="111">
        <f>IF(ISBLANK('In Process Calc.'!AG9),"",'In Process Calc.'!AG9)</f>
        <v>5.4313156666666664</v>
      </c>
      <c r="BF9" s="111">
        <f>IF(ISBLANK('In Process Calc.'!AH9),"",'In Process Calc.'!AH9)</f>
        <v>2.3977358888888878</v>
      </c>
      <c r="BG9" s="111">
        <f>IF(ISBLANK('In Process Calc.'!AI9),"",'In Process Calc.'!AI9)</f>
        <v>-0.49350233333333332</v>
      </c>
      <c r="BH9" s="111">
        <f>IF(ISBLANK('In Process Calc.'!AJ9),"",'In Process Calc.'!AJ9)</f>
        <v>1.243978888888889</v>
      </c>
      <c r="BI9" s="111">
        <f>IF(ISBLANK('In Process Calc.'!AK9),"",'In Process Calc.'!AK9)</f>
        <v>-5.3031476666666686</v>
      </c>
      <c r="BJ9" s="111">
        <f>IF(ISBLANK('In Process Calc.'!AL9),"",'In Process Calc.'!AL9)</f>
        <v>0</v>
      </c>
      <c r="BK9" s="111">
        <f>IF(ISBLANK('In Process Calc.'!AM9),"",'In Process Calc.'!AM9)</f>
        <v>-24.768702999999991</v>
      </c>
      <c r="BL9" s="111">
        <f>IF(ISBLANK('In Process Calc.'!AN9),"",'In Process Calc.'!AN9)</f>
        <v>-36.913098444444437</v>
      </c>
      <c r="BM9" s="111">
        <f>IF(ISBLANK('In Process Calc.'!AO9),"",'In Process Calc.'!AO9)</f>
        <v>-122.82069755555558</v>
      </c>
      <c r="BO9" s="54" t="s">
        <v>53</v>
      </c>
      <c r="BP9" s="56">
        <f t="array" ref="BP9:BS9">LINEST($AN3:INDEX($AN:$AN,COUNT($AN:$AN)+2),$AH$3:INDEX($AH:$AH,COUNT($AH:$AH)+2)^{1,2,3},TRUE,TRUE)</f>
        <v>5.4557163938338315E-7</v>
      </c>
      <c r="BQ9" s="56">
        <v>-1.7951910021653218E-4</v>
      </c>
      <c r="BR9" s="56">
        <v>5.672364915889236E-3</v>
      </c>
      <c r="BS9" s="56">
        <v>0.48277746002210886</v>
      </c>
      <c r="BT9" s="56">
        <f t="array" ref="BT9:BX9">LINEST($AN3:INDEX($AN:$AN,COUNT($AN:$AN)+2),$AH$3:INDEX($AH:$AH,COUNT($AH:$AH)+2)^{1,2,3,4},TRUE,TRUE)</f>
        <v>-7.7685909962588311E-9</v>
      </c>
      <c r="BU9" s="56">
        <v>5.7319425254981724E-6</v>
      </c>
      <c r="BV9" s="56">
        <v>-1.2698640038654968E-3</v>
      </c>
      <c r="BW9" s="56">
        <v>8.0591487735046832E-2</v>
      </c>
      <c r="BX9" s="56">
        <v>-0.38168947784711094</v>
      </c>
      <c r="BY9" s="57">
        <f>IF('Cumulative Curves'!$B$6=6,#REF!,IF('Cumulative Curves'!$B$6=5,#REF!, IF( 'Cumulative Curves'!$B$6=4, BX9,IF('Cumulative Curves'!$B$6=3, BS9, 0))))</f>
        <v>0.48277746002210886</v>
      </c>
      <c r="BZ9" s="57">
        <f>IF('Cumulative Curves'!$B$6=6,#REF!,IF('Cumulative Curves'!$B$6=5,#REF!, IF( 'Cumulative Curves'!$B$6=4, BW9,IF('Cumulative Curves'!$B$6=3, BR9, 0))))</f>
        <v>5.672364915889236E-3</v>
      </c>
      <c r="CA9" s="57">
        <f>IF('Cumulative Curves'!$B$6=6,#REF!,IF('Cumulative Curves'!$B$6=5,#REF!, IF( 'Cumulative Curves'!$B$6=4, BV9,IF('Cumulative Curves'!$B$6=3, BQ9, 0))))</f>
        <v>-1.7951910021653218E-4</v>
      </c>
      <c r="CB9" s="57">
        <f>IF('Cumulative Curves'!$B$6=6,#REF!,IF('Cumulative Curves'!$B$6=5,#REF!, IF( 'Cumulative Curves'!$B$6=4, BU9,IF('Cumulative Curves'!$B$6=3, BP9, 0))))</f>
        <v>5.4557163938338315E-7</v>
      </c>
      <c r="CC9" s="57">
        <f>IF('Cumulative Curves'!$B$6=6,#REF!,IF('Cumulative Curves'!$B$6=5,#REF!, IF( 'Cumulative Curves'!$B$6=4,BT9, 0)))</f>
        <v>0</v>
      </c>
      <c r="CD9" s="57">
        <f>IF('Cumulative Curves'!$B$6=6,#REF!,IF('Cumulative Curves'!$B$6=5,#REF!, 0))</f>
        <v>0</v>
      </c>
      <c r="CE9" s="57">
        <f>IF('Cumulative Curves'!$B$6=6,#REF!,0)</f>
        <v>0</v>
      </c>
      <c r="CF9" s="49"/>
      <c r="CG9" s="76">
        <f>IF(ISBLANK('In Process Calc.'!C9),"",'In Process Calc.'!C9)</f>
        <v>141.16666666668607</v>
      </c>
      <c r="CH9" s="76">
        <f t="shared" si="0"/>
        <v>7.1992478283758583</v>
      </c>
      <c r="CI9" s="76">
        <f t="shared" si="1"/>
        <v>12938.714885237951</v>
      </c>
      <c r="CJ9" s="76">
        <f t="shared" si="2"/>
        <v>0</v>
      </c>
      <c r="CK9" s="76">
        <f t="shared" si="3"/>
        <v>580.37870506346553</v>
      </c>
      <c r="CL9" s="76">
        <f t="shared" si="4"/>
        <v>-4.1985759245115135</v>
      </c>
      <c r="CM9" s="76">
        <f t="shared" si="5"/>
        <v>-0.75914776404405249</v>
      </c>
      <c r="CN9" s="76">
        <f t="shared" si="6"/>
        <v>3.3171416535694371</v>
      </c>
      <c r="CO9" s="76">
        <f t="shared" si="7"/>
        <v>-1.1135784365079151</v>
      </c>
      <c r="CP9" s="76">
        <f t="shared" si="8"/>
        <v>0.91617635502359718</v>
      </c>
      <c r="CQ9" s="76">
        <f t="shared" si="9"/>
        <v>21.744758474007615</v>
      </c>
      <c r="CR9" s="76">
        <f t="shared" si="10"/>
        <v>-3.1811958880821738</v>
      </c>
      <c r="CS9" s="76">
        <f t="shared" si="11"/>
        <v>-15.695052612179154</v>
      </c>
      <c r="CT9" s="76">
        <f t="shared" si="12"/>
        <v>-1.558075002527342</v>
      </c>
      <c r="CU9" s="76">
        <f t="shared" si="13"/>
        <v>-9.387432879749591E-2</v>
      </c>
      <c r="CV9" s="76">
        <f t="shared" si="14"/>
        <v>-0.7403071190755508</v>
      </c>
      <c r="CW9" s="76">
        <f t="shared" si="15"/>
        <v>16.877752958786264</v>
      </c>
      <c r="CX9" s="76">
        <f t="shared" si="16"/>
        <v>0.28405355465088855</v>
      </c>
      <c r="CY9" s="76">
        <f t="shared" si="17"/>
        <v>-1.3562077641023871</v>
      </c>
      <c r="CZ9" s="76">
        <f t="shared" si="18"/>
        <v>0.90156297281928033</v>
      </c>
      <c r="DA9" s="76">
        <f t="shared" si="19"/>
        <v>-8.6485284588656075</v>
      </c>
      <c r="DB9" s="76">
        <f t="shared" si="20"/>
        <v>-0.54222603115325829</v>
      </c>
      <c r="DC9" s="76">
        <f t="shared" si="21"/>
        <v>3.2446311084163413</v>
      </c>
      <c r="DD9" s="76">
        <f t="shared" si="22"/>
        <v>5.7777621670604908</v>
      </c>
      <c r="DE9" s="76">
        <f t="shared" si="23"/>
        <v>2.7137092065670596</v>
      </c>
      <c r="DF9" s="76">
        <f t="shared" si="24"/>
        <v>-0.31161443531793953</v>
      </c>
      <c r="DG9" s="76">
        <f t="shared" si="25"/>
        <v>1.3836373899102874</v>
      </c>
      <c r="DH9" s="76">
        <f t="shared" si="26"/>
        <v>-4.1821578248472617</v>
      </c>
      <c r="DI9" s="76">
        <f t="shared" si="27"/>
        <v>0</v>
      </c>
      <c r="DJ9" s="76">
        <f t="shared" si="28"/>
        <v>-9.3915235265144119</v>
      </c>
      <c r="DK9" s="76">
        <f t="shared" si="29"/>
        <v>-22.238627909891513</v>
      </c>
      <c r="DL9" s="76">
        <f t="shared" si="30"/>
        <v>-54.313494591051054</v>
      </c>
    </row>
    <row r="10" spans="1:116" s="48" customFormat="1" ht="12">
      <c r="A10" s="111">
        <f>IF(ISBLANK('In Process Calc.'!C10),"",'In Process Calc.'!C10)</f>
        <v>164.81666666676756</v>
      </c>
      <c r="B10" s="111">
        <f>IF(ISBLANK(Glutamine!H14),"",Glutamine!H14)</f>
        <v>9.4350002838134763</v>
      </c>
      <c r="C10" s="111">
        <f>IF(ISBLANK('In Process Calc.'!L10),"",'In Process Calc.'!L10)</f>
        <v>17383.913315835569</v>
      </c>
      <c r="D10" s="111">
        <f>IF(ISBLANK('In Process Calc.'!M10),"",'In Process Calc.'!M10)</f>
        <v>0</v>
      </c>
      <c r="E10" s="111">
        <f>IF(ISBLANK('In Process Calc.'!N10),"",'In Process Calc.'!N10)</f>
        <v>778.40260481481482</v>
      </c>
      <c r="F10" s="111">
        <f>IF(ISBLANK('In Process Calc.'!O10),"",'In Process Calc.'!O10)</f>
        <v>-5.1370069259259257</v>
      </c>
      <c r="G10" s="111">
        <f>IF(ISBLANK('In Process Calc.'!P10),"",'In Process Calc.'!P10)</f>
        <v>-2.0895218518518512</v>
      </c>
      <c r="H10" s="111">
        <f>IF(ISBLANK('In Process Calc.'!Q10),"",'In Process Calc.'!Q10)</f>
        <v>2.3941419259259256</v>
      </c>
      <c r="I10" s="111">
        <f>IF(ISBLANK('In Process Calc.'!R10),"",'In Process Calc.'!R10)</f>
        <v>-1.6930745185185176</v>
      </c>
      <c r="J10" s="111">
        <f>IF(ISBLANK('In Process Calc.'!S10),"",'In Process Calc.'!S10)</f>
        <v>1.0525784444444446</v>
      </c>
      <c r="K10" s="111">
        <f>IF(ISBLANK('In Process Calc.'!T10),"",'In Process Calc.'!T10)</f>
        <v>30.113780010844337</v>
      </c>
      <c r="L10" s="111">
        <f>IF(ISBLANK('In Process Calc.'!U10),"",'In Process Calc.'!U10)</f>
        <v>-4.8020989259259261</v>
      </c>
      <c r="M10" s="111">
        <f>IF(ISBLANK('In Process Calc.'!V10),"",'In Process Calc.'!V10)</f>
        <v>-24.860478259259256</v>
      </c>
      <c r="N10" s="111">
        <f>IF(ISBLANK('In Process Calc.'!W10),"",'In Process Calc.'!W10)</f>
        <v>-2.3462947407407406</v>
      </c>
      <c r="O10" s="111">
        <f>IF(ISBLANK('In Process Calc.'!X10),"",'In Process Calc.'!X10)</f>
        <v>5.6980851851851644E-2</v>
      </c>
      <c r="P10" s="111">
        <f>IF(ISBLANK('In Process Calc.'!Y10),"",'In Process Calc.'!Y10)</f>
        <v>-2.1961614074074065</v>
      </c>
      <c r="Q10" s="111">
        <f>IF(ISBLANK('In Process Calc.'!Z10),"",'In Process Calc.'!Z10)</f>
        <v>20.388424281297283</v>
      </c>
      <c r="R10" s="111">
        <f>IF(ISBLANK('In Process Calc.'!AA10),"",'In Process Calc.'!AA10)</f>
        <v>-1.1454321111111114</v>
      </c>
      <c r="S10" s="111">
        <f>IF(ISBLANK('In Process Calc.'!AB10),"",'In Process Calc.'!AB10)</f>
        <v>-2.8056807777777779</v>
      </c>
      <c r="T10" s="111">
        <f>IF(ISBLANK('In Process Calc.'!AC10),"",'In Process Calc.'!AC10)</f>
        <v>1.0354489259259259</v>
      </c>
      <c r="U10" s="111">
        <f>IF(ISBLANK('In Process Calc.'!AD10),"",'In Process Calc.'!AD10)</f>
        <v>-13.018127407407407</v>
      </c>
      <c r="V10" s="111">
        <f>IF(ISBLANK('In Process Calc.'!AE10),"",'In Process Calc.'!AE10)</f>
        <v>-1.2283965185185184</v>
      </c>
      <c r="W10" s="111">
        <f>IF(ISBLANK('In Process Calc.'!AF10),"",'In Process Calc.'!AF10)</f>
        <v>3.5482247407407419</v>
      </c>
      <c r="X10" s="111">
        <f>IF(ISBLANK('In Process Calc.'!AG10),"",'In Process Calc.'!AG10)</f>
        <v>6.7156125555555555</v>
      </c>
      <c r="Y10" s="111">
        <f>IF(ISBLANK('In Process Calc.'!AH10),"",'In Process Calc.'!AH10)</f>
        <v>3.1271970370370363</v>
      </c>
      <c r="Z10" s="111">
        <f>IF(ISBLANK('In Process Calc.'!AI10),"",'In Process Calc.'!AI10)</f>
        <v>-0.7970314814814814</v>
      </c>
      <c r="AA10" s="111">
        <f>IF(ISBLANK('In Process Calc.'!AJ10),"",'In Process Calc.'!AJ10)</f>
        <v>1.6250977407407408</v>
      </c>
      <c r="AB10" s="111">
        <f>IF(ISBLANK('In Process Calc.'!AK10),"",'In Process Calc.'!AK10)</f>
        <v>-7.2903053703703709</v>
      </c>
      <c r="AC10" s="111">
        <f>IF(ISBLANK('In Process Calc.'!AL10),"",'In Process Calc.'!AL10)</f>
        <v>0</v>
      </c>
      <c r="AD10" s="111">
        <f>IF(ISBLANK('In Process Calc.'!AM10),"",'In Process Calc.'!AM10)</f>
        <v>-34.930767925925913</v>
      </c>
      <c r="AE10" s="111">
        <f>IF(ISBLANK('In Process Calc.'!AN10),"",'In Process Calc.'!AN10)</f>
        <v>-53.085902259259242</v>
      </c>
      <c r="AF10" s="111">
        <f>IF(ISBLANK('In Process Calc.'!AO10),"",'In Process Calc.'!AO10)</f>
        <v>-163.62817411111109</v>
      </c>
      <c r="AH10" s="111">
        <f>IF(ISBLANK('In Process Calc.'!C10),"",'In Process Calc.'!C10)</f>
        <v>164.81666666676756</v>
      </c>
      <c r="AI10" s="111">
        <f>IF(ISBLANK(Glutamine!H14),"",Glutamine!H14)</f>
        <v>9.4350002838134763</v>
      </c>
      <c r="AJ10" s="111">
        <f>IF(ISBLANK('In Process Calc.'!L10),"",'In Process Calc.'!L10)</f>
        <v>17383.913315835569</v>
      </c>
      <c r="AK10" s="111">
        <f>IF(ISBLANK('In Process Calc.'!M10),"",'In Process Calc.'!M10)</f>
        <v>0</v>
      </c>
      <c r="AL10" s="111">
        <f>IF(ISBLANK('In Process Calc.'!N10),"",'In Process Calc.'!N10)</f>
        <v>778.40260481481482</v>
      </c>
      <c r="AM10" s="111">
        <f>IF(ISBLANK('In Process Calc.'!O10),"",'In Process Calc.'!O10)</f>
        <v>-5.1370069259259257</v>
      </c>
      <c r="AN10" s="111">
        <f>IF(ISBLANK('In Process Calc.'!P10),"",'In Process Calc.'!P10)</f>
        <v>-2.0895218518518512</v>
      </c>
      <c r="AO10" s="111">
        <f>IF(ISBLANK('In Process Calc.'!Q10),"",'In Process Calc.'!Q10)</f>
        <v>2.3941419259259256</v>
      </c>
      <c r="AP10" s="111">
        <f>IF(ISBLANK('In Process Calc.'!R10),"",'In Process Calc.'!R10)</f>
        <v>-1.6930745185185176</v>
      </c>
      <c r="AQ10" s="111">
        <f>IF(ISBLANK('In Process Calc.'!S10),"",'In Process Calc.'!S10)</f>
        <v>1.0525784444444446</v>
      </c>
      <c r="AR10" s="111">
        <f>IF(ISBLANK('In Process Calc.'!T10),"",'In Process Calc.'!T10)</f>
        <v>30.113780010844337</v>
      </c>
      <c r="AS10" s="111">
        <f>IF(ISBLANK('In Process Calc.'!U10),"",'In Process Calc.'!U10)</f>
        <v>-4.8020989259259261</v>
      </c>
      <c r="AT10" s="111">
        <f>IF(ISBLANK('In Process Calc.'!V10),"",'In Process Calc.'!V10)</f>
        <v>-24.860478259259256</v>
      </c>
      <c r="AU10" s="111">
        <f>IF(ISBLANK('In Process Calc.'!W10),"",'In Process Calc.'!W10)</f>
        <v>-2.3462947407407406</v>
      </c>
      <c r="AV10" s="111">
        <f>IF(ISBLANK('In Process Calc.'!X10),"",'In Process Calc.'!X10)</f>
        <v>5.6980851851851644E-2</v>
      </c>
      <c r="AW10" s="111">
        <f>IF(ISBLANK('In Process Calc.'!Y10),"",'In Process Calc.'!Y10)</f>
        <v>-2.1961614074074065</v>
      </c>
      <c r="AX10" s="111">
        <f>IF(ISBLANK('In Process Calc.'!Z10),"",'In Process Calc.'!Z10)</f>
        <v>20.388424281297283</v>
      </c>
      <c r="AY10" s="111">
        <f>IF(ISBLANK('In Process Calc.'!AA10),"",'In Process Calc.'!AA10)</f>
        <v>-1.1454321111111114</v>
      </c>
      <c r="AZ10" s="111">
        <f>IF(ISBLANK('In Process Calc.'!AB10),"",'In Process Calc.'!AB10)</f>
        <v>-2.8056807777777779</v>
      </c>
      <c r="BA10" s="111">
        <f>IF(ISBLANK('In Process Calc.'!AC10),"",'In Process Calc.'!AC10)</f>
        <v>1.0354489259259259</v>
      </c>
      <c r="BB10" s="111">
        <f>IF(ISBLANK('In Process Calc.'!AD10),"",'In Process Calc.'!AD10)</f>
        <v>-13.018127407407407</v>
      </c>
      <c r="BC10" s="111">
        <f>IF(ISBLANK('In Process Calc.'!AE10),"",'In Process Calc.'!AE10)</f>
        <v>-1.2283965185185184</v>
      </c>
      <c r="BD10" s="111">
        <f>IF(ISBLANK('In Process Calc.'!AF10),"",'In Process Calc.'!AF10)</f>
        <v>3.5482247407407419</v>
      </c>
      <c r="BE10" s="111">
        <f>IF(ISBLANK('In Process Calc.'!AG10),"",'In Process Calc.'!AG10)</f>
        <v>6.7156125555555555</v>
      </c>
      <c r="BF10" s="111">
        <f>IF(ISBLANK('In Process Calc.'!AH10),"",'In Process Calc.'!AH10)</f>
        <v>3.1271970370370363</v>
      </c>
      <c r="BG10" s="111">
        <f>IF(ISBLANK('In Process Calc.'!AI10),"",'In Process Calc.'!AI10)</f>
        <v>-0.7970314814814814</v>
      </c>
      <c r="BH10" s="111">
        <f>IF(ISBLANK('In Process Calc.'!AJ10),"",'In Process Calc.'!AJ10)</f>
        <v>1.6250977407407408</v>
      </c>
      <c r="BI10" s="111">
        <f>IF(ISBLANK('In Process Calc.'!AK10),"",'In Process Calc.'!AK10)</f>
        <v>-7.2903053703703709</v>
      </c>
      <c r="BJ10" s="111">
        <f>IF(ISBLANK('In Process Calc.'!AL10),"",'In Process Calc.'!AL10)</f>
        <v>0</v>
      </c>
      <c r="BK10" s="111">
        <f>IF(ISBLANK('In Process Calc.'!AM10),"",'In Process Calc.'!AM10)</f>
        <v>-34.930767925925913</v>
      </c>
      <c r="BL10" s="111">
        <f>IF(ISBLANK('In Process Calc.'!AN10),"",'In Process Calc.'!AN10)</f>
        <v>-53.085902259259242</v>
      </c>
      <c r="BM10" s="111">
        <f>IF(ISBLANK('In Process Calc.'!AO10),"",'In Process Calc.'!AO10)</f>
        <v>-163.62817411111109</v>
      </c>
      <c r="BO10" s="54" t="s">
        <v>48</v>
      </c>
      <c r="BP10" s="56">
        <f t="array" ref="BP10:BS10">LINEST($AO3:INDEX($AO:$AO,COUNT($AO:$AO)+2),$AH$3:INDEX($AH:$AH,COUNT($AH:$AH)+2)^{1,2,3},TRUE,TRUE)</f>
        <v>-1.6674136956501072E-6</v>
      </c>
      <c r="BQ10" s="56">
        <v>8.7911392675702263E-4</v>
      </c>
      <c r="BR10" s="56">
        <v>-7.5467847995262211E-2</v>
      </c>
      <c r="BS10" s="56">
        <v>2.132655928946793</v>
      </c>
      <c r="BT10" s="56">
        <f t="array" ref="BT10:BX10">LINEST($AO3:INDEX($AO:$AO,COUNT($AO:$AO)+2),$AH$3:INDEX($AH:$AH,COUNT($AH:$AH)+2)^{1,2,3,4},TRUE,TRUE)</f>
        <v>-1.5032197118791542E-8</v>
      </c>
      <c r="BU10" s="56">
        <v>8.3681963047713242E-6</v>
      </c>
      <c r="BV10" s="56">
        <v>-1.2306997482085091E-3</v>
      </c>
      <c r="BW10" s="56">
        <v>6.9500399493488116E-2</v>
      </c>
      <c r="BX10" s="56">
        <v>0.45991534844951332</v>
      </c>
      <c r="BY10" s="57">
        <f>IF('Cumulative Curves'!$B$7=6,#REF!,IF('Cumulative Curves'!$B$7=5,#REF!, IF( 'Cumulative Curves'!$B$7=4, BX10,IF('Cumulative Curves'!$B$7=3, BS10, 0))))</f>
        <v>0.45991534844951332</v>
      </c>
      <c r="BZ10" s="57">
        <f>IF('Cumulative Curves'!$B$7=6,#REF!,IF('Cumulative Curves'!$B$7=5,#REF!, IF( 'Cumulative Curves'!$B$7=4, BW10,IF('Cumulative Curves'!$B$7=3, BR10, 0))))</f>
        <v>6.9500399493488116E-2</v>
      </c>
      <c r="CA10" s="57">
        <f>IF('Cumulative Curves'!$B$7=6,#REF!,IF('Cumulative Curves'!$B$7=5,#REF!, IF( 'Cumulative Curves'!$B$7=4, BV10,IF('Cumulative Curves'!$B$7=3, BQ10, 0))))</f>
        <v>-1.2306997482085091E-3</v>
      </c>
      <c r="CB10" s="57">
        <f>IF('Cumulative Curves'!$B$7=6,#REF!,IF('Cumulative Curves'!$B$7=5,#REF!, IF( 'Cumulative Curves'!$B$7=4, BU10,IF('Cumulative Curves'!$B$7=3, BP10, 0))))</f>
        <v>8.3681963047713242E-6</v>
      </c>
      <c r="CC10" s="57">
        <f>IF('Cumulative Curves'!$B$7=6,#REF!,IF('Cumulative Curves'!$B$7=5,#REF!, IF( 'Cumulative Curves'!$B$7=4,BT10, 0)))</f>
        <v>-1.5032197118791542E-8</v>
      </c>
      <c r="CD10" s="57">
        <f>IF('Cumulative Curves'!$B$7=6,#REF!,IF('Cumulative Curves'!$B$7=5,#REF!, 0))</f>
        <v>0</v>
      </c>
      <c r="CE10" s="57">
        <f>IF('Cumulative Curves'!$B$7=6,#REF!,0)</f>
        <v>0</v>
      </c>
      <c r="CF10" s="49"/>
      <c r="CG10" s="76">
        <f>IF(ISBLANK('In Process Calc.'!C10),"",'In Process Calc.'!C10)</f>
        <v>164.81666666676756</v>
      </c>
      <c r="CH10" s="76">
        <f t="shared" si="0"/>
        <v>9.4874289774674594</v>
      </c>
      <c r="CI10" s="76">
        <f t="shared" si="1"/>
        <v>17177.055874451111</v>
      </c>
      <c r="CJ10" s="76">
        <f t="shared" si="2"/>
        <v>0</v>
      </c>
      <c r="CK10" s="76">
        <f t="shared" si="3"/>
        <v>1000.7833923067064</v>
      </c>
      <c r="CL10" s="76">
        <f t="shared" si="4"/>
        <v>-6.1469130367701119</v>
      </c>
      <c r="CM10" s="76">
        <f t="shared" si="5"/>
        <v>-1.0162590732772241</v>
      </c>
      <c r="CN10" s="76">
        <f t="shared" si="6"/>
        <v>4.8567376387338381</v>
      </c>
      <c r="CO10" s="76">
        <f t="shared" si="7"/>
        <v>-1.5703625685173086</v>
      </c>
      <c r="CP10" s="76">
        <f t="shared" si="8"/>
        <v>1.1805659487571378</v>
      </c>
      <c r="CQ10" s="76">
        <f t="shared" si="9"/>
        <v>30.144900131954234</v>
      </c>
      <c r="CR10" s="76">
        <f t="shared" si="10"/>
        <v>-5.2652888998747613</v>
      </c>
      <c r="CS10" s="76">
        <f t="shared" si="11"/>
        <v>-17.325141443415063</v>
      </c>
      <c r="CT10" s="76">
        <f t="shared" si="12"/>
        <v>-1.3395574546450568</v>
      </c>
      <c r="CU10" s="76">
        <f t="shared" si="13"/>
        <v>0.10486787042294199</v>
      </c>
      <c r="CV10" s="76">
        <f t="shared" si="14"/>
        <v>-0.79316188820695321</v>
      </c>
      <c r="CW10" s="76">
        <f t="shared" si="15"/>
        <v>18.056922982006874</v>
      </c>
      <c r="CX10" s="76">
        <f t="shared" si="16"/>
        <v>0.69235744591044834</v>
      </c>
      <c r="CY10" s="76">
        <f t="shared" si="17"/>
        <v>-1.441359838484972</v>
      </c>
      <c r="CZ10" s="76">
        <f t="shared" si="18"/>
        <v>1.114882826785395</v>
      </c>
      <c r="DA10" s="76">
        <f t="shared" si="19"/>
        <v>-10.438231187098337</v>
      </c>
      <c r="DB10" s="76">
        <f t="shared" si="20"/>
        <v>-0.54284519720492519</v>
      </c>
      <c r="DC10" s="76">
        <f t="shared" si="21"/>
        <v>3.9627515353339384</v>
      </c>
      <c r="DD10" s="76">
        <f t="shared" si="22"/>
        <v>6.9045806526621476</v>
      </c>
      <c r="DE10" s="76">
        <f t="shared" si="23"/>
        <v>3.518955795672857</v>
      </c>
      <c r="DF10" s="76">
        <f t="shared" si="24"/>
        <v>-0.38861861988963153</v>
      </c>
      <c r="DG10" s="76">
        <f t="shared" si="25"/>
        <v>1.8003473438178101</v>
      </c>
      <c r="DH10" s="76">
        <f t="shared" si="26"/>
        <v>-4.8035242071511464</v>
      </c>
      <c r="DI10" s="76">
        <f t="shared" si="27"/>
        <v>0</v>
      </c>
      <c r="DJ10" s="76">
        <f t="shared" si="28"/>
        <v>-7.8995912545614644</v>
      </c>
      <c r="DK10" s="76">
        <f t="shared" si="29"/>
        <v>-24.484735478429897</v>
      </c>
      <c r="DL10" s="76">
        <f t="shared" si="30"/>
        <v>-43.933067833324088</v>
      </c>
    </row>
    <row r="11" spans="1:116" s="48" customFormat="1" ht="12">
      <c r="A11" s="111">
        <f>IF(ISBLANK('In Process Calc.'!C11),"",'In Process Calc.'!C11)</f>
        <v>189.19999999995343</v>
      </c>
      <c r="B11" s="111">
        <f>IF(ISBLANK(Glutamine!H15),"",Glutamine!H15)</f>
        <v>12.014300210571289</v>
      </c>
      <c r="C11" s="111">
        <f>IF(ISBLANK('In Process Calc.'!L11),"",'In Process Calc.'!L11)</f>
        <v>22575.925730425577</v>
      </c>
      <c r="D11" s="111">
        <f>IF(ISBLANK('In Process Calc.'!M11),"",'In Process Calc.'!M11)</f>
        <v>0</v>
      </c>
      <c r="E11" s="111">
        <f>IF(ISBLANK('In Process Calc.'!N11),"",'In Process Calc.'!N11)</f>
        <v>1416.7101851851853</v>
      </c>
      <c r="F11" s="111">
        <f>IF(ISBLANK('In Process Calc.'!O11),"",'In Process Calc.'!O11)</f>
        <v>-9.1255826296296298</v>
      </c>
      <c r="G11" s="111">
        <f>IF(ISBLANK('In Process Calc.'!P11),"",'In Process Calc.'!P11)</f>
        <v>-1.9321040370370364</v>
      </c>
      <c r="H11" s="111">
        <f>IF(ISBLANK('In Process Calc.'!Q11),"",'In Process Calc.'!Q11)</f>
        <v>10.069861481481482</v>
      </c>
      <c r="I11" s="111">
        <f>IF(ISBLANK('In Process Calc.'!R11),"",'In Process Calc.'!R11)</f>
        <v>-3.2334283703703703</v>
      </c>
      <c r="J11" s="111">
        <f>IF(ISBLANK('In Process Calc.'!S11),"",'In Process Calc.'!S11)</f>
        <v>1.3124135925925926</v>
      </c>
      <c r="K11" s="111">
        <f>IF(ISBLANK('In Process Calc.'!T11),"",'In Process Calc.'!T11)</f>
        <v>41.34882051236805</v>
      </c>
      <c r="L11" s="111">
        <f>IF(ISBLANK('In Process Calc.'!U11),"",'In Process Calc.'!U11)</f>
        <v>-7.5052022962962965</v>
      </c>
      <c r="M11" s="111">
        <f>IF(ISBLANK('In Process Calc.'!V11),"",'In Process Calc.'!V11)</f>
        <v>-24.228604629629629</v>
      </c>
      <c r="N11" s="111">
        <f>IF(ISBLANK('In Process Calc.'!W11),"",'In Process Calc.'!W11)</f>
        <v>-1.6432894074074071</v>
      </c>
      <c r="O11" s="111">
        <f>IF(ISBLANK('In Process Calc.'!X11),"",'In Process Calc.'!X11)</f>
        <v>0.46403788888888903</v>
      </c>
      <c r="P11" s="111">
        <f>IF(ISBLANK('In Process Calc.'!Y11),"",'In Process Calc.'!Y11)</f>
        <v>-1.6563149259259258</v>
      </c>
      <c r="Q11" s="111">
        <f>IF(ISBLANK('In Process Calc.'!Z11),"",'In Process Calc.'!Z11)</f>
        <v>20.889226037760675</v>
      </c>
      <c r="R11" s="111">
        <f>IF(ISBLANK('In Process Calc.'!AA11),"",'In Process Calc.'!AA11)</f>
        <v>0.18156662962962922</v>
      </c>
      <c r="S11" s="111">
        <f>IF(ISBLANK('In Process Calc.'!AB11),"",'In Process Calc.'!AB11)</f>
        <v>-2.2689813703703714</v>
      </c>
      <c r="T11" s="111">
        <f>IF(ISBLANK('In Process Calc.'!AC11),"",'In Process Calc.'!AC11)</f>
        <v>1.2833422592592592</v>
      </c>
      <c r="U11" s="111">
        <f>IF(ISBLANK('In Process Calc.'!AD11),"",'In Process Calc.'!AD11)</f>
        <v>-15.781331851851853</v>
      </c>
      <c r="V11" s="111">
        <f>IF(ISBLANK('In Process Calc.'!AE11),"",'In Process Calc.'!AE11)</f>
        <v>-0.88764625925925933</v>
      </c>
      <c r="W11" s="111">
        <f>IF(ISBLANK('In Process Calc.'!AF11),"",'In Process Calc.'!AF11)</f>
        <v>4.4561549259259268</v>
      </c>
      <c r="X11" s="111">
        <f>IF(ISBLANK('In Process Calc.'!AG11),"",'In Process Calc.'!AG11)</f>
        <v>7.5166258148148142</v>
      </c>
      <c r="Y11" s="111">
        <f>IF(ISBLANK('In Process Calc.'!AH11),"",'In Process Calc.'!AH11)</f>
        <v>4.2374001851851846</v>
      </c>
      <c r="Z11" s="111">
        <f>IF(ISBLANK('In Process Calc.'!AI11),"",'In Process Calc.'!AI11)</f>
        <v>-0.71779159259259262</v>
      </c>
      <c r="AA11" s="111">
        <f>IF(ISBLANK('In Process Calc.'!AJ11),"",'In Process Calc.'!AJ11)</f>
        <v>2.125324148148148</v>
      </c>
      <c r="AB11" s="111">
        <f>IF(ISBLANK('In Process Calc.'!AK11),"",'In Process Calc.'!AK11)</f>
        <v>-6.9291575185185188</v>
      </c>
      <c r="AC11" s="111">
        <f>IF(ISBLANK('In Process Calc.'!AL11),"",'In Process Calc.'!AL11)</f>
        <v>0</v>
      </c>
      <c r="AD11" s="111">
        <f>IF(ISBLANK('In Process Calc.'!AM11),"",'In Process Calc.'!AM11)</f>
        <v>-16.677980777777787</v>
      </c>
      <c r="AE11" s="111">
        <f>IF(ISBLANK('In Process Calc.'!AN11),"",'In Process Calc.'!AN11)</f>
        <v>-41.58489525925927</v>
      </c>
      <c r="AF11" s="111">
        <f>IF(ISBLANK('In Process Calc.'!AO11),"",'In Process Calc.'!AO11)</f>
        <v>-93.834856444444469</v>
      </c>
      <c r="AH11" s="111">
        <f>IF(ISBLANK('In Process Calc.'!C11),"",'In Process Calc.'!C11)</f>
        <v>189.19999999995343</v>
      </c>
      <c r="AI11" s="111">
        <f>IF(ISBLANK(Glutamine!H15),"",Glutamine!H15)</f>
        <v>12.014300210571289</v>
      </c>
      <c r="AJ11" s="111">
        <f>IF(ISBLANK('In Process Calc.'!L11),"",'In Process Calc.'!L11)</f>
        <v>22575.925730425577</v>
      </c>
      <c r="AK11" s="111">
        <f>IF(ISBLANK('In Process Calc.'!M11),"",'In Process Calc.'!M11)</f>
        <v>0</v>
      </c>
      <c r="AL11" s="111">
        <f>IF(ISBLANK('In Process Calc.'!N11),"",'In Process Calc.'!N11)</f>
        <v>1416.7101851851853</v>
      </c>
      <c r="AM11" s="111">
        <f>IF(ISBLANK('In Process Calc.'!O11),"",'In Process Calc.'!O11)</f>
        <v>-9.1255826296296298</v>
      </c>
      <c r="AN11" s="111">
        <f>IF(ISBLANK('In Process Calc.'!P11),"",'In Process Calc.'!P11)</f>
        <v>-1.9321040370370364</v>
      </c>
      <c r="AO11" s="111">
        <f>IF(ISBLANK('In Process Calc.'!Q11),"",'In Process Calc.'!Q11)</f>
        <v>10.069861481481482</v>
      </c>
      <c r="AP11" s="111">
        <f>IF(ISBLANK('In Process Calc.'!R11),"",'In Process Calc.'!R11)</f>
        <v>-3.2334283703703703</v>
      </c>
      <c r="AQ11" s="111">
        <f>IF(ISBLANK('In Process Calc.'!S11),"",'In Process Calc.'!S11)</f>
        <v>1.3124135925925926</v>
      </c>
      <c r="AR11" s="111">
        <f>IF(ISBLANK('In Process Calc.'!T11),"",'In Process Calc.'!T11)</f>
        <v>41.34882051236805</v>
      </c>
      <c r="AS11" s="111">
        <f>IF(ISBLANK('In Process Calc.'!U11),"",'In Process Calc.'!U11)</f>
        <v>-7.5052022962962965</v>
      </c>
      <c r="AT11" s="111">
        <f>IF(ISBLANK('In Process Calc.'!V11),"",'In Process Calc.'!V11)</f>
        <v>-24.228604629629629</v>
      </c>
      <c r="AU11" s="111">
        <f>IF(ISBLANK('In Process Calc.'!W11),"",'In Process Calc.'!W11)</f>
        <v>-1.6432894074074071</v>
      </c>
      <c r="AV11" s="111">
        <f>IF(ISBLANK('In Process Calc.'!X11),"",'In Process Calc.'!X11)</f>
        <v>0.46403788888888903</v>
      </c>
      <c r="AW11" s="111">
        <f>IF(ISBLANK('In Process Calc.'!Y11),"",'In Process Calc.'!Y11)</f>
        <v>-1.6563149259259258</v>
      </c>
      <c r="AX11" s="111">
        <f>IF(ISBLANK('In Process Calc.'!Z11),"",'In Process Calc.'!Z11)</f>
        <v>20.889226037760675</v>
      </c>
      <c r="AY11" s="111">
        <f>IF(ISBLANK('In Process Calc.'!AA11),"",'In Process Calc.'!AA11)</f>
        <v>0.18156662962962922</v>
      </c>
      <c r="AZ11" s="111">
        <f>IF(ISBLANK('In Process Calc.'!AB11),"",'In Process Calc.'!AB11)</f>
        <v>-2.2689813703703714</v>
      </c>
      <c r="BA11" s="111">
        <f>IF(ISBLANK('In Process Calc.'!AC11),"",'In Process Calc.'!AC11)</f>
        <v>1.2833422592592592</v>
      </c>
      <c r="BB11" s="111">
        <f>IF(ISBLANK('In Process Calc.'!AD11),"",'In Process Calc.'!AD11)</f>
        <v>-15.781331851851853</v>
      </c>
      <c r="BC11" s="111">
        <f>IF(ISBLANK('In Process Calc.'!AE11),"",'In Process Calc.'!AE11)</f>
        <v>-0.88764625925925933</v>
      </c>
      <c r="BD11" s="111">
        <f>IF(ISBLANK('In Process Calc.'!AF11),"",'In Process Calc.'!AF11)</f>
        <v>4.4561549259259268</v>
      </c>
      <c r="BE11" s="111">
        <f>IF(ISBLANK('In Process Calc.'!AG11),"",'In Process Calc.'!AG11)</f>
        <v>7.5166258148148142</v>
      </c>
      <c r="BF11" s="111">
        <f>IF(ISBLANK('In Process Calc.'!AH11),"",'In Process Calc.'!AH11)</f>
        <v>4.2374001851851846</v>
      </c>
      <c r="BG11" s="111">
        <f>IF(ISBLANK('In Process Calc.'!AI11),"",'In Process Calc.'!AI11)</f>
        <v>-0.71779159259259262</v>
      </c>
      <c r="BH11" s="111">
        <f>IF(ISBLANK('In Process Calc.'!AJ11),"",'In Process Calc.'!AJ11)</f>
        <v>2.125324148148148</v>
      </c>
      <c r="BI11" s="111">
        <f>IF(ISBLANK('In Process Calc.'!AK11),"",'In Process Calc.'!AK11)</f>
        <v>-6.9291575185185188</v>
      </c>
      <c r="BJ11" s="111">
        <f>IF(ISBLANK('In Process Calc.'!AL11),"",'In Process Calc.'!AL11)</f>
        <v>0</v>
      </c>
      <c r="BK11" s="111">
        <f>IF(ISBLANK('In Process Calc.'!AM11),"",'In Process Calc.'!AM11)</f>
        <v>-16.677980777777787</v>
      </c>
      <c r="BL11" s="111">
        <f>IF(ISBLANK('In Process Calc.'!AN11),"",'In Process Calc.'!AN11)</f>
        <v>-41.58489525925927</v>
      </c>
      <c r="BM11" s="111">
        <f>IF(ISBLANK('In Process Calc.'!AO11),"",'In Process Calc.'!AO11)</f>
        <v>-93.834856444444469</v>
      </c>
      <c r="BO11" s="54" t="s">
        <v>46</v>
      </c>
      <c r="BP11" s="56">
        <f t="array" ref="BP11:BS11">LINEST($AP3:INDEX($AP:$AP,COUNT($AP:$AP)+2),$AH$3:INDEX($AH:$AH,COUNT($AH:$AH)+2)^{1,2,3},TRUE,TRUE)</f>
        <v>5.3298920701703928E-7</v>
      </c>
      <c r="BQ11" s="56">
        <v>-2.2247346006010733E-4</v>
      </c>
      <c r="BR11" s="56">
        <v>1.5157134826421536E-2</v>
      </c>
      <c r="BS11" s="56">
        <v>2.8350725904910945E-2</v>
      </c>
      <c r="BT11" s="56">
        <f t="array" ref="BT11:BX11">LINEST($AP3:INDEX($AP:$AP,COUNT($AP:$AP)+2),$AH$3:INDEX($AH:$AH,COUNT($AH:$AH)+2)^{1,2,3,4},TRUE,TRUE)</f>
        <v>-5.2757895273809524E-9</v>
      </c>
      <c r="BU11" s="56">
        <v>4.0551467281498753E-6</v>
      </c>
      <c r="BV11" s="56">
        <v>-9.6294624678225989E-4</v>
      </c>
      <c r="BW11" s="56">
        <v>6.6036055310229422E-2</v>
      </c>
      <c r="BX11" s="56">
        <v>-0.55872428161883292</v>
      </c>
      <c r="BY11" s="57">
        <f>IF('Cumulative Curves'!$B$8=6,#REF!,IF('Cumulative Curves'!$B$8=5,#REF!, IF( 'Cumulative Curves'!$B$8=4, BX11,IF('Cumulative Curves'!$B$8=3, BS11, 0))))</f>
        <v>-0.55872428161883292</v>
      </c>
      <c r="BZ11" s="57">
        <f>IF('Cumulative Curves'!$B$8=6,#REF!,IF('Cumulative Curves'!$B$8=5,#REF!, IF( 'Cumulative Curves'!$B$8=4, BW11,IF('Cumulative Curves'!$B$8=3, BR11, 0))))</f>
        <v>6.6036055310229422E-2</v>
      </c>
      <c r="CA11" s="57">
        <f>IF('Cumulative Curves'!$B$8=6,#REF!,IF('Cumulative Curves'!$B$8=5,#REF!, IF( 'Cumulative Curves'!$B$8=4, BV11,IF('Cumulative Curves'!$B$8=3, BQ11, 0))))</f>
        <v>-9.6294624678225989E-4</v>
      </c>
      <c r="CB11" s="57">
        <f>IF('Cumulative Curves'!$B$8=6,#REF!,IF('Cumulative Curves'!$B$8=5,#REF!, IF( 'Cumulative Curves'!$B$8=4, BU11,IF('Cumulative Curves'!$B$8=3, BP11, 0))))</f>
        <v>4.0551467281498753E-6</v>
      </c>
      <c r="CC11" s="57">
        <f>IF('Cumulative Curves'!$B$8=6,#REF!,IF('Cumulative Curves'!$B$8=5,#REF!, IF( 'Cumulative Curves'!$B$8=4,BT11, 0)))</f>
        <v>-5.2757895273809524E-9</v>
      </c>
      <c r="CD11" s="57">
        <f>IF('Cumulative Curves'!$B$8=6,#REF!,IF('Cumulative Curves'!$B$8=5,#REF!, 0))</f>
        <v>0</v>
      </c>
      <c r="CE11" s="57">
        <f>IF('Cumulative Curves'!$B$8=6,#REF!,0)</f>
        <v>0</v>
      </c>
      <c r="CF11" s="49"/>
      <c r="CG11" s="76">
        <f>IF(ISBLANK('In Process Calc.'!C11),"",'In Process Calc.'!C11)</f>
        <v>189.19999999995343</v>
      </c>
      <c r="CH11" s="76">
        <f t="shared" si="0"/>
        <v>11.671455455189898</v>
      </c>
      <c r="CI11" s="76">
        <f t="shared" si="1"/>
        <v>21294.355391472141</v>
      </c>
      <c r="CJ11" s="76">
        <f t="shared" si="2"/>
        <v>0</v>
      </c>
      <c r="CK11" s="76">
        <f t="shared" si="3"/>
        <v>1501.4329806195317</v>
      </c>
      <c r="CL11" s="76">
        <f t="shared" si="4"/>
        <v>-7.9677399230875103</v>
      </c>
      <c r="CM11" s="76">
        <f t="shared" si="5"/>
        <v>-1.1751854085707851</v>
      </c>
      <c r="CN11" s="76">
        <f t="shared" si="6"/>
        <v>6.967712558797551</v>
      </c>
      <c r="CO11" s="76">
        <f t="shared" si="7"/>
        <v>-1.8309457362872195</v>
      </c>
      <c r="CP11" s="76">
        <f t="shared" si="8"/>
        <v>1.4362290599917118</v>
      </c>
      <c r="CQ11" s="76">
        <f t="shared" si="9"/>
        <v>40.167417953517109</v>
      </c>
      <c r="CR11" s="76">
        <f t="shared" si="10"/>
        <v>-7.6533899224034911</v>
      </c>
      <c r="CS11" s="76">
        <f t="shared" si="11"/>
        <v>-18.087536467314198</v>
      </c>
      <c r="CT11" s="76">
        <f t="shared" si="12"/>
        <v>-1.0614836998468662</v>
      </c>
      <c r="CU11" s="76">
        <f t="shared" si="13"/>
        <v>0.34267586143624396</v>
      </c>
      <c r="CV11" s="76">
        <f t="shared" si="14"/>
        <v>-0.7562912908893582</v>
      </c>
      <c r="CW11" s="76">
        <f t="shared" si="15"/>
        <v>17.2015805559749</v>
      </c>
      <c r="CX11" s="76">
        <f t="shared" si="16"/>
        <v>1.2868146733771311</v>
      </c>
      <c r="CY11" s="76">
        <f t="shared" si="17"/>
        <v>-1.3316110072535459</v>
      </c>
      <c r="CZ11" s="76">
        <f t="shared" si="18"/>
        <v>1.3111722062007216</v>
      </c>
      <c r="DA11" s="76">
        <f t="shared" si="19"/>
        <v>-12.26065567820787</v>
      </c>
      <c r="DB11" s="76">
        <f t="shared" si="20"/>
        <v>-0.45283248149555577</v>
      </c>
      <c r="DC11" s="76">
        <f t="shared" si="21"/>
        <v>4.6343817851031481</v>
      </c>
      <c r="DD11" s="76">
        <f t="shared" si="22"/>
        <v>7.9349787591937506</v>
      </c>
      <c r="DE11" s="76">
        <f t="shared" si="23"/>
        <v>4.3210172839371452</v>
      </c>
      <c r="DF11" s="76">
        <f t="shared" si="24"/>
        <v>-0.41844945776105513</v>
      </c>
      <c r="DG11" s="76">
        <f t="shared" si="25"/>
        <v>2.2054614746352548</v>
      </c>
      <c r="DH11" s="76">
        <f t="shared" si="26"/>
        <v>-5.119211333906267</v>
      </c>
      <c r="DI11" s="76">
        <f t="shared" si="27"/>
        <v>0</v>
      </c>
      <c r="DJ11" s="76">
        <f t="shared" si="28"/>
        <v>-3.3007999050065209</v>
      </c>
      <c r="DK11" s="76">
        <f t="shared" si="29"/>
        <v>-23.529195506301889</v>
      </c>
      <c r="DL11" s="76">
        <f t="shared" si="30"/>
        <v>-22.442157081661193</v>
      </c>
    </row>
    <row r="12" spans="1:116" s="48" customFormat="1" ht="12">
      <c r="A12" s="111">
        <f>IF(ISBLANK('In Process Calc.'!C12),"",'In Process Calc.'!C12)</f>
        <v>213.14999999996508</v>
      </c>
      <c r="B12" s="111">
        <f>IF(ISBLANK(Glutamine!H16),"",Glutamine!H16)</f>
        <v>14.453400476074219</v>
      </c>
      <c r="C12" s="111">
        <f>IF(ISBLANK('In Process Calc.'!L12),"",'In Process Calc.'!L12)</f>
        <v>27230.16513016052</v>
      </c>
      <c r="D12" s="111">
        <f>IF(ISBLANK('In Process Calc.'!M12),"",'In Process Calc.'!M12)</f>
        <v>0</v>
      </c>
      <c r="E12" s="111">
        <f>IF(ISBLANK('In Process Calc.'!N12),"",'In Process Calc.'!N12)</f>
        <v>2255.076229166667</v>
      </c>
      <c r="F12" s="111">
        <f>IF(ISBLANK('In Process Calc.'!O12),"",'In Process Calc.'!O12)</f>
        <v>-11.882110166666667</v>
      </c>
      <c r="G12" s="111">
        <f>IF(ISBLANK('In Process Calc.'!P12),"",'In Process Calc.'!P12)</f>
        <v>-1.0961921944444437</v>
      </c>
      <c r="H12" s="111">
        <f>IF(ISBLANK('In Process Calc.'!Q12),"",'In Process Calc.'!Q12)</f>
        <v>12.884201666666666</v>
      </c>
      <c r="I12" s="111">
        <f>IF(ISBLANK('In Process Calc.'!R12),"",'In Process Calc.'!R12)</f>
        <v>-2.3334581111111117</v>
      </c>
      <c r="J12" s="111">
        <f>IF(ISBLANK('In Process Calc.'!S12),"",'In Process Calc.'!S12)</f>
        <v>1.6568463055555556</v>
      </c>
      <c r="K12" s="111">
        <f>IF(ISBLANK('In Process Calc.'!T12),"",'In Process Calc.'!T12)</f>
        <v>53.032254089398172</v>
      </c>
      <c r="L12" s="111">
        <f>IF(ISBLANK('In Process Calc.'!U12),"",'In Process Calc.'!U12)</f>
        <v>-9.7245065555555552</v>
      </c>
      <c r="M12" s="111">
        <f>IF(ISBLANK('In Process Calc.'!V12),"",'In Process Calc.'!V12)</f>
        <v>-18.69282872222222</v>
      </c>
      <c r="N12" s="111">
        <f>IF(ISBLANK('In Process Calc.'!W12),"",'In Process Calc.'!W12)</f>
        <v>-0.50888786111111095</v>
      </c>
      <c r="O12" s="111">
        <f>IF(ISBLANK('In Process Calc.'!X12),"",'In Process Calc.'!X12)</f>
        <v>0.84820372222222207</v>
      </c>
      <c r="P12" s="111">
        <f>IF(ISBLANK('In Process Calc.'!Y12),"",'In Process Calc.'!Y12)</f>
        <v>-0.28179130555555498</v>
      </c>
      <c r="Q12" s="111">
        <f>IF(ISBLANK('In Process Calc.'!Z12),"",'In Process Calc.'!Z12)</f>
        <v>13.621934823366885</v>
      </c>
      <c r="R12" s="111">
        <f>IF(ISBLANK('In Process Calc.'!AA12),"",'In Process Calc.'!AA12)</f>
        <v>2.4727908611111094</v>
      </c>
      <c r="S12" s="111">
        <f>IF(ISBLANK('In Process Calc.'!AB12),"",'In Process Calc.'!AB12)</f>
        <v>-0.811971555555556</v>
      </c>
      <c r="T12" s="111">
        <f>IF(ISBLANK('In Process Calc.'!AC12),"",'In Process Calc.'!AC12)</f>
        <v>1.6079849999999998</v>
      </c>
      <c r="U12" s="111">
        <f>IF(ISBLANK('In Process Calc.'!AD12),"",'In Process Calc.'!AD12)</f>
        <v>-12.50024777777778</v>
      </c>
      <c r="V12" s="111">
        <f>IF(ISBLANK('In Process Calc.'!AE12),"",'In Process Calc.'!AE12)</f>
        <v>-0.13536619444444475</v>
      </c>
      <c r="W12" s="111">
        <f>IF(ISBLANK('In Process Calc.'!AF12),"",'In Process Calc.'!AF12)</f>
        <v>5.65041525</v>
      </c>
      <c r="X12" s="111">
        <f>IF(ISBLANK('In Process Calc.'!AG12),"",'In Process Calc.'!AG12)</f>
        <v>9.7241768611111112</v>
      </c>
      <c r="Y12" s="111">
        <f>IF(ISBLANK('In Process Calc.'!AH12),"",'In Process Calc.'!AH12)</f>
        <v>5.5080714444444432</v>
      </c>
      <c r="Z12" s="111">
        <f>IF(ISBLANK('In Process Calc.'!AI12),"",'In Process Calc.'!AI12)</f>
        <v>-0.34993280555555561</v>
      </c>
      <c r="AA12" s="111">
        <f>IF(ISBLANK('In Process Calc.'!AJ12),"",'In Process Calc.'!AJ12)</f>
        <v>2.79022975</v>
      </c>
      <c r="AB12" s="111">
        <f>IF(ISBLANK('In Process Calc.'!AK12),"",'In Process Calc.'!AK12)</f>
        <v>-4.8899358611111126</v>
      </c>
      <c r="AC12" s="111">
        <f>IF(ISBLANK('In Process Calc.'!AL12),"",'In Process Calc.'!AL12)</f>
        <v>0</v>
      </c>
      <c r="AD12" s="111">
        <f>IF(ISBLANK('In Process Calc.'!AM12),"",'In Process Calc.'!AM12)</f>
        <v>6.9986552222222222</v>
      </c>
      <c r="AE12" s="111">
        <f>IF(ISBLANK('In Process Calc.'!AN12),"",'In Process Calc.'!AN12)</f>
        <v>-17.383702722222225</v>
      </c>
      <c r="AF12" s="111">
        <f>IF(ISBLANK('In Process Calc.'!AO12),"",'In Process Calc.'!AO12)</f>
        <v>34.563817055555532</v>
      </c>
      <c r="AH12" s="111">
        <f>IF(ISBLANK('In Process Calc.'!C12),"",'In Process Calc.'!C12)</f>
        <v>213.14999999996508</v>
      </c>
      <c r="AI12" s="111">
        <f>IF(ISBLANK(Glutamine!H16),"",Glutamine!H16)</f>
        <v>14.453400476074219</v>
      </c>
      <c r="AJ12" s="111">
        <f>IF(ISBLANK('In Process Calc.'!L12),"",'In Process Calc.'!L12)</f>
        <v>27230.16513016052</v>
      </c>
      <c r="AK12" s="111">
        <f>IF(ISBLANK('In Process Calc.'!M12),"",'In Process Calc.'!M12)</f>
        <v>0</v>
      </c>
      <c r="AL12" s="111">
        <f>IF(ISBLANK('In Process Calc.'!N12),"",'In Process Calc.'!N12)</f>
        <v>2255.076229166667</v>
      </c>
      <c r="AM12" s="111">
        <f>IF(ISBLANK('In Process Calc.'!O12),"",'In Process Calc.'!O12)</f>
        <v>-11.882110166666667</v>
      </c>
      <c r="AN12" s="111">
        <f>IF(ISBLANK('In Process Calc.'!P12),"",'In Process Calc.'!P12)</f>
        <v>-1.0961921944444437</v>
      </c>
      <c r="AO12" s="111">
        <f>IF(ISBLANK('In Process Calc.'!Q12),"",'In Process Calc.'!Q12)</f>
        <v>12.884201666666666</v>
      </c>
      <c r="AP12" s="111">
        <f>IF(ISBLANK('In Process Calc.'!R12),"",'In Process Calc.'!R12)</f>
        <v>-2.3334581111111117</v>
      </c>
      <c r="AQ12" s="111">
        <f>IF(ISBLANK('In Process Calc.'!S12),"",'In Process Calc.'!S12)</f>
        <v>1.6568463055555556</v>
      </c>
      <c r="AR12" s="111">
        <f>IF(ISBLANK('In Process Calc.'!T12),"",'In Process Calc.'!T12)</f>
        <v>53.032254089398172</v>
      </c>
      <c r="AS12" s="111">
        <f>IF(ISBLANK('In Process Calc.'!U12),"",'In Process Calc.'!U12)</f>
        <v>-9.7245065555555552</v>
      </c>
      <c r="AT12" s="111">
        <f>IF(ISBLANK('In Process Calc.'!V12),"",'In Process Calc.'!V12)</f>
        <v>-18.69282872222222</v>
      </c>
      <c r="AU12" s="111">
        <f>IF(ISBLANK('In Process Calc.'!W12),"",'In Process Calc.'!W12)</f>
        <v>-0.50888786111111095</v>
      </c>
      <c r="AV12" s="111">
        <f>IF(ISBLANK('In Process Calc.'!X12),"",'In Process Calc.'!X12)</f>
        <v>0.84820372222222207</v>
      </c>
      <c r="AW12" s="111">
        <f>IF(ISBLANK('In Process Calc.'!Y12),"",'In Process Calc.'!Y12)</f>
        <v>-0.28179130555555498</v>
      </c>
      <c r="AX12" s="111">
        <f>IF(ISBLANK('In Process Calc.'!Z12),"",'In Process Calc.'!Z12)</f>
        <v>13.621934823366885</v>
      </c>
      <c r="AY12" s="111">
        <f>IF(ISBLANK('In Process Calc.'!AA12),"",'In Process Calc.'!AA12)</f>
        <v>2.4727908611111094</v>
      </c>
      <c r="AZ12" s="111">
        <f>IF(ISBLANK('In Process Calc.'!AB12),"",'In Process Calc.'!AB12)</f>
        <v>-0.811971555555556</v>
      </c>
      <c r="BA12" s="111">
        <f>IF(ISBLANK('In Process Calc.'!AC12),"",'In Process Calc.'!AC12)</f>
        <v>1.6079849999999998</v>
      </c>
      <c r="BB12" s="111">
        <f>IF(ISBLANK('In Process Calc.'!AD12),"",'In Process Calc.'!AD12)</f>
        <v>-12.50024777777778</v>
      </c>
      <c r="BC12" s="111">
        <f>IF(ISBLANK('In Process Calc.'!AE12),"",'In Process Calc.'!AE12)</f>
        <v>-0.13536619444444475</v>
      </c>
      <c r="BD12" s="111">
        <f>IF(ISBLANK('In Process Calc.'!AF12),"",'In Process Calc.'!AF12)</f>
        <v>5.65041525</v>
      </c>
      <c r="BE12" s="111">
        <f>IF(ISBLANK('In Process Calc.'!AG12),"",'In Process Calc.'!AG12)</f>
        <v>9.7241768611111112</v>
      </c>
      <c r="BF12" s="111">
        <f>IF(ISBLANK('In Process Calc.'!AH12),"",'In Process Calc.'!AH12)</f>
        <v>5.5080714444444432</v>
      </c>
      <c r="BG12" s="111">
        <f>IF(ISBLANK('In Process Calc.'!AI12),"",'In Process Calc.'!AI12)</f>
        <v>-0.34993280555555561</v>
      </c>
      <c r="BH12" s="111">
        <f>IF(ISBLANK('In Process Calc.'!AJ12),"",'In Process Calc.'!AJ12)</f>
        <v>2.79022975</v>
      </c>
      <c r="BI12" s="111">
        <f>IF(ISBLANK('In Process Calc.'!AK12),"",'In Process Calc.'!AK12)</f>
        <v>-4.8899358611111126</v>
      </c>
      <c r="BJ12" s="111">
        <f>IF(ISBLANK('In Process Calc.'!AL12),"",'In Process Calc.'!AL12)</f>
        <v>0</v>
      </c>
      <c r="BK12" s="111">
        <f>IF(ISBLANK('In Process Calc.'!AM12),"",'In Process Calc.'!AM12)</f>
        <v>6.9986552222222222</v>
      </c>
      <c r="BL12" s="111">
        <f>IF(ISBLANK('In Process Calc.'!AN12),"",'In Process Calc.'!AN12)</f>
        <v>-17.383702722222225</v>
      </c>
      <c r="BM12" s="111">
        <f>IF(ISBLANK('In Process Calc.'!AO12),"",'In Process Calc.'!AO12)</f>
        <v>34.563817055555532</v>
      </c>
      <c r="BO12" s="54" t="s">
        <v>346</v>
      </c>
      <c r="BP12" s="56">
        <f t="array" ref="BP12:BS12">LINEST($AQ3:INDEX($AQ:$AQ,COUNT($AQ:$AQ)+2),$AH$3:INDEX($AH:$AH,COUNT($AH:$AH)+2)^{1,2,3},TRUE,TRUE)</f>
        <v>-2.2905964730987623E-7</v>
      </c>
      <c r="BQ12" s="56">
        <v>9.8976020379779226E-5</v>
      </c>
      <c r="BR12" s="56">
        <v>-2.9892994835686582E-3</v>
      </c>
      <c r="BS12" s="56">
        <v>1.0153388852053968E-2</v>
      </c>
      <c r="BT12" s="56">
        <f t="array" ref="BT12:BX12">LINEST($AQ3:INDEX($AQ:$AQ,COUNT($AQ:$AQ)+2),$AH$3:INDEX($AH:$AH,COUNT($AH:$AH)+2)^{1,2,3,4},TRUE,TRUE)</f>
        <v>-8.1997674190712937E-10</v>
      </c>
      <c r="BU12" s="56">
        <v>3.1836310973401927E-7</v>
      </c>
      <c r="BV12" s="56">
        <v>-1.6110159608287575E-5</v>
      </c>
      <c r="BW12" s="56">
        <v>4.9184328536565616E-3</v>
      </c>
      <c r="BX12" s="56">
        <v>-8.109131479392051E-2</v>
      </c>
      <c r="BY12" s="57">
        <f>IF('Cumulative Curves'!$B$10=6,#REF!,IF('Cumulative Curves'!$B$10=5,#REF!, IF( 'Cumulative Curves'!$B$10=4, BX12,IF('Cumulative Curves'!$B$10=3, BS12, 0))))</f>
        <v>1.0153388852053968E-2</v>
      </c>
      <c r="BZ12" s="57">
        <f>IF('Cumulative Curves'!$B$10=6,#REF!,IF('Cumulative Curves'!$B$10=5,#REF!, IF( 'Cumulative Curves'!$B$10=4, BW12,IF('Cumulative Curves'!$B$10=3, BR12, 0))))</f>
        <v>-2.9892994835686582E-3</v>
      </c>
      <c r="CA12" s="57">
        <f>IF('Cumulative Curves'!$B$10=6,#REF!,IF('Cumulative Curves'!$B$10=5,#REF!, IF( 'Cumulative Curves'!$B$10=4, BV12,IF('Cumulative Curves'!$B$10=3, BQ12, 0))))</f>
        <v>9.8976020379779226E-5</v>
      </c>
      <c r="CB12" s="57">
        <f>IF('Cumulative Curves'!$B$10=6,#REF!,IF('Cumulative Curves'!$B$10=5,#REF!, IF( 'Cumulative Curves'!$B$10=4, BU12,IF('Cumulative Curves'!$B$10=3, BP12, 0))))</f>
        <v>-2.2905964730987623E-7</v>
      </c>
      <c r="CC12" s="57">
        <f>IF('Cumulative Curves'!$B$10=6,#REF!,IF('Cumulative Curves'!$B$10=5,#REF!, IF( 'Cumulative Curves'!$B$10=4,BT12, 0)))</f>
        <v>0</v>
      </c>
      <c r="CD12" s="57">
        <f>IF('Cumulative Curves'!$B$10=6,#REF!,IF('Cumulative Curves'!$B$10=5,#REF!, 0))</f>
        <v>0</v>
      </c>
      <c r="CE12" s="57">
        <f>IF('Cumulative Curves'!$B$10=6,#REF!,0)</f>
        <v>0</v>
      </c>
      <c r="CF12" s="49"/>
      <c r="CG12" s="76">
        <f>IF(ISBLANK('In Process Calc.'!C12),"",'In Process Calc.'!C12)</f>
        <v>213.14999999996508</v>
      </c>
      <c r="CH12" s="76">
        <f t="shared" si="0"/>
        <v>13.474138629329271</v>
      </c>
      <c r="CI12" s="76">
        <f t="shared" si="1"/>
        <v>24747.885308710269</v>
      </c>
      <c r="CJ12" s="76">
        <f t="shared" si="2"/>
        <v>0</v>
      </c>
      <c r="CK12" s="76">
        <f t="shared" si="3"/>
        <v>2044.9010345317504</v>
      </c>
      <c r="CL12" s="76">
        <f t="shared" si="4"/>
        <v>-9.3436425299180392</v>
      </c>
      <c r="CM12" s="76">
        <f t="shared" si="5"/>
        <v>-1.1809046042675373</v>
      </c>
      <c r="CN12" s="76">
        <f t="shared" si="6"/>
        <v>9.3687653812012535</v>
      </c>
      <c r="CO12" s="76">
        <f t="shared" si="7"/>
        <v>-1.8524724529877368</v>
      </c>
      <c r="CP12" s="76">
        <f t="shared" si="8"/>
        <v>1.6515341593466513</v>
      </c>
      <c r="CQ12" s="76">
        <f t="shared" si="9"/>
        <v>51.315620543005316</v>
      </c>
      <c r="CR12" s="76">
        <f t="shared" si="10"/>
        <v>-9.4896937559628043</v>
      </c>
      <c r="CS12" s="76">
        <f t="shared" si="11"/>
        <v>-17.780113259583413</v>
      </c>
      <c r="CT12" s="76">
        <f t="shared" si="12"/>
        <v>-0.78507449830185738</v>
      </c>
      <c r="CU12" s="76">
        <f t="shared" si="13"/>
        <v>0.59668033139087484</v>
      </c>
      <c r="CV12" s="76">
        <f t="shared" si="14"/>
        <v>-0.61551826613599414</v>
      </c>
      <c r="CW12" s="76">
        <f t="shared" si="15"/>
        <v>14.416767037108812</v>
      </c>
      <c r="CX12" s="76">
        <f t="shared" si="16"/>
        <v>2.0499824155038846</v>
      </c>
      <c r="CY12" s="76">
        <f t="shared" si="17"/>
        <v>-0.98156775445284872</v>
      </c>
      <c r="CZ12" s="76">
        <f t="shared" si="18"/>
        <v>1.4639317752193617</v>
      </c>
      <c r="DA12" s="76">
        <f t="shared" si="19"/>
        <v>-14.000310030685467</v>
      </c>
      <c r="DB12" s="76">
        <f t="shared" si="20"/>
        <v>-0.25672942693824252</v>
      </c>
      <c r="DC12" s="76">
        <f t="shared" si="21"/>
        <v>5.178066811273708</v>
      </c>
      <c r="DD12" s="76">
        <f t="shared" si="22"/>
        <v>8.7495446210276739</v>
      </c>
      <c r="DE12" s="76">
        <f t="shared" si="23"/>
        <v>5.0276095960548366</v>
      </c>
      <c r="DF12" s="76">
        <f t="shared" si="24"/>
        <v>-0.3801641848734123</v>
      </c>
      <c r="DG12" s="76">
        <f t="shared" si="25"/>
        <v>2.547093612224248</v>
      </c>
      <c r="DH12" s="76">
        <f t="shared" si="26"/>
        <v>-5.0167909549023548</v>
      </c>
      <c r="DI12" s="76">
        <f t="shared" si="27"/>
        <v>0</v>
      </c>
      <c r="DJ12" s="76">
        <f t="shared" si="28"/>
        <v>4.7880767900812415</v>
      </c>
      <c r="DK12" s="76">
        <f t="shared" si="29"/>
        <v>-18.555875770522277</v>
      </c>
      <c r="DL12" s="76">
        <f t="shared" si="30"/>
        <v>10.035797544182245</v>
      </c>
    </row>
    <row r="13" spans="1:116" s="48" customFormat="1" ht="12">
      <c r="A13" s="111">
        <f>IF(ISBLANK('In Process Calc.'!C13),"",'In Process Calc.'!C13)</f>
        <v>238.2666666667792</v>
      </c>
      <c r="B13" s="111">
        <f>IF(ISBLANK(Glutamine!H17),"",Glutamine!H17)</f>
        <v>15.10840020904541</v>
      </c>
      <c r="C13" s="111">
        <f>IF(ISBLANK('In Process Calc.'!L13),"",'In Process Calc.'!L13)</f>
        <v>27640.911844966511</v>
      </c>
      <c r="D13" s="111">
        <f>IF(ISBLANK('In Process Calc.'!M13),"",'In Process Calc.'!M13)</f>
        <v>0</v>
      </c>
      <c r="E13" s="111">
        <f>IF(ISBLANK('In Process Calc.'!N13),"",'In Process Calc.'!N13)</f>
        <v>2668.8415194444447</v>
      </c>
      <c r="F13" s="111">
        <f>IF(ISBLANK('In Process Calc.'!O13),"",'In Process Calc.'!O13)</f>
        <v>-11.950793416666667</v>
      </c>
      <c r="G13" s="111">
        <f>IF(ISBLANK('In Process Calc.'!P13),"",'In Process Calc.'!P13)</f>
        <v>-0.68007022222222235</v>
      </c>
      <c r="H13" s="111">
        <f>IF(ISBLANK('In Process Calc.'!Q13),"",'In Process Calc.'!Q13)</f>
        <v>12.865207999999999</v>
      </c>
      <c r="I13" s="111">
        <f>IF(ISBLANK('In Process Calc.'!R13),"",'In Process Calc.'!R13)</f>
        <v>-0.86617505555555607</v>
      </c>
      <c r="J13" s="111">
        <f>IF(ISBLANK('In Process Calc.'!S13),"",'In Process Calc.'!S13)</f>
        <v>1.8842701388888889</v>
      </c>
      <c r="K13" s="111">
        <f>IF(ISBLANK('In Process Calc.'!T13),"",'In Process Calc.'!T13)</f>
        <v>62.980321981010789</v>
      </c>
      <c r="L13" s="111">
        <f>IF(ISBLANK('In Process Calc.'!U13),"",'In Process Calc.'!U13)</f>
        <v>-10.960747888888891</v>
      </c>
      <c r="M13" s="111">
        <f>IF(ISBLANK('In Process Calc.'!V13),"",'In Process Calc.'!V13)</f>
        <v>-12.378621138888887</v>
      </c>
      <c r="N13" s="111">
        <f>IF(ISBLANK('In Process Calc.'!W13),"",'In Process Calc.'!W13)</f>
        <v>-0.32745099999999988</v>
      </c>
      <c r="O13" s="111">
        <f>IF(ISBLANK('In Process Calc.'!X13),"",'In Process Calc.'!X13)</f>
        <v>0.96629552777777783</v>
      </c>
      <c r="P13" s="111">
        <f>IF(ISBLANK('In Process Calc.'!Y13),"",'In Process Calc.'!Y13)</f>
        <v>0.29144227777777776</v>
      </c>
      <c r="Q13" s="111">
        <f>IF(ISBLANK('In Process Calc.'!Z13),"",'In Process Calc.'!Z13)</f>
        <v>5.1217775557529119</v>
      </c>
      <c r="R13" s="111">
        <f>IF(ISBLANK('In Process Calc.'!AA13),"",'In Process Calc.'!AA13)</f>
        <v>3.5985168611111087</v>
      </c>
      <c r="S13" s="111">
        <f>IF(ISBLANK('In Process Calc.'!AB13),"",'In Process Calc.'!AB13)</f>
        <v>-8.7548861111110599E-2</v>
      </c>
      <c r="T13" s="111">
        <f>IF(ISBLANK('In Process Calc.'!AC13),"",'In Process Calc.'!AC13)</f>
        <v>1.6079849999999998</v>
      </c>
      <c r="U13" s="111">
        <f>IF(ISBLANK('In Process Calc.'!AD13),"",'In Process Calc.'!AD13)</f>
        <v>-11.633586388888892</v>
      </c>
      <c r="V13" s="111">
        <f>IF(ISBLANK('In Process Calc.'!AE13),"",'In Process Calc.'!AE13)</f>
        <v>0.21346180555555566</v>
      </c>
      <c r="W13" s="111">
        <f>IF(ISBLANK('In Process Calc.'!AF13),"",'In Process Calc.'!AF13)</f>
        <v>5.8315533888888886</v>
      </c>
      <c r="X13" s="111">
        <f>IF(ISBLANK('In Process Calc.'!AG13),"",'In Process Calc.'!AG13)</f>
        <v>9.5063785833333334</v>
      </c>
      <c r="Y13" s="111">
        <f>IF(ISBLANK('In Process Calc.'!AH13),"",'In Process Calc.'!AH13)</f>
        <v>5.7944710277777762</v>
      </c>
      <c r="Z13" s="111">
        <f>IF(ISBLANK('In Process Calc.'!AI13),"",'In Process Calc.'!AI13)</f>
        <v>-0.14488841666666663</v>
      </c>
      <c r="AA13" s="111">
        <f>IF(ISBLANK('In Process Calc.'!AJ13),"",'In Process Calc.'!AJ13)</f>
        <v>2.8955104444444446</v>
      </c>
      <c r="AB13" s="111">
        <f>IF(ISBLANK('In Process Calc.'!AK13),"",'In Process Calc.'!AK13)</f>
        <v>-3.677895222222225</v>
      </c>
      <c r="AC13" s="111">
        <f>IF(ISBLANK('In Process Calc.'!AL13),"",'In Process Calc.'!AL13)</f>
        <v>0</v>
      </c>
      <c r="AD13" s="111">
        <f>IF(ISBLANK('In Process Calc.'!AM13),"",'In Process Calc.'!AM13)</f>
        <v>19.463161583333321</v>
      </c>
      <c r="AE13" s="111">
        <f>IF(ISBLANK('In Process Calc.'!AN13),"",'In Process Calc.'!AN13)</f>
        <v>-4.1212182222222378</v>
      </c>
      <c r="AF13" s="111">
        <f>IF(ISBLANK('In Process Calc.'!AO13),"",'In Process Calc.'!AO13)</f>
        <v>99.226412583333314</v>
      </c>
      <c r="AH13" s="111">
        <f>IF(ISBLANK('In Process Calc.'!C13),"",'In Process Calc.'!C13)</f>
        <v>238.2666666667792</v>
      </c>
      <c r="AI13" s="111">
        <f>IF(ISBLANK(Glutamine!H17),"",Glutamine!H17)</f>
        <v>15.10840020904541</v>
      </c>
      <c r="AJ13" s="111">
        <f>IF(ISBLANK('In Process Calc.'!L13),"",'In Process Calc.'!L13)</f>
        <v>27640.911844966511</v>
      </c>
      <c r="AK13" s="111">
        <f>IF(ISBLANK('In Process Calc.'!M13),"",'In Process Calc.'!M13)</f>
        <v>0</v>
      </c>
      <c r="AL13" s="111">
        <f>IF(ISBLANK('In Process Calc.'!N13),"",'In Process Calc.'!N13)</f>
        <v>2668.8415194444447</v>
      </c>
      <c r="AM13" s="111">
        <f>IF(ISBLANK('In Process Calc.'!O13),"",'In Process Calc.'!O13)</f>
        <v>-11.950793416666667</v>
      </c>
      <c r="AN13" s="111">
        <f>IF(ISBLANK('In Process Calc.'!P13),"",'In Process Calc.'!P13)</f>
        <v>-0.68007022222222235</v>
      </c>
      <c r="AO13" s="111">
        <f>IF(ISBLANK('In Process Calc.'!Q13),"",'In Process Calc.'!Q13)</f>
        <v>12.865207999999999</v>
      </c>
      <c r="AP13" s="111">
        <f>IF(ISBLANK('In Process Calc.'!R13),"",'In Process Calc.'!R13)</f>
        <v>-0.86617505555555607</v>
      </c>
      <c r="AQ13" s="111">
        <f>IF(ISBLANK('In Process Calc.'!S13),"",'In Process Calc.'!S13)</f>
        <v>1.8842701388888889</v>
      </c>
      <c r="AR13" s="111">
        <f>IF(ISBLANK('In Process Calc.'!T13),"",'In Process Calc.'!T13)</f>
        <v>62.980321981010789</v>
      </c>
      <c r="AS13" s="111">
        <f>IF(ISBLANK('In Process Calc.'!U13),"",'In Process Calc.'!U13)</f>
        <v>-10.960747888888891</v>
      </c>
      <c r="AT13" s="111">
        <f>IF(ISBLANK('In Process Calc.'!V13),"",'In Process Calc.'!V13)</f>
        <v>-12.378621138888887</v>
      </c>
      <c r="AU13" s="111">
        <f>IF(ISBLANK('In Process Calc.'!W13),"",'In Process Calc.'!W13)</f>
        <v>-0.32745099999999988</v>
      </c>
      <c r="AV13" s="111">
        <f>IF(ISBLANK('In Process Calc.'!X13),"",'In Process Calc.'!X13)</f>
        <v>0.96629552777777783</v>
      </c>
      <c r="AW13" s="111">
        <f>IF(ISBLANK('In Process Calc.'!Y13),"",'In Process Calc.'!Y13)</f>
        <v>0.29144227777777776</v>
      </c>
      <c r="AX13" s="111">
        <f>IF(ISBLANK('In Process Calc.'!Z13),"",'In Process Calc.'!Z13)</f>
        <v>5.1217775557529119</v>
      </c>
      <c r="AY13" s="111">
        <f>IF(ISBLANK('In Process Calc.'!AA13),"",'In Process Calc.'!AA13)</f>
        <v>3.5985168611111087</v>
      </c>
      <c r="AZ13" s="111">
        <f>IF(ISBLANK('In Process Calc.'!AB13),"",'In Process Calc.'!AB13)</f>
        <v>-8.7548861111110599E-2</v>
      </c>
      <c r="BA13" s="111">
        <f>IF(ISBLANK('In Process Calc.'!AC13),"",'In Process Calc.'!AC13)</f>
        <v>1.6079849999999998</v>
      </c>
      <c r="BB13" s="111">
        <f>IF(ISBLANK('In Process Calc.'!AD13),"",'In Process Calc.'!AD13)</f>
        <v>-11.633586388888892</v>
      </c>
      <c r="BC13" s="111">
        <f>IF(ISBLANK('In Process Calc.'!AE13),"",'In Process Calc.'!AE13)</f>
        <v>0.21346180555555566</v>
      </c>
      <c r="BD13" s="111">
        <f>IF(ISBLANK('In Process Calc.'!AF13),"",'In Process Calc.'!AF13)</f>
        <v>5.8315533888888886</v>
      </c>
      <c r="BE13" s="111">
        <f>IF(ISBLANK('In Process Calc.'!AG13),"",'In Process Calc.'!AG13)</f>
        <v>9.5063785833333334</v>
      </c>
      <c r="BF13" s="111">
        <f>IF(ISBLANK('In Process Calc.'!AH13),"",'In Process Calc.'!AH13)</f>
        <v>5.7944710277777762</v>
      </c>
      <c r="BG13" s="111">
        <f>IF(ISBLANK('In Process Calc.'!AI13),"",'In Process Calc.'!AI13)</f>
        <v>-0.14488841666666663</v>
      </c>
      <c r="BH13" s="111">
        <f>IF(ISBLANK('In Process Calc.'!AJ13),"",'In Process Calc.'!AJ13)</f>
        <v>2.8955104444444446</v>
      </c>
      <c r="BI13" s="111">
        <f>IF(ISBLANK('In Process Calc.'!AK13),"",'In Process Calc.'!AK13)</f>
        <v>-3.677895222222225</v>
      </c>
      <c r="BJ13" s="111">
        <f>IF(ISBLANK('In Process Calc.'!AL13),"",'In Process Calc.'!AL13)</f>
        <v>0</v>
      </c>
      <c r="BK13" s="111">
        <f>IF(ISBLANK('In Process Calc.'!AM13),"",'In Process Calc.'!AM13)</f>
        <v>19.463161583333321</v>
      </c>
      <c r="BL13" s="111">
        <f>IF(ISBLANK('In Process Calc.'!AN13),"",'In Process Calc.'!AN13)</f>
        <v>-4.1212182222222378</v>
      </c>
      <c r="BM13" s="111">
        <f>IF(ISBLANK('In Process Calc.'!AO13),"",'In Process Calc.'!AO13)</f>
        <v>99.226412583333314</v>
      </c>
      <c r="BO13" s="54" t="s">
        <v>105</v>
      </c>
      <c r="BP13" s="56">
        <f t="array" ref="BP13:BS13">LINEST($K3:INDEX($K:$K,COUNT($K:$K)+2),$A$3:INDEX($A:$A,COUNT($A:$A)+2)^{1,2,3},TRUE,TRUE)</f>
        <v>-5.0711390091894605E-7</v>
      </c>
      <c r="BQ13" s="56">
        <v>1.4139318012152432E-3</v>
      </c>
      <c r="BR13" s="56">
        <v>-4.1773753203258622E-2</v>
      </c>
      <c r="BS13" s="56">
        <v>0.89154702047662227</v>
      </c>
      <c r="BT13" s="56">
        <f t="array" ref="BT13:BX13">LINEST($K3:INDEX($K:$K,COUNT($K:$K)+2),$A$3:INDEX($A:$A,COUNT($A:$A)+2)^{1,2,3,4},TRUE,TRUE)</f>
        <v>-1.7481272151374221E-9</v>
      </c>
      <c r="BU13" s="56">
        <v>6.5994922522321486E-7</v>
      </c>
      <c r="BV13" s="56">
        <v>1.1685769355937849E-3</v>
      </c>
      <c r="BW13" s="56">
        <v>-2.4915077338167436E-2</v>
      </c>
      <c r="BX13" s="56">
        <v>0.69702034486666253</v>
      </c>
      <c r="BY13" s="57">
        <f>IF('Cumulative Curves'!$B$12=6,#REF!,IF('Cumulative Curves'!$B$12=5,#REF!, IF( 'Cumulative Curves'!$B$12=4, BX13,IF('Cumulative Curves'!$B$12=3, BS13, 0))))</f>
        <v>0.89154702047662227</v>
      </c>
      <c r="BZ13" s="57">
        <f>IF('Cumulative Curves'!$B$12=6,#REF!,IF('Cumulative Curves'!$B$12=5,#REF!, IF( 'Cumulative Curves'!$B$12=4, BW13,IF('Cumulative Curves'!$B$12=3, BR13, 0))))</f>
        <v>-4.1773753203258622E-2</v>
      </c>
      <c r="CA13" s="57">
        <f>IF('Cumulative Curves'!$B$12=6,#REF!,IF('Cumulative Curves'!$B$12=5,#REF!, IF( 'Cumulative Curves'!$B$12=4, BV13,IF('Cumulative Curves'!$B$12=3, BQ13, 0))))</f>
        <v>1.4139318012152432E-3</v>
      </c>
      <c r="CB13" s="57">
        <f>IF('Cumulative Curves'!$B$12=6,#REF!,IF('Cumulative Curves'!$B$12=5,#REF!, IF( 'Cumulative Curves'!$B$12=4, BU13,IF('Cumulative Curves'!$B$12=3, BP13, 0))))</f>
        <v>-5.0711390091894605E-7</v>
      </c>
      <c r="CC13" s="57">
        <f>IF('Cumulative Curves'!$B$12=6,#REF!,IF('Cumulative Curves'!$B$12=5,#REF!, IF( 'Cumulative Curves'!$B$12=4,BT13, 0)))</f>
        <v>0</v>
      </c>
      <c r="CD13" s="57">
        <f>IF('Cumulative Curves'!$B$12=6,#REF!,IF('Cumulative Curves'!$B$12=5,#REF!, 0))</f>
        <v>0</v>
      </c>
      <c r="CE13" s="57">
        <f>IF('Cumulative Curves'!$B$12=6,#REF!,0)</f>
        <v>0</v>
      </c>
      <c r="CF13" s="49"/>
      <c r="CG13" s="76">
        <f>IF(ISBLANK('In Process Calc.'!C13),"",'In Process Calc.'!C13)</f>
        <v>238.2666666667792</v>
      </c>
      <c r="CH13" s="76">
        <f t="shared" si="0"/>
        <v>14.832989890925617</v>
      </c>
      <c r="CI13" s="76">
        <f t="shared" si="1"/>
        <v>27370.367335001923</v>
      </c>
      <c r="CJ13" s="76">
        <f t="shared" si="2"/>
        <v>0</v>
      </c>
      <c r="CK13" s="76">
        <f t="shared" si="3"/>
        <v>2653.9198546534953</v>
      </c>
      <c r="CL13" s="76">
        <f t="shared" si="4"/>
        <v>-10.100935128617778</v>
      </c>
      <c r="CM13" s="76">
        <f t="shared" si="5"/>
        <v>-0.97741663080331875</v>
      </c>
      <c r="CN13" s="76">
        <f t="shared" si="6"/>
        <v>11.897071265432373</v>
      </c>
      <c r="CO13" s="76">
        <f t="shared" si="7"/>
        <v>-1.6430471046072412</v>
      </c>
      <c r="CP13" s="76">
        <f t="shared" si="8"/>
        <v>1.8184641303044518</v>
      </c>
      <c r="CQ13" s="76">
        <f t="shared" si="9"/>
        <v>64.349036502981718</v>
      </c>
      <c r="CR13" s="76">
        <f t="shared" si="10"/>
        <v>-9.9808011815821658</v>
      </c>
      <c r="CS13" s="76">
        <f t="shared" si="11"/>
        <v>-16.171632976062366</v>
      </c>
      <c r="CT13" s="76">
        <f t="shared" si="12"/>
        <v>-0.54482047039005455</v>
      </c>
      <c r="CU13" s="76">
        <f t="shared" si="13"/>
        <v>0.87165871897679814</v>
      </c>
      <c r="CV13" s="76">
        <f t="shared" si="14"/>
        <v>-0.3410860068413073</v>
      </c>
      <c r="CW13" s="76">
        <f t="shared" si="15"/>
        <v>10.010478364091092</v>
      </c>
      <c r="CX13" s="76">
        <f t="shared" si="16"/>
        <v>3.0496611494088657</v>
      </c>
      <c r="CY13" s="76">
        <f t="shared" si="17"/>
        <v>-0.30551387552398968</v>
      </c>
      <c r="CZ13" s="76">
        <f t="shared" si="18"/>
        <v>1.563393058409777</v>
      </c>
      <c r="DA13" s="76">
        <f t="shared" si="19"/>
        <v>-15.740788287031711</v>
      </c>
      <c r="DB13" s="76">
        <f t="shared" si="20"/>
        <v>8.3231338543684252E-2</v>
      </c>
      <c r="DC13" s="76">
        <f t="shared" si="21"/>
        <v>5.5725304374659093</v>
      </c>
      <c r="DD13" s="76">
        <f t="shared" si="22"/>
        <v>9.3199741433592607</v>
      </c>
      <c r="DE13" s="76">
        <f t="shared" si="23"/>
        <v>5.6241610934143527</v>
      </c>
      <c r="DF13" s="76">
        <f t="shared" si="24"/>
        <v>-0.24785303522071489</v>
      </c>
      <c r="DG13" s="76">
        <f t="shared" si="25"/>
        <v>2.8106307592889275</v>
      </c>
      <c r="DH13" s="76">
        <f t="shared" si="26"/>
        <v>-4.3710113336034606</v>
      </c>
      <c r="DI13" s="76">
        <f t="shared" si="27"/>
        <v>0</v>
      </c>
      <c r="DJ13" s="76">
        <f t="shared" si="28"/>
        <v>17.667655291565865</v>
      </c>
      <c r="DK13" s="76">
        <f t="shared" si="29"/>
        <v>-8.1740681240836182</v>
      </c>
      <c r="DL13" s="76">
        <f t="shared" si="30"/>
        <v>56.966363685837379</v>
      </c>
    </row>
    <row r="14" spans="1:116" s="48" customFormat="1" ht="12">
      <c r="A14" s="111">
        <f>IF(ISBLANK('In Process Calc.'!C14),"",'In Process Calc.'!C14)</f>
        <v>261.91666666668607</v>
      </c>
      <c r="B14" s="111">
        <f>IF(ISBLANK(Glutamine!H18),"",Glutamine!H18)</f>
        <v>15.682599885559082</v>
      </c>
      <c r="C14" s="111">
        <f>IF(ISBLANK('In Process Calc.'!L14),"",'In Process Calc.'!L14)</f>
        <v>28557.62884349018</v>
      </c>
      <c r="D14" s="111">
        <f>IF(ISBLANK('In Process Calc.'!M14),"",'In Process Calc.'!M14)</f>
        <v>0</v>
      </c>
      <c r="E14" s="111">
        <f>IF(ISBLANK('In Process Calc.'!N14),"",'In Process Calc.'!N14)</f>
        <v>3275.5721833333337</v>
      </c>
      <c r="F14" s="111">
        <f>IF(ISBLANK('In Process Calc.'!O14),"",'In Process Calc.'!O14)</f>
        <v>-9.030172499999999</v>
      </c>
      <c r="G14" s="111">
        <f>IF(ISBLANK('In Process Calc.'!P14),"",'In Process Calc.'!P14)</f>
        <v>-7.219777777777725E-2</v>
      </c>
      <c r="H14" s="111">
        <f>IF(ISBLANK('In Process Calc.'!Q14),"",'In Process Calc.'!Q14)</f>
        <v>12.856644722222221</v>
      </c>
      <c r="I14" s="111">
        <f>IF(ISBLANK('In Process Calc.'!R14),"",'In Process Calc.'!R14)</f>
        <v>-1.0927230555555558</v>
      </c>
      <c r="J14" s="111">
        <f>IF(ISBLANK('In Process Calc.'!S14),"",'In Process Calc.'!S14)</f>
        <v>1.9951116666666666</v>
      </c>
      <c r="K14" s="111">
        <f>IF(ISBLANK('In Process Calc.'!T14),"",'In Process Calc.'!T14)</f>
        <v>76.351001640459856</v>
      </c>
      <c r="L14" s="111">
        <f>IF(ISBLANK('In Process Calc.'!U14),"",'In Process Calc.'!U14)</f>
        <v>-8.1997708333333339</v>
      </c>
      <c r="M14" s="111">
        <f>IF(ISBLANK('In Process Calc.'!V14),"",'In Process Calc.'!V14)</f>
        <v>-8.1024688888888861</v>
      </c>
      <c r="N14" s="111">
        <f>IF(ISBLANK('In Process Calc.'!W14),"",'In Process Calc.'!W14)</f>
        <v>0.22120833333333351</v>
      </c>
      <c r="O14" s="111">
        <f>IF(ISBLANK('In Process Calc.'!X14),"",'In Process Calc.'!X14)</f>
        <v>1.1672130555555555</v>
      </c>
      <c r="P14" s="111">
        <f>IF(ISBLANK('In Process Calc.'!Y14),"",'In Process Calc.'!Y14)</f>
        <v>0.67958055555555497</v>
      </c>
      <c r="Q14" s="111">
        <f>IF(ISBLANK('In Process Calc.'!Z14),"",'In Process Calc.'!Z14)</f>
        <v>4.6767996348924417</v>
      </c>
      <c r="R14" s="111">
        <f>IF(ISBLANK('In Process Calc.'!AA14),"",'In Process Calc.'!AA14)</f>
        <v>5.0900524999999979</v>
      </c>
      <c r="S14" s="111">
        <f>IF(ISBLANK('In Process Calc.'!AB14),"",'In Process Calc.'!AB14)</f>
        <v>1.3310908333333336</v>
      </c>
      <c r="T14" s="111">
        <f>IF(ISBLANK('In Process Calc.'!AC14),"",'In Process Calc.'!AC14)</f>
        <v>1.6079849999999998</v>
      </c>
      <c r="U14" s="111">
        <f>IF(ISBLANK('In Process Calc.'!AD14),"",'In Process Calc.'!AD14)</f>
        <v>-17.811011111111114</v>
      </c>
      <c r="V14" s="111">
        <f>IF(ISBLANK('In Process Calc.'!AE14),"",'In Process Calc.'!AE14)</f>
        <v>0.86909833333333331</v>
      </c>
      <c r="W14" s="111">
        <f>IF(ISBLANK('In Process Calc.'!AF14),"",'In Process Calc.'!AF14)</f>
        <v>5.7157597222222227</v>
      </c>
      <c r="X14" s="111">
        <f>IF(ISBLANK('In Process Calc.'!AG14),"",'In Process Calc.'!AG14)</f>
        <v>9.5129219444444448</v>
      </c>
      <c r="Y14" s="111">
        <f>IF(ISBLANK('In Process Calc.'!AH14),"",'In Process Calc.'!AH14)</f>
        <v>6.0344213888888873</v>
      </c>
      <c r="Z14" s="111">
        <f>IF(ISBLANK('In Process Calc.'!AI14),"",'In Process Calc.'!AI14)</f>
        <v>0.18244527777777791</v>
      </c>
      <c r="AA14" s="111">
        <f>IF(ISBLANK('In Process Calc.'!AJ14),"",'In Process Calc.'!AJ14)</f>
        <v>3.0147300000000001</v>
      </c>
      <c r="AB14" s="111">
        <f>IF(ISBLANK('In Process Calc.'!AK14),"",'In Process Calc.'!AK14)</f>
        <v>-1.8132688888888895</v>
      </c>
      <c r="AC14" s="111">
        <f>IF(ISBLANK('In Process Calc.'!AL14),"",'In Process Calc.'!AL14)</f>
        <v>0</v>
      </c>
      <c r="AD14" s="111">
        <f>IF(ISBLANK('In Process Calc.'!AM14),"",'In Process Calc.'!AM14)</f>
        <v>50.06202694444444</v>
      </c>
      <c r="AE14" s="111">
        <f>IF(ISBLANK('In Process Calc.'!AN14),"",'In Process Calc.'!AN14)</f>
        <v>23.220843333333328</v>
      </c>
      <c r="AF14" s="111">
        <f>IF(ISBLANK('In Process Calc.'!AO14),"",'In Process Calc.'!AO14)</f>
        <v>171.41271083333334</v>
      </c>
      <c r="AH14" s="111">
        <f>IF(ISBLANK('In Process Calc.'!C14),"",'In Process Calc.'!C14)</f>
        <v>261.91666666668607</v>
      </c>
      <c r="AI14" s="111">
        <f>IF(ISBLANK(Glutamine!H18),"",Glutamine!H18)</f>
        <v>15.682599885559082</v>
      </c>
      <c r="AJ14" s="111">
        <f>IF(ISBLANK('In Process Calc.'!L14),"",'In Process Calc.'!L14)</f>
        <v>28557.62884349018</v>
      </c>
      <c r="AK14" s="111">
        <f>IF(ISBLANK('In Process Calc.'!M14),"",'In Process Calc.'!M14)</f>
        <v>0</v>
      </c>
      <c r="AL14" s="111">
        <f>IF(ISBLANK('In Process Calc.'!N14),"",'In Process Calc.'!N14)</f>
        <v>3275.5721833333337</v>
      </c>
      <c r="AM14" s="111">
        <f>IF(ISBLANK('In Process Calc.'!O14),"",'In Process Calc.'!O14)</f>
        <v>-9.030172499999999</v>
      </c>
      <c r="AN14" s="111">
        <f>IF(ISBLANK('In Process Calc.'!P14),"",'In Process Calc.'!P14)</f>
        <v>-7.219777777777725E-2</v>
      </c>
      <c r="AO14" s="111">
        <f>IF(ISBLANK('In Process Calc.'!Q14),"",'In Process Calc.'!Q14)</f>
        <v>12.856644722222221</v>
      </c>
      <c r="AP14" s="111">
        <f>IF(ISBLANK('In Process Calc.'!R14),"",'In Process Calc.'!R14)</f>
        <v>-1.0927230555555558</v>
      </c>
      <c r="AQ14" s="111">
        <f>IF(ISBLANK('In Process Calc.'!S14),"",'In Process Calc.'!S14)</f>
        <v>1.9951116666666666</v>
      </c>
      <c r="AR14" s="111">
        <f>IF(ISBLANK('In Process Calc.'!T14),"",'In Process Calc.'!T14)</f>
        <v>76.351001640459856</v>
      </c>
      <c r="AS14" s="111">
        <f>IF(ISBLANK('In Process Calc.'!U14),"",'In Process Calc.'!U14)</f>
        <v>-8.1997708333333339</v>
      </c>
      <c r="AT14" s="111">
        <f>IF(ISBLANK('In Process Calc.'!V14),"",'In Process Calc.'!V14)</f>
        <v>-8.1024688888888861</v>
      </c>
      <c r="AU14" s="111">
        <f>IF(ISBLANK('In Process Calc.'!W14),"",'In Process Calc.'!W14)</f>
        <v>0.22120833333333351</v>
      </c>
      <c r="AV14" s="111">
        <f>IF(ISBLANK('In Process Calc.'!X14),"",'In Process Calc.'!X14)</f>
        <v>1.1672130555555555</v>
      </c>
      <c r="AW14" s="111">
        <f>IF(ISBLANK('In Process Calc.'!Y14),"",'In Process Calc.'!Y14)</f>
        <v>0.67958055555555497</v>
      </c>
      <c r="AX14" s="111">
        <f>IF(ISBLANK('In Process Calc.'!Z14),"",'In Process Calc.'!Z14)</f>
        <v>4.6767996348924417</v>
      </c>
      <c r="AY14" s="111">
        <f>IF(ISBLANK('In Process Calc.'!AA14),"",'In Process Calc.'!AA14)</f>
        <v>5.0900524999999979</v>
      </c>
      <c r="AZ14" s="111">
        <f>IF(ISBLANK('In Process Calc.'!AB14),"",'In Process Calc.'!AB14)</f>
        <v>1.3310908333333336</v>
      </c>
      <c r="BA14" s="111">
        <f>IF(ISBLANK('In Process Calc.'!AC14),"",'In Process Calc.'!AC14)</f>
        <v>1.6079849999999998</v>
      </c>
      <c r="BB14" s="111">
        <f>IF(ISBLANK('In Process Calc.'!AD14),"",'In Process Calc.'!AD14)</f>
        <v>-17.811011111111114</v>
      </c>
      <c r="BC14" s="111">
        <f>IF(ISBLANK('In Process Calc.'!AE14),"",'In Process Calc.'!AE14)</f>
        <v>0.86909833333333331</v>
      </c>
      <c r="BD14" s="111">
        <f>IF(ISBLANK('In Process Calc.'!AF14),"",'In Process Calc.'!AF14)</f>
        <v>5.7157597222222227</v>
      </c>
      <c r="BE14" s="111">
        <f>IF(ISBLANK('In Process Calc.'!AG14),"",'In Process Calc.'!AG14)</f>
        <v>9.5129219444444448</v>
      </c>
      <c r="BF14" s="111">
        <f>IF(ISBLANK('In Process Calc.'!AH14),"",'In Process Calc.'!AH14)</f>
        <v>6.0344213888888873</v>
      </c>
      <c r="BG14" s="111">
        <f>IF(ISBLANK('In Process Calc.'!AI14),"",'In Process Calc.'!AI14)</f>
        <v>0.18244527777777791</v>
      </c>
      <c r="BH14" s="111">
        <f>IF(ISBLANK('In Process Calc.'!AJ14),"",'In Process Calc.'!AJ14)</f>
        <v>3.0147300000000001</v>
      </c>
      <c r="BI14" s="111">
        <f>IF(ISBLANK('In Process Calc.'!AK14),"",'In Process Calc.'!AK14)</f>
        <v>-1.8132688888888895</v>
      </c>
      <c r="BJ14" s="111">
        <f>IF(ISBLANK('In Process Calc.'!AL14),"",'In Process Calc.'!AL14)</f>
        <v>0</v>
      </c>
      <c r="BK14" s="111">
        <f>IF(ISBLANK('In Process Calc.'!AM14),"",'In Process Calc.'!AM14)</f>
        <v>50.06202694444444</v>
      </c>
      <c r="BL14" s="111">
        <f>IF(ISBLANK('In Process Calc.'!AN14),"",'In Process Calc.'!AN14)</f>
        <v>23.220843333333328</v>
      </c>
      <c r="BM14" s="111">
        <f>IF(ISBLANK('In Process Calc.'!AO14),"",'In Process Calc.'!AO14)</f>
        <v>171.41271083333334</v>
      </c>
      <c r="BO14" s="54" t="s">
        <v>50</v>
      </c>
      <c r="BP14" s="56">
        <f t="array" ref="BP14:BS14">LINEST($L3:INDEX($L:$L,COUNT($L:$L)+2),$A$3:INDEX($A:$A,COUNT($A:$A)+2)^{1,2,3},TRUE,TRUE)</f>
        <v>1.9759773286491692E-6</v>
      </c>
      <c r="BQ14" s="56">
        <v>-8.2350998252769163E-4</v>
      </c>
      <c r="BR14" s="56">
        <v>5.0290915942070261E-2</v>
      </c>
      <c r="BS14" s="56">
        <v>-0.47536963646829733</v>
      </c>
      <c r="BT14" s="56">
        <f t="array" ref="BT14:BX14">LINEST($L3:INDEX($L:$L,COUNT($L:$L)+2),$A$3:INDEX($A:$A,COUNT($A:$A)+2)^{1,2,3,4},TRUE,TRUE)</f>
        <v>-2.7463965721637235E-9</v>
      </c>
      <c r="BU14" s="56">
        <v>3.8094927280896724E-6</v>
      </c>
      <c r="BV14" s="56">
        <v>-1.2089749281400685E-3</v>
      </c>
      <c r="BW14" s="56">
        <v>7.6776751301292662E-2</v>
      </c>
      <c r="BX14" s="56">
        <v>-0.78098091604992081</v>
      </c>
      <c r="BY14" s="57">
        <f t="array" ref="BY14">IF('Cumulative Curves'!$B$13=6,CB37,IF('Cumulative Curves'!$B$13=5,BU37, IF( 'Cumulative Curves'!$B$13=4, BX14,IF('Cumulative Curves'!$B$13=3, BS14, 0))))</f>
        <v>5.4605425590892764E-2</v>
      </c>
      <c r="BZ14" s="57">
        <f t="array" ref="BZ14">IF('Cumulative Curves'!$B$13=6,CA37,IF('Cumulative Curves'!$B$13=5,BT37, IF( 'Cumulative Curves'!$B$13=4, BW14,IF('Cumulative Curves'!$B$13=3, BR14, 0))))</f>
        <v>9.7841052482361916E-3</v>
      </c>
      <c r="CA14" s="57">
        <f>IF('Cumulative Curves'!$B$13=6,BZ37,IF('Cumulative Curves'!$B$13=5,BS37, IF( 'Cumulative Curves'!$B$13=4, BV14,IF('Cumulative Curves'!$B$13=3, BQ14, 0))))</f>
        <v>-1.34942373424835E-3</v>
      </c>
      <c r="CB14" s="57">
        <f>IF('Cumulative Curves'!$B$13=6,BY37,IF('Cumulative Curves'!$B$13=5,BR37, IF( 'Cumulative Curves'!$B$13=4, BU14,IF('Cumulative Curves'!$B$13=3, BP14, 0))))</f>
        <v>2.7980584998854334E-5</v>
      </c>
      <c r="CC14" s="57">
        <f>IF('Cumulative Curves'!$B$13=6,BX37,IF('Cumulative Curves'!$B$13=5,BQ37, IF( 'Cumulative Curves'!$B$13=4,BT14, 0)))</f>
        <v>-2.4119149971962965E-7</v>
      </c>
      <c r="CD14" s="57">
        <f>IF('Cumulative Curves'!$B$13=6,BW37,IF('Cumulative Curves'!$B$13=5,BP37, 0))</f>
        <v>8.4534502075343087E-10</v>
      </c>
      <c r="CE14" s="57">
        <f>IF('Cumulative Curves'!$B$13=6,BV37,0)</f>
        <v>-1.016846699706742E-12</v>
      </c>
      <c r="CF14" s="49"/>
      <c r="CG14" s="76">
        <f>IF(ISBLANK('In Process Calc.'!C14),"",'In Process Calc.'!C14)</f>
        <v>261.91666666668607</v>
      </c>
      <c r="CH14" s="76">
        <f t="shared" si="0"/>
        <v>15.476095352836225</v>
      </c>
      <c r="CI14" s="76">
        <f t="shared" si="1"/>
        <v>28561.25597490574</v>
      </c>
      <c r="CJ14" s="76">
        <f t="shared" si="2"/>
        <v>0</v>
      </c>
      <c r="CK14" s="76">
        <f t="shared" si="3"/>
        <v>3249.1393092308517</v>
      </c>
      <c r="CL14" s="76">
        <f t="shared" si="4"/>
        <v>-9.9440593350079141</v>
      </c>
      <c r="CM14" s="76">
        <f t="shared" si="5"/>
        <v>-0.54400902878845336</v>
      </c>
      <c r="CN14" s="76">
        <f t="shared" si="6"/>
        <v>13.851360105887295</v>
      </c>
      <c r="CO14" s="76">
        <f t="shared" si="7"/>
        <v>-1.287979119540708</v>
      </c>
      <c r="CP14" s="76">
        <f t="shared" si="8"/>
        <v>1.9013488996525982</v>
      </c>
      <c r="CQ14" s="76">
        <f t="shared" si="9"/>
        <v>77.834901761175843</v>
      </c>
      <c r="CR14" s="76">
        <f t="shared" si="10"/>
        <v>-8.5749602179486715</v>
      </c>
      <c r="CS14" s="76">
        <f t="shared" si="11"/>
        <v>-13.303821792239049</v>
      </c>
      <c r="CT14" s="76">
        <f t="shared" si="12"/>
        <v>-0.41423812235009372</v>
      </c>
      <c r="CU14" s="76">
        <f t="shared" si="13"/>
        <v>1.1264529549267048</v>
      </c>
      <c r="CV14" s="76">
        <f t="shared" si="14"/>
        <v>5.0337289280566022E-2</v>
      </c>
      <c r="CW14" s="76">
        <f t="shared" si="15"/>
        <v>5.5071186851875638</v>
      </c>
      <c r="CX14" s="76">
        <f t="shared" si="16"/>
        <v>4.1853637467074503</v>
      </c>
      <c r="CY14" s="76">
        <f t="shared" si="17"/>
        <v>0.66750820428462809</v>
      </c>
      <c r="CZ14" s="76">
        <f t="shared" si="18"/>
        <v>1.5834237903820831</v>
      </c>
      <c r="DA14" s="76">
        <f t="shared" si="19"/>
        <v>-17.273041903912159</v>
      </c>
      <c r="DB14" s="76">
        <f t="shared" si="20"/>
        <v>0.54724061139534985</v>
      </c>
      <c r="DC14" s="76">
        <f t="shared" si="21"/>
        <v>5.7311626147386185</v>
      </c>
      <c r="DD14" s="76">
        <f t="shared" si="22"/>
        <v>9.5233581963451677</v>
      </c>
      <c r="DE14" s="76">
        <f t="shared" si="23"/>
        <v>5.9969494140212731</v>
      </c>
      <c r="DF14" s="76">
        <f t="shared" si="24"/>
        <v>-1.8297296506601057E-2</v>
      </c>
      <c r="DG14" s="76">
        <f t="shared" si="25"/>
        <v>2.937861311427624</v>
      </c>
      <c r="DH14" s="76">
        <f t="shared" si="26"/>
        <v>-3.1671847392095742</v>
      </c>
      <c r="DI14" s="76">
        <f t="shared" si="27"/>
        <v>0</v>
      </c>
      <c r="DJ14" s="76">
        <f t="shared" si="28"/>
        <v>34.460135544875612</v>
      </c>
      <c r="DK14" s="76">
        <f t="shared" si="29"/>
        <v>7.2430343059555469</v>
      </c>
      <c r="DL14" s="76">
        <f t="shared" si="30"/>
        <v>113.91180780900018</v>
      </c>
    </row>
    <row r="15" spans="1:116" s="48" customFormat="1" ht="12">
      <c r="A15" s="111">
        <f>IF(ISBLANK('In Process Calc.'!C15),"",'In Process Calc.'!C15)</f>
        <v>284.91666666674428</v>
      </c>
      <c r="B15" s="111">
        <f>IF(ISBLANK(Glutamine!H19),"",Glutamine!H19)</f>
        <v>14.457500321960449</v>
      </c>
      <c r="C15" s="111">
        <f>IF(ISBLANK('In Process Calc.'!L15),"",'In Process Calc.'!L15)</f>
        <v>25639.273359953819</v>
      </c>
      <c r="D15" s="111">
        <f>IF(ISBLANK('In Process Calc.'!M15),"",'In Process Calc.'!M15)</f>
        <v>0</v>
      </c>
      <c r="E15" s="111">
        <f>IF(ISBLANK('In Process Calc.'!N15),"",'In Process Calc.'!N15)</f>
        <v>3932.6663466666673</v>
      </c>
      <c r="F15" s="111">
        <f>IF(ISBLANK('In Process Calc.'!O15),"",'In Process Calc.'!O15)</f>
        <v>-6.7129214444444436</v>
      </c>
      <c r="G15" s="111">
        <f>IF(ISBLANK('In Process Calc.'!P15),"",'In Process Calc.'!P15)</f>
        <v>0.98084833333333366</v>
      </c>
      <c r="H15" s="111">
        <f>IF(ISBLANK('In Process Calc.'!Q15),"",'In Process Calc.'!Q15)</f>
        <v>12.86190511111111</v>
      </c>
      <c r="I15" s="111">
        <f>IF(ISBLANK('In Process Calc.'!R15),"",'In Process Calc.'!R15)</f>
        <v>-0.74663177777777734</v>
      </c>
      <c r="J15" s="111">
        <f>IF(ISBLANK('In Process Calc.'!S15),"",'In Process Calc.'!S15)</f>
        <v>1.9650594444444445</v>
      </c>
      <c r="K15" s="111">
        <f>IF(ISBLANK('In Process Calc.'!T15),"",'In Process Calc.'!T15)</f>
        <v>92.722816786932441</v>
      </c>
      <c r="L15" s="111">
        <f>IF(ISBLANK('In Process Calc.'!U15),"",'In Process Calc.'!U15)</f>
        <v>-4.3867471111111112</v>
      </c>
      <c r="M15" s="111">
        <f>IF(ISBLANK('In Process Calc.'!V15),"",'In Process Calc.'!V15)</f>
        <v>-4.127792555555553</v>
      </c>
      <c r="N15" s="111">
        <f>IF(ISBLANK('In Process Calc.'!W15),"",'In Process Calc.'!W15)</f>
        <v>0.18238400000000016</v>
      </c>
      <c r="O15" s="111">
        <f>IF(ISBLANK('In Process Calc.'!X15),"",'In Process Calc.'!X15)</f>
        <v>1.435324111111111</v>
      </c>
      <c r="P15" s="111">
        <f>IF(ISBLANK('In Process Calc.'!Y15),"",'In Process Calc.'!Y15)</f>
        <v>1.3107136666666661</v>
      </c>
      <c r="Q15" s="111">
        <f>IF(ISBLANK('In Process Calc.'!Z15),"",'In Process Calc.'!Z15)</f>
        <v>4.9339352674166186</v>
      </c>
      <c r="R15" s="111">
        <f>IF(ISBLANK('In Process Calc.'!AA15),"",'In Process Calc.'!AA15)</f>
        <v>6.6029096666666653</v>
      </c>
      <c r="S15" s="111">
        <f>IF(ISBLANK('In Process Calc.'!AB15),"",'In Process Calc.'!AB15)</f>
        <v>3.1116707777777775</v>
      </c>
      <c r="T15" s="111">
        <f>IF(ISBLANK('In Process Calc.'!AC15),"",'In Process Calc.'!AC15)</f>
        <v>1.486834111111111</v>
      </c>
      <c r="U15" s="111">
        <f>IF(ISBLANK('In Process Calc.'!AD15),"",'In Process Calc.'!AD15)</f>
        <v>-18.48930444444445</v>
      </c>
      <c r="V15" s="111">
        <f>IF(ISBLANK('In Process Calc.'!AE15),"",'In Process Calc.'!AE15)</f>
        <v>1.6457385555555555</v>
      </c>
      <c r="W15" s="111">
        <f>IF(ISBLANK('In Process Calc.'!AF15),"",'In Process Calc.'!AF15)</f>
        <v>5.760639888888889</v>
      </c>
      <c r="X15" s="111">
        <f>IF(ISBLANK('In Process Calc.'!AG15),"",'In Process Calc.'!AG15)</f>
        <v>9.1768918888888891</v>
      </c>
      <c r="Y15" s="111">
        <f>IF(ISBLANK('In Process Calc.'!AH15),"",'In Process Calc.'!AH15)</f>
        <v>6.1534803333333317</v>
      </c>
      <c r="Z15" s="111">
        <f>IF(ISBLANK('In Process Calc.'!AI15),"",'In Process Calc.'!AI15)</f>
        <v>0.64553100000000008</v>
      </c>
      <c r="AA15" s="111">
        <f>IF(ISBLANK('In Process Calc.'!AJ15),"",'In Process Calc.'!AJ15)</f>
        <v>2.9062366666666666</v>
      </c>
      <c r="AB15" s="111">
        <f>IF(ISBLANK('In Process Calc.'!AK15),"",'In Process Calc.'!AK15)</f>
        <v>0.49193655555555349</v>
      </c>
      <c r="AC15" s="111">
        <f>IF(ISBLANK('In Process Calc.'!AL15),"",'In Process Calc.'!AL15)</f>
        <v>0</v>
      </c>
      <c r="AD15" s="111">
        <f>IF(ISBLANK('In Process Calc.'!AM15),"",'In Process Calc.'!AM15)</f>
        <v>79.243928111111117</v>
      </c>
      <c r="AE15" s="111">
        <f>IF(ISBLANK('In Process Calc.'!AN15),"",'In Process Calc.'!AN15)</f>
        <v>54.041702222222227</v>
      </c>
      <c r="AF15" s="111">
        <f>IF(ISBLANK('In Process Calc.'!AO15),"",'In Process Calc.'!AO15)</f>
        <v>257.74135111111104</v>
      </c>
      <c r="AH15" s="111">
        <f>IF(ISBLANK('In Process Calc.'!C15),"",'In Process Calc.'!C15)</f>
        <v>284.91666666674428</v>
      </c>
      <c r="AI15" s="111">
        <f>IF(ISBLANK(Glutamine!H19),"",Glutamine!H19)</f>
        <v>14.457500321960449</v>
      </c>
      <c r="AJ15" s="111">
        <f>IF(ISBLANK('In Process Calc.'!L15),"",'In Process Calc.'!L15)</f>
        <v>25639.273359953819</v>
      </c>
      <c r="AK15" s="111">
        <f>IF(ISBLANK('In Process Calc.'!M15),"",'In Process Calc.'!M15)</f>
        <v>0</v>
      </c>
      <c r="AL15" s="111">
        <f>IF(ISBLANK('In Process Calc.'!N15),"",'In Process Calc.'!N15)</f>
        <v>3932.6663466666673</v>
      </c>
      <c r="AM15" s="111">
        <f>IF(ISBLANK('In Process Calc.'!O15),"",'In Process Calc.'!O15)</f>
        <v>-6.7129214444444436</v>
      </c>
      <c r="AN15" s="111">
        <f>IF(ISBLANK('In Process Calc.'!P15),"",'In Process Calc.'!P15)</f>
        <v>0.98084833333333366</v>
      </c>
      <c r="AO15" s="111">
        <f>IF(ISBLANK('In Process Calc.'!Q15),"",'In Process Calc.'!Q15)</f>
        <v>12.86190511111111</v>
      </c>
      <c r="AP15" s="111">
        <f>IF(ISBLANK('In Process Calc.'!R15),"",'In Process Calc.'!R15)</f>
        <v>-0.74663177777777734</v>
      </c>
      <c r="AQ15" s="111">
        <f>IF(ISBLANK('In Process Calc.'!S15),"",'In Process Calc.'!S15)</f>
        <v>1.9650594444444445</v>
      </c>
      <c r="AR15" s="111">
        <f>IF(ISBLANK('In Process Calc.'!T15),"",'In Process Calc.'!T15)</f>
        <v>92.722816786932441</v>
      </c>
      <c r="AS15" s="111">
        <f>IF(ISBLANK('In Process Calc.'!U15),"",'In Process Calc.'!U15)</f>
        <v>-4.3867471111111112</v>
      </c>
      <c r="AT15" s="111">
        <f>IF(ISBLANK('In Process Calc.'!V15),"",'In Process Calc.'!V15)</f>
        <v>-4.127792555555553</v>
      </c>
      <c r="AU15" s="111">
        <f>IF(ISBLANK('In Process Calc.'!W15),"",'In Process Calc.'!W15)</f>
        <v>0.18238400000000016</v>
      </c>
      <c r="AV15" s="111">
        <f>IF(ISBLANK('In Process Calc.'!X15),"",'In Process Calc.'!X15)</f>
        <v>1.435324111111111</v>
      </c>
      <c r="AW15" s="111">
        <f>IF(ISBLANK('In Process Calc.'!Y15),"",'In Process Calc.'!Y15)</f>
        <v>1.3107136666666661</v>
      </c>
      <c r="AX15" s="111">
        <f>IF(ISBLANK('In Process Calc.'!Z15),"",'In Process Calc.'!Z15)</f>
        <v>4.9339352674166186</v>
      </c>
      <c r="AY15" s="111">
        <f>IF(ISBLANK('In Process Calc.'!AA15),"",'In Process Calc.'!AA15)</f>
        <v>6.6029096666666653</v>
      </c>
      <c r="AZ15" s="111">
        <f>IF(ISBLANK('In Process Calc.'!AB15),"",'In Process Calc.'!AB15)</f>
        <v>3.1116707777777775</v>
      </c>
      <c r="BA15" s="111">
        <f>IF(ISBLANK('In Process Calc.'!AC15),"",'In Process Calc.'!AC15)</f>
        <v>1.486834111111111</v>
      </c>
      <c r="BB15" s="111">
        <f>IF(ISBLANK('In Process Calc.'!AD15),"",'In Process Calc.'!AD15)</f>
        <v>-18.48930444444445</v>
      </c>
      <c r="BC15" s="111">
        <f>IF(ISBLANK('In Process Calc.'!AE15),"",'In Process Calc.'!AE15)</f>
        <v>1.6457385555555555</v>
      </c>
      <c r="BD15" s="111">
        <f>IF(ISBLANK('In Process Calc.'!AF15),"",'In Process Calc.'!AF15)</f>
        <v>5.760639888888889</v>
      </c>
      <c r="BE15" s="111">
        <f>IF(ISBLANK('In Process Calc.'!AG15),"",'In Process Calc.'!AG15)</f>
        <v>9.1768918888888891</v>
      </c>
      <c r="BF15" s="111">
        <f>IF(ISBLANK('In Process Calc.'!AH15),"",'In Process Calc.'!AH15)</f>
        <v>6.1534803333333317</v>
      </c>
      <c r="BG15" s="111">
        <f>IF(ISBLANK('In Process Calc.'!AI15),"",'In Process Calc.'!AI15)</f>
        <v>0.64553100000000008</v>
      </c>
      <c r="BH15" s="111">
        <f>IF(ISBLANK('In Process Calc.'!AJ15),"",'In Process Calc.'!AJ15)</f>
        <v>2.9062366666666666</v>
      </c>
      <c r="BI15" s="111">
        <f>IF(ISBLANK('In Process Calc.'!AK15),"",'In Process Calc.'!AK15)</f>
        <v>0.49193655555555349</v>
      </c>
      <c r="BJ15" s="111">
        <f>IF(ISBLANK('In Process Calc.'!AL15),"",'In Process Calc.'!AL15)</f>
        <v>0</v>
      </c>
      <c r="BK15" s="111">
        <f>IF(ISBLANK('In Process Calc.'!AM15),"",'In Process Calc.'!AM15)</f>
        <v>79.243928111111117</v>
      </c>
      <c r="BL15" s="111">
        <f>IF(ISBLANK('In Process Calc.'!AN15),"",'In Process Calc.'!AN15)</f>
        <v>54.041702222222227</v>
      </c>
      <c r="BM15" s="111">
        <f>IF(ISBLANK('In Process Calc.'!AO15),"",'In Process Calc.'!AO15)</f>
        <v>257.74135111111104</v>
      </c>
      <c r="BO15" s="54" t="s">
        <v>47</v>
      </c>
      <c r="BP15" s="56">
        <f t="array" ref="BP15:BS15">LINEST($M3:INDEX($M:$M,COUNT($M:$M)+2),$A$3:INDEX($A:$A,COUNT($A:$A)+2)^{1,2,3},TRUE,TRUE)</f>
        <v>1.7847286236149065E-6</v>
      </c>
      <c r="BQ15" s="56">
        <v>-9.9760714246011883E-5</v>
      </c>
      <c r="BR15" s="56">
        <v>-0.16397246006263769</v>
      </c>
      <c r="BS15" s="56">
        <v>4.4196764538982585</v>
      </c>
      <c r="BT15" s="56">
        <f t="array" ref="BT15:BX15">LINEST($M3:INDEX($M:$M,COUNT($M:$M)+2),$A$3:INDEX($A:$A,COUNT($A:$A)+2)^{1,2,3,4},TRUE,TRUE)</f>
        <v>-5.9940754560669122E-8</v>
      </c>
      <c r="BU15" s="56">
        <v>4.1801635742926071E-5</v>
      </c>
      <c r="BV15" s="56">
        <v>-8.5126242936998612E-3</v>
      </c>
      <c r="BW15" s="56">
        <v>0.41408715910979266</v>
      </c>
      <c r="BX15" s="56">
        <v>-2.250361983391798</v>
      </c>
      <c r="BY15" s="57">
        <f>IF('Cumulative Curves'!$B$14=6,#REF!,IF('Cumulative Curves'!$B$14=5,#REF!, IF( 'Cumulative Curves'!$B$14=4, BX15,IF('Cumulative Curves'!$B$14=3, BS15, 0))))</f>
        <v>4.4196764538982585</v>
      </c>
      <c r="BZ15" s="57">
        <f>IF('Cumulative Curves'!$B$14=6,#REF!,IF('Cumulative Curves'!$B$14=5,#REF!, IF( 'Cumulative Curves'!$B$14=4, BW15,IF('Cumulative Curves'!$B$14=3, BR15, 0))))</f>
        <v>-0.16397246006263769</v>
      </c>
      <c r="CA15" s="57">
        <f>IF('Cumulative Curves'!$B$14=6,#REF!,IF('Cumulative Curves'!$B$14=5,#REF!, IF( 'Cumulative Curves'!$B$14=4, BV15,IF('Cumulative Curves'!$B$14=3, BQ15, 0))))</f>
        <v>-9.9760714246011883E-5</v>
      </c>
      <c r="CB15" s="57">
        <f>IF('Cumulative Curves'!$B$14=6,#REF!,IF('Cumulative Curves'!$B$14=5,#REF!, IF( 'Cumulative Curves'!$B$14=4, BU15,IF('Cumulative Curves'!$B$14=3, BP15, 0))))</f>
        <v>1.7847286236149065E-6</v>
      </c>
      <c r="CC15" s="57">
        <f>IF('Cumulative Curves'!$B$14=6,#REF!,IF('Cumulative Curves'!$B$14=5,#REF!, IF( 'Cumulative Curves'!$B$14=4,BT15, 0)))</f>
        <v>0</v>
      </c>
      <c r="CD15" s="57">
        <f>IF('Cumulative Curves'!$B$14=6,#REF!,IF('Cumulative Curves'!$B$14=5,#REF!, 0))</f>
        <v>0</v>
      </c>
      <c r="CE15" s="57">
        <f>IF('Cumulative Curves'!$B$14=6,#REF!,0)</f>
        <v>0</v>
      </c>
      <c r="CF15" s="49"/>
      <c r="CG15" s="76">
        <f>IF(ISBLANK('In Process Calc.'!C15),"",'In Process Calc.'!C15)</f>
        <v>284.91666666674428</v>
      </c>
      <c r="CH15" s="76">
        <f t="shared" si="0"/>
        <v>15.396336730227169</v>
      </c>
      <c r="CI15" s="76">
        <f t="shared" si="1"/>
        <v>28214.875453113811</v>
      </c>
      <c r="CJ15" s="76">
        <f t="shared" si="2"/>
        <v>0</v>
      </c>
      <c r="CK15" s="76">
        <f t="shared" si="3"/>
        <v>3834.6520953689201</v>
      </c>
      <c r="CL15" s="76">
        <f t="shared" si="4"/>
        <v>-8.7725678509976035</v>
      </c>
      <c r="CM15" s="76">
        <f t="shared" si="5"/>
        <v>0.14444656094358521</v>
      </c>
      <c r="CN15" s="76">
        <f t="shared" si="6"/>
        <v>14.844158745229649</v>
      </c>
      <c r="CO15" s="76">
        <f t="shared" si="7"/>
        <v>-0.88908198860381304</v>
      </c>
      <c r="CP15" s="76">
        <f t="shared" si="8"/>
        <v>1.8951983005599526</v>
      </c>
      <c r="CQ15" s="76">
        <f t="shared" si="9"/>
        <v>92.040018605164065</v>
      </c>
      <c r="CR15" s="76">
        <f t="shared" si="10"/>
        <v>-5.728492809158297</v>
      </c>
      <c r="CS15" s="76">
        <f t="shared" si="11"/>
        <v>-9.1184609164338468</v>
      </c>
      <c r="CT15" s="76">
        <f t="shared" si="12"/>
        <v>-0.42139936214463347</v>
      </c>
      <c r="CU15" s="76">
        <f t="shared" si="13"/>
        <v>1.3592256211819538</v>
      </c>
      <c r="CV15" s="76">
        <f t="shared" si="14"/>
        <v>0.56792284567201401</v>
      </c>
      <c r="CW15" s="76">
        <f t="shared" si="15"/>
        <v>2.2471740531590285</v>
      </c>
      <c r="CX15" s="76">
        <f t="shared" si="16"/>
        <v>5.477912195316585</v>
      </c>
      <c r="CY15" s="76">
        <f t="shared" si="17"/>
        <v>1.9702195397656972</v>
      </c>
      <c r="CZ15" s="76">
        <f t="shared" si="18"/>
        <v>1.5190064156059861</v>
      </c>
      <c r="DA15" s="76">
        <f t="shared" si="19"/>
        <v>-18.638261915370784</v>
      </c>
      <c r="DB15" s="76">
        <f t="shared" si="20"/>
        <v>1.149088552352505</v>
      </c>
      <c r="DC15" s="76">
        <f t="shared" si="21"/>
        <v>5.6430641428336461</v>
      </c>
      <c r="DD15" s="76">
        <f t="shared" si="22"/>
        <v>9.3481256830195214</v>
      </c>
      <c r="DE15" s="76">
        <f t="shared" si="23"/>
        <v>6.1343947871181683</v>
      </c>
      <c r="DF15" s="76">
        <f t="shared" si="24"/>
        <v>0.31979386373177654</v>
      </c>
      <c r="DG15" s="76">
        <f t="shared" si="25"/>
        <v>2.9194868883232576</v>
      </c>
      <c r="DH15" s="76">
        <f t="shared" si="26"/>
        <v>-1.3578090359956789</v>
      </c>
      <c r="DI15" s="76">
        <f t="shared" si="27"/>
        <v>0</v>
      </c>
      <c r="DJ15" s="76">
        <f t="shared" si="28"/>
        <v>55.63628186488981</v>
      </c>
      <c r="DK15" s="76">
        <f t="shared" si="29"/>
        <v>28.225452098521487</v>
      </c>
      <c r="DL15" s="76">
        <f t="shared" si="30"/>
        <v>181.81084874844885</v>
      </c>
    </row>
    <row r="16" spans="1:116" s="48" customFormat="1" ht="12">
      <c r="A16" s="111">
        <f>IF(ISBLANK('In Process Calc.'!C16),"",'In Process Calc.'!C16)</f>
        <v>308.75000000005821</v>
      </c>
      <c r="B16" s="111">
        <f>IF(ISBLANK(Glutamine!H20),"",Glutamine!H20)</f>
        <v>13.934400422668457</v>
      </c>
      <c r="C16" s="111">
        <f>IF(ISBLANK('In Process Calc.'!L16),"",'In Process Calc.'!L16)</f>
        <v>24612.108495146269</v>
      </c>
      <c r="D16" s="111">
        <f>IF(ISBLANK('In Process Calc.'!M16),"",'In Process Calc.'!M16)</f>
        <v>0</v>
      </c>
      <c r="E16" s="111">
        <f>IF(ISBLANK('In Process Calc.'!N16),"",'In Process Calc.'!N16)</f>
        <v>4486.9930672222226</v>
      </c>
      <c r="F16" s="111">
        <f>IF(ISBLANK('In Process Calc.'!O16),"",'In Process Calc.'!O16)</f>
        <v>-4.6902081111111107</v>
      </c>
      <c r="G16" s="111">
        <f>IF(ISBLANK('In Process Calc.'!P16),"",'In Process Calc.'!P16)</f>
        <v>1.4493301111111112</v>
      </c>
      <c r="H16" s="111">
        <f>IF(ISBLANK('In Process Calc.'!Q16),"",'In Process Calc.'!Q16)</f>
        <v>12.864150833333332</v>
      </c>
      <c r="I16" s="111">
        <f>IF(ISBLANK('In Process Calc.'!R16),"",'In Process Calc.'!R16)</f>
        <v>-0.59187627777777807</v>
      </c>
      <c r="J16" s="111">
        <f>IF(ISBLANK('In Process Calc.'!S16),"",'In Process Calc.'!S16)</f>
        <v>1.7746770555555555</v>
      </c>
      <c r="K16" s="111">
        <f>IF(ISBLANK('In Process Calc.'!T16),"",'In Process Calc.'!T16)</f>
        <v>108.72893640756354</v>
      </c>
      <c r="L16" s="111">
        <f>IF(ISBLANK('In Process Calc.'!U16),"",'In Process Calc.'!U16)</f>
        <v>-4.1148538333333331</v>
      </c>
      <c r="M16" s="111">
        <f>IF(ISBLANK('In Process Calc.'!V16),"",'In Process Calc.'!V16)</f>
        <v>-1.63320872222222</v>
      </c>
      <c r="N16" s="111">
        <f>IF(ISBLANK('In Process Calc.'!W16),"",'In Process Calc.'!W16)</f>
        <v>-0.47295055555555549</v>
      </c>
      <c r="O16" s="111">
        <f>IF(ISBLANK('In Process Calc.'!X16),"",'In Process Calc.'!X16)</f>
        <v>1.5614273888888888</v>
      </c>
      <c r="P16" s="111">
        <f>IF(ISBLANK('In Process Calc.'!Y16),"",'In Process Calc.'!Y16)</f>
        <v>1.3593265555555549</v>
      </c>
      <c r="Q16" s="111">
        <f>IF(ISBLANK('In Process Calc.'!Z16),"",'In Process Calc.'!Z16)</f>
        <v>3.1130723307677135</v>
      </c>
      <c r="R16" s="111">
        <f>IF(ISBLANK('In Process Calc.'!AA16),"",'In Process Calc.'!AA16)</f>
        <v>7.3059642777777762</v>
      </c>
      <c r="S16" s="111">
        <f>IF(ISBLANK('In Process Calc.'!AB16),"",'In Process Calc.'!AB16)</f>
        <v>4.2123419999999996</v>
      </c>
      <c r="T16" s="111">
        <f>IF(ISBLANK('In Process Calc.'!AC16),"",'In Process Calc.'!AC16)</f>
        <v>1.2763454444444442</v>
      </c>
      <c r="U16" s="111">
        <f>IF(ISBLANK('In Process Calc.'!AD16),"",'In Process Calc.'!AD16)</f>
        <v>-20.210027777777785</v>
      </c>
      <c r="V16" s="111">
        <f>IF(ISBLANK('In Process Calc.'!AE16),"",'In Process Calc.'!AE16)</f>
        <v>2.1463595555555557</v>
      </c>
      <c r="W16" s="111">
        <f>IF(ISBLANK('In Process Calc.'!AF16),"",'In Process Calc.'!AF16)</f>
        <v>5.0974608333333329</v>
      </c>
      <c r="X16" s="111">
        <f>IF(ISBLANK('In Process Calc.'!AG16),"",'In Process Calc.'!AG16)</f>
        <v>8.2478684999999992</v>
      </c>
      <c r="Y16" s="111">
        <f>IF(ISBLANK('In Process Calc.'!AH16),"",'In Process Calc.'!AH16)</f>
        <v>5.8331976111111095</v>
      </c>
      <c r="Z16" s="111">
        <f>IF(ISBLANK('In Process Calc.'!AI16),"",'In Process Calc.'!AI16)</f>
        <v>0.93895322222222233</v>
      </c>
      <c r="AA16" s="111">
        <f>IF(ISBLANK('In Process Calc.'!AJ16),"",'In Process Calc.'!AJ16)</f>
        <v>2.5875638333333333</v>
      </c>
      <c r="AB16" s="111">
        <f>IF(ISBLANK('In Process Calc.'!AK16),"",'In Process Calc.'!AK16)</f>
        <v>1.9328280555555541</v>
      </c>
      <c r="AC16" s="111">
        <f>IF(ISBLANK('In Process Calc.'!AL16),"",'In Process Calc.'!AL16)</f>
        <v>0</v>
      </c>
      <c r="AD16" s="111">
        <f>IF(ISBLANK('In Process Calc.'!AM16),"",'In Process Calc.'!AM16)</f>
        <v>90.440839944444434</v>
      </c>
      <c r="AE16" s="111">
        <f>IF(ISBLANK('In Process Calc.'!AN16),"",'In Process Calc.'!AN16)</f>
        <v>65.540604055555548</v>
      </c>
      <c r="AF16" s="111">
        <f>IF(ISBLANK('In Process Calc.'!AO16),"",'In Process Calc.'!AO16)</f>
        <v>281.99527655555556</v>
      </c>
      <c r="AH16" s="111">
        <f>IF(ISBLANK('In Process Calc.'!C16),"",'In Process Calc.'!C16)</f>
        <v>308.75000000005821</v>
      </c>
      <c r="AI16" s="111">
        <f>IF(ISBLANK(Glutamine!H20),"",Glutamine!H20)</f>
        <v>13.934400422668457</v>
      </c>
      <c r="AJ16" s="111">
        <f>IF(ISBLANK('In Process Calc.'!L16),"",'In Process Calc.'!L16)</f>
        <v>24612.108495146269</v>
      </c>
      <c r="AK16" s="111">
        <f>IF(ISBLANK('In Process Calc.'!M16),"",'In Process Calc.'!M16)</f>
        <v>0</v>
      </c>
      <c r="AL16" s="111">
        <f>IF(ISBLANK('In Process Calc.'!N16),"",'In Process Calc.'!N16)</f>
        <v>4486.9930672222226</v>
      </c>
      <c r="AM16" s="111">
        <f>IF(ISBLANK('In Process Calc.'!O16),"",'In Process Calc.'!O16)</f>
        <v>-4.6902081111111107</v>
      </c>
      <c r="AN16" s="111">
        <f>IF(ISBLANK('In Process Calc.'!P16),"",'In Process Calc.'!P16)</f>
        <v>1.4493301111111112</v>
      </c>
      <c r="AO16" s="111">
        <f>IF(ISBLANK('In Process Calc.'!Q16),"",'In Process Calc.'!Q16)</f>
        <v>12.864150833333332</v>
      </c>
      <c r="AP16" s="111">
        <f>IF(ISBLANK('In Process Calc.'!R16),"",'In Process Calc.'!R16)</f>
        <v>-0.59187627777777807</v>
      </c>
      <c r="AQ16" s="111">
        <f>IF(ISBLANK('In Process Calc.'!S16),"",'In Process Calc.'!S16)</f>
        <v>1.7746770555555555</v>
      </c>
      <c r="AR16" s="111">
        <f>IF(ISBLANK('In Process Calc.'!T16),"",'In Process Calc.'!T16)</f>
        <v>108.72893640756354</v>
      </c>
      <c r="AS16" s="111">
        <f>IF(ISBLANK('In Process Calc.'!U16),"",'In Process Calc.'!U16)</f>
        <v>-4.1148538333333331</v>
      </c>
      <c r="AT16" s="111">
        <f>IF(ISBLANK('In Process Calc.'!V16),"",'In Process Calc.'!V16)</f>
        <v>-1.63320872222222</v>
      </c>
      <c r="AU16" s="111">
        <f>IF(ISBLANK('In Process Calc.'!W16),"",'In Process Calc.'!W16)</f>
        <v>-0.47295055555555549</v>
      </c>
      <c r="AV16" s="111">
        <f>IF(ISBLANK('In Process Calc.'!X16),"",'In Process Calc.'!X16)</f>
        <v>1.5614273888888888</v>
      </c>
      <c r="AW16" s="111">
        <f>IF(ISBLANK('In Process Calc.'!Y16),"",'In Process Calc.'!Y16)</f>
        <v>1.3593265555555549</v>
      </c>
      <c r="AX16" s="111">
        <f>IF(ISBLANK('In Process Calc.'!Z16),"",'In Process Calc.'!Z16)</f>
        <v>3.1130723307677135</v>
      </c>
      <c r="AY16" s="111">
        <f>IF(ISBLANK('In Process Calc.'!AA16),"",'In Process Calc.'!AA16)</f>
        <v>7.3059642777777762</v>
      </c>
      <c r="AZ16" s="111">
        <f>IF(ISBLANK('In Process Calc.'!AB16),"",'In Process Calc.'!AB16)</f>
        <v>4.2123419999999996</v>
      </c>
      <c r="BA16" s="111">
        <f>IF(ISBLANK('In Process Calc.'!AC16),"",'In Process Calc.'!AC16)</f>
        <v>1.2763454444444442</v>
      </c>
      <c r="BB16" s="111">
        <f>IF(ISBLANK('In Process Calc.'!AD16),"",'In Process Calc.'!AD16)</f>
        <v>-20.210027777777785</v>
      </c>
      <c r="BC16" s="111">
        <f>IF(ISBLANK('In Process Calc.'!AE16),"",'In Process Calc.'!AE16)</f>
        <v>2.1463595555555557</v>
      </c>
      <c r="BD16" s="111">
        <f>IF(ISBLANK('In Process Calc.'!AF16),"",'In Process Calc.'!AF16)</f>
        <v>5.0974608333333329</v>
      </c>
      <c r="BE16" s="111">
        <f>IF(ISBLANK('In Process Calc.'!AG16),"",'In Process Calc.'!AG16)</f>
        <v>8.2478684999999992</v>
      </c>
      <c r="BF16" s="111">
        <f>IF(ISBLANK('In Process Calc.'!AH16),"",'In Process Calc.'!AH16)</f>
        <v>5.8331976111111095</v>
      </c>
      <c r="BG16" s="111">
        <f>IF(ISBLANK('In Process Calc.'!AI16),"",'In Process Calc.'!AI16)</f>
        <v>0.93895322222222233</v>
      </c>
      <c r="BH16" s="111">
        <f>IF(ISBLANK('In Process Calc.'!AJ16),"",'In Process Calc.'!AJ16)</f>
        <v>2.5875638333333333</v>
      </c>
      <c r="BI16" s="111">
        <f>IF(ISBLANK('In Process Calc.'!AK16),"",'In Process Calc.'!AK16)</f>
        <v>1.9328280555555541</v>
      </c>
      <c r="BJ16" s="111">
        <f>IF(ISBLANK('In Process Calc.'!AL16),"",'In Process Calc.'!AL16)</f>
        <v>0</v>
      </c>
      <c r="BK16" s="111">
        <f>IF(ISBLANK('In Process Calc.'!AM16),"",'In Process Calc.'!AM16)</f>
        <v>90.440839944444434</v>
      </c>
      <c r="BL16" s="111">
        <f>IF(ISBLANK('In Process Calc.'!AN16),"",'In Process Calc.'!AN16)</f>
        <v>65.540604055555548</v>
      </c>
      <c r="BM16" s="111">
        <f>IF(ISBLANK('In Process Calc.'!AO16),"",'In Process Calc.'!AO16)</f>
        <v>281.99527655555556</v>
      </c>
      <c r="BO16" s="54" t="s">
        <v>51</v>
      </c>
      <c r="BP16" s="56">
        <f t="array" ref="BP16:BS16">LINEST($AU3:INDEX($AU:$AU,COUNT($AU:$AU)+2),$AH$3:INDEX($AH:$AH,COUNT($AH:$AH)+2)^{1,2,3},TRUE,TRUE)</f>
        <v>-5.867142956543067E-7</v>
      </c>
      <c r="BQ16" s="56">
        <v>3.3559594013408213E-4</v>
      </c>
      <c r="BR16" s="56">
        <v>-5.2166384573369182E-2</v>
      </c>
      <c r="BS16" s="56">
        <v>0.76884336728858127</v>
      </c>
      <c r="BT16" s="56">
        <f t="array" ref="BT16:BX16">LINEST($AU3:INDEX($AU:$AU,COUNT($AU:$AU)+2),$AH$3:INDEX($AH:$AH,COUNT($AH:$AH)+2)^{1,2,3,4},TRUE,TRUE)</f>
        <v>-7.7546107184253015E-9</v>
      </c>
      <c r="BU16" s="56">
        <v>4.5903232498366109E-6</v>
      </c>
      <c r="BV16" s="56">
        <v>-7.5278678984725983E-4</v>
      </c>
      <c r="BW16" s="56">
        <v>2.2617914549630247E-2</v>
      </c>
      <c r="BX16" s="56">
        <v>-9.4067884617096809E-2</v>
      </c>
      <c r="BY16" s="57">
        <f>IF('Cumulative Curves'!$B$15=6,#REF!,IF('Cumulative Curves'!$B$15=5,#REF!, IF( 'Cumulative Curves'!$B$15=4, BX16,IF('Cumulative Curves'!$B$15=3, BS16, 0))))</f>
        <v>0.76884336728858127</v>
      </c>
      <c r="BZ16" s="57">
        <f>IF('Cumulative Curves'!$B$15=6,#REF!,IF('Cumulative Curves'!$B$15=5,#REF!, IF( 'Cumulative Curves'!$B$15=4, BW16,IF('Cumulative Curves'!$B$15=3, BR16, 0))))</f>
        <v>-5.2166384573369182E-2</v>
      </c>
      <c r="CA16" s="57">
        <f>IF('Cumulative Curves'!$B$15=6,#REF!,IF('Cumulative Curves'!$B$15=5,#REF!, IF( 'Cumulative Curves'!$B$15=4, BV16,IF('Cumulative Curves'!$B$15=3, BQ16, 0))))</f>
        <v>3.3559594013408213E-4</v>
      </c>
      <c r="CB16" s="57">
        <f>IF('Cumulative Curves'!$B$15=6,#REF!,IF('Cumulative Curves'!$B$15=5,#REF!, IF( 'Cumulative Curves'!$B$15=4, BU16,IF('Cumulative Curves'!$B$15=3, BP16, 0))))</f>
        <v>-5.867142956543067E-7</v>
      </c>
      <c r="CC16" s="57">
        <f>IF('Cumulative Curves'!$B$15=6,#REF!,IF('Cumulative Curves'!$B$15=5,#REF!, IF( 'Cumulative Curves'!$B$15=4,BT16, 0)))</f>
        <v>0</v>
      </c>
      <c r="CD16" s="57">
        <f>IF('Cumulative Curves'!$B$15=6,#REF!,IF('Cumulative Curves'!$B$15=5,#REF!, 0))</f>
        <v>0</v>
      </c>
      <c r="CE16" s="57">
        <f>IF('Cumulative Curves'!$B$15=6,#REF!,0)</f>
        <v>0</v>
      </c>
      <c r="CF16" s="49"/>
      <c r="CG16" s="76">
        <f>IF(ISBLANK('In Process Calc.'!C16),"",'In Process Calc.'!C16)</f>
        <v>308.75000000005821</v>
      </c>
      <c r="CH16" s="76">
        <f t="shared" si="0"/>
        <v>14.479115541513103</v>
      </c>
      <c r="CI16" s="76">
        <f t="shared" si="1"/>
        <v>25968.741945889982</v>
      </c>
      <c r="CJ16" s="76">
        <f t="shared" si="2"/>
        <v>0</v>
      </c>
      <c r="CK16" s="76">
        <f t="shared" si="3"/>
        <v>4434.4101230834467</v>
      </c>
      <c r="CL16" s="76">
        <f t="shared" si="4"/>
        <v>-6.2844762778778005</v>
      </c>
      <c r="CM16" s="76">
        <f t="shared" si="5"/>
        <v>1.1784874486173003</v>
      </c>
      <c r="CN16" s="76">
        <f t="shared" si="6"/>
        <v>14.293295356665624</v>
      </c>
      <c r="CO16" s="76">
        <f t="shared" si="7"/>
        <v>-0.55496975589534969</v>
      </c>
      <c r="CP16" s="76">
        <f t="shared" si="8"/>
        <v>1.7805499785070005</v>
      </c>
      <c r="CQ16" s="76">
        <f t="shared" si="9"/>
        <v>107.85374397862985</v>
      </c>
      <c r="CR16" s="76">
        <f t="shared" si="10"/>
        <v>-2.8688982747536329</v>
      </c>
      <c r="CS16" s="76">
        <f t="shared" si="11"/>
        <v>-3.1883977556820895</v>
      </c>
      <c r="CT16" s="76">
        <f t="shared" si="12"/>
        <v>-0.61454034862759954</v>
      </c>
      <c r="CU16" s="76">
        <f t="shared" si="13"/>
        <v>1.5733859996581776</v>
      </c>
      <c r="CV16" s="76">
        <f t="shared" si="14"/>
        <v>1.2601605792923616</v>
      </c>
      <c r="CW16" s="76">
        <f t="shared" si="15"/>
        <v>2.0740130932929048</v>
      </c>
      <c r="CX16" s="76">
        <f t="shared" si="16"/>
        <v>7.0202969199918712</v>
      </c>
      <c r="CY16" s="76">
        <f t="shared" si="17"/>
        <v>3.7353056052639459</v>
      </c>
      <c r="CZ16" s="76">
        <f t="shared" si="18"/>
        <v>1.3492356071057987</v>
      </c>
      <c r="DA16" s="76">
        <f t="shared" si="19"/>
        <v>-19.896672716742735</v>
      </c>
      <c r="DB16" s="76">
        <f t="shared" si="20"/>
        <v>1.9464869718630107</v>
      </c>
      <c r="DC16" s="76">
        <f t="shared" si="21"/>
        <v>5.254266062859962</v>
      </c>
      <c r="DD16" s="76">
        <f t="shared" si="22"/>
        <v>8.7145746405487756</v>
      </c>
      <c r="DE16" s="76">
        <f t="shared" si="23"/>
        <v>5.9922433332346152</v>
      </c>
      <c r="DF16" s="76">
        <f t="shared" si="24"/>
        <v>0.80717077078077715</v>
      </c>
      <c r="DG16" s="76">
        <f t="shared" si="25"/>
        <v>2.7223502957854304</v>
      </c>
      <c r="DH16" s="76">
        <f t="shared" si="26"/>
        <v>1.2677302260894976</v>
      </c>
      <c r="DI16" s="76">
        <f t="shared" si="27"/>
        <v>0</v>
      </c>
      <c r="DJ16" s="76">
        <f t="shared" si="28"/>
        <v>83.136447794507447</v>
      </c>
      <c r="DK16" s="76">
        <f t="shared" si="29"/>
        <v>56.955298799886918</v>
      </c>
      <c r="DL16" s="76">
        <f t="shared" si="30"/>
        <v>265.85973759858939</v>
      </c>
    </row>
    <row r="17" spans="1:116" s="48" customFormat="1" ht="12">
      <c r="A17" s="111">
        <f>IF(ISBLANK('In Process Calc.'!C17),"",'In Process Calc.'!C17)</f>
        <v>333.09999999997672</v>
      </c>
      <c r="B17" s="111">
        <f>IF(ISBLANK(Glutamine!H21),"",Glutamine!H21)</f>
        <v>13.162699563598633</v>
      </c>
      <c r="C17" s="111">
        <f>IF(ISBLANK('In Process Calc.'!L17),"",'In Process Calc.'!L17)</f>
        <v>23192.684258825007</v>
      </c>
      <c r="D17" s="111">
        <f>IF(ISBLANK('In Process Calc.'!M17),"",'In Process Calc.'!M17)</f>
        <v>0</v>
      </c>
      <c r="E17" s="111">
        <f>IF(ISBLANK('In Process Calc.'!N17),"",'In Process Calc.'!N17)</f>
        <v>4903.661315555556</v>
      </c>
      <c r="F17" s="111">
        <f>IF(ISBLANK('In Process Calc.'!O17),"",'In Process Calc.'!O17)</f>
        <v>-3.9211245555555552</v>
      </c>
      <c r="G17" s="111">
        <f>IF(ISBLANK('In Process Calc.'!P17),"",'In Process Calc.'!P17)</f>
        <v>1.8019878888888896</v>
      </c>
      <c r="H17" s="111">
        <f>IF(ISBLANK('In Process Calc.'!Q17),"",'In Process Calc.'!Q17)</f>
        <v>12.869713999999998</v>
      </c>
      <c r="I17" s="111">
        <f>IF(ISBLANK('In Process Calc.'!R17),"",'In Process Calc.'!R17)</f>
        <v>-0.60838511111111138</v>
      </c>
      <c r="J17" s="111">
        <f>IF(ISBLANK('In Process Calc.'!S17),"",'In Process Calc.'!S17)</f>
        <v>1.4601169999999999</v>
      </c>
      <c r="K17" s="111">
        <f>IF(ISBLANK('In Process Calc.'!T17),"",'In Process Calc.'!T17)</f>
        <v>124.64949700428625</v>
      </c>
      <c r="L17" s="111">
        <f>IF(ISBLANK('In Process Calc.'!U17),"",'In Process Calc.'!U17)</f>
        <v>-3.6778540000000004</v>
      </c>
      <c r="M17" s="111">
        <f>IF(ISBLANK('In Process Calc.'!V17),"",'In Process Calc.'!V17)</f>
        <v>-1.1321716666666646</v>
      </c>
      <c r="N17" s="111">
        <f>IF(ISBLANK('In Process Calc.'!W17),"",'In Process Calc.'!W17)</f>
        <v>-1.7356448888888887</v>
      </c>
      <c r="O17" s="111">
        <f>IF(ISBLANK('In Process Calc.'!X17),"",'In Process Calc.'!X17)</f>
        <v>1.6436052222222222</v>
      </c>
      <c r="P17" s="111">
        <f>IF(ISBLANK('In Process Calc.'!Y17),"",'In Process Calc.'!Y17)</f>
        <v>1.3556207777777776</v>
      </c>
      <c r="Q17" s="111">
        <f>IF(ISBLANK('In Process Calc.'!Z17),"",'In Process Calc.'!Z17)</f>
        <v>7.1047217288336304</v>
      </c>
      <c r="R17" s="111">
        <f>IF(ISBLANK('In Process Calc.'!AA17),"",'In Process Calc.'!AA17)</f>
        <v>7.6210901111111093</v>
      </c>
      <c r="S17" s="111">
        <f>IF(ISBLANK('In Process Calc.'!AB17),"",'In Process Calc.'!AB17)</f>
        <v>4.8545798888888889</v>
      </c>
      <c r="T17" s="111">
        <f>IF(ISBLANK('In Process Calc.'!AC17),"",'In Process Calc.'!AC17)</f>
        <v>1.0859205555555553</v>
      </c>
      <c r="U17" s="111">
        <f>IF(ISBLANK('In Process Calc.'!AD17),"",'In Process Calc.'!AD17)</f>
        <v>-21.498406666666675</v>
      </c>
      <c r="V17" s="111">
        <f>IF(ISBLANK('In Process Calc.'!AE17),"",'In Process Calc.'!AE17)</f>
        <v>2.436771666666667</v>
      </c>
      <c r="W17" s="111">
        <f>IF(ISBLANK('In Process Calc.'!AF17),"",'In Process Calc.'!AF17)</f>
        <v>4.4519878888888886</v>
      </c>
      <c r="X17" s="111">
        <f>IF(ISBLANK('In Process Calc.'!AG17),"",'In Process Calc.'!AG17)</f>
        <v>7.8197798888888883</v>
      </c>
      <c r="Y17" s="111">
        <f>IF(ISBLANK('In Process Calc.'!AH17),"",'In Process Calc.'!AH17)</f>
        <v>5.4971432222222205</v>
      </c>
      <c r="Z17" s="111">
        <f>IF(ISBLANK('In Process Calc.'!AI17),"",'In Process Calc.'!AI17)</f>
        <v>1.129501888888889</v>
      </c>
      <c r="AA17" s="111">
        <f>IF(ISBLANK('In Process Calc.'!AJ17),"",'In Process Calc.'!AJ17)</f>
        <v>2.336046222222222</v>
      </c>
      <c r="AB17" s="111">
        <f>IF(ISBLANK('In Process Calc.'!AK17),"",'In Process Calc.'!AK17)</f>
        <v>2.8832205555555541</v>
      </c>
      <c r="AC17" s="111">
        <f>IF(ISBLANK('In Process Calc.'!AL17),"",'In Process Calc.'!AL17)</f>
        <v>0</v>
      </c>
      <c r="AD17" s="111">
        <f>IF(ISBLANK('In Process Calc.'!AM17),"",'In Process Calc.'!AM17)</f>
        <v>94.999546111111115</v>
      </c>
      <c r="AE17" s="111">
        <f>IF(ISBLANK('In Process Calc.'!AN17),"",'In Process Calc.'!AN17)</f>
        <v>69.580014888888897</v>
      </c>
      <c r="AF17" s="111">
        <f>IF(ISBLANK('In Process Calc.'!AO17),"",'In Process Calc.'!AO17)</f>
        <v>288.64271577777777</v>
      </c>
      <c r="AH17" s="111">
        <f>IF(ISBLANK('In Process Calc.'!C17),"",'In Process Calc.'!C17)</f>
        <v>333.09999999997672</v>
      </c>
      <c r="AI17" s="111">
        <f>IF(ISBLANK(Glutamine!H21),"",Glutamine!H21)</f>
        <v>13.162699563598633</v>
      </c>
      <c r="AJ17" s="111">
        <f>IF(ISBLANK('In Process Calc.'!L17),"",'In Process Calc.'!L17)</f>
        <v>23192.684258825007</v>
      </c>
      <c r="AK17" s="111">
        <f>IF(ISBLANK('In Process Calc.'!M17),"",'In Process Calc.'!M17)</f>
        <v>0</v>
      </c>
      <c r="AL17" s="111">
        <f>IF(ISBLANK('In Process Calc.'!N17),"",'In Process Calc.'!N17)</f>
        <v>4903.661315555556</v>
      </c>
      <c r="AM17" s="111">
        <f>IF(ISBLANK('In Process Calc.'!O17),"",'In Process Calc.'!O17)</f>
        <v>-3.9211245555555552</v>
      </c>
      <c r="AN17" s="111">
        <f>IF(ISBLANK('In Process Calc.'!P17),"",'In Process Calc.'!P17)</f>
        <v>1.8019878888888896</v>
      </c>
      <c r="AO17" s="111">
        <f>IF(ISBLANK('In Process Calc.'!Q17),"",'In Process Calc.'!Q17)</f>
        <v>12.869713999999998</v>
      </c>
      <c r="AP17" s="111">
        <f>IF(ISBLANK('In Process Calc.'!R17),"",'In Process Calc.'!R17)</f>
        <v>-0.60838511111111138</v>
      </c>
      <c r="AQ17" s="111">
        <f>IF(ISBLANK('In Process Calc.'!S17),"",'In Process Calc.'!S17)</f>
        <v>1.4601169999999999</v>
      </c>
      <c r="AR17" s="111">
        <f>IF(ISBLANK('In Process Calc.'!T17),"",'In Process Calc.'!T17)</f>
        <v>124.64949700428625</v>
      </c>
      <c r="AS17" s="111">
        <f>IF(ISBLANK('In Process Calc.'!U17),"",'In Process Calc.'!U17)</f>
        <v>-3.6778540000000004</v>
      </c>
      <c r="AT17" s="111">
        <f>IF(ISBLANK('In Process Calc.'!V17),"",'In Process Calc.'!V17)</f>
        <v>-1.1321716666666646</v>
      </c>
      <c r="AU17" s="111">
        <f>IF(ISBLANK('In Process Calc.'!W17),"",'In Process Calc.'!W17)</f>
        <v>-1.7356448888888887</v>
      </c>
      <c r="AV17" s="111">
        <f>IF(ISBLANK('In Process Calc.'!X17),"",'In Process Calc.'!X17)</f>
        <v>1.6436052222222222</v>
      </c>
      <c r="AW17" s="111">
        <f>IF(ISBLANK('In Process Calc.'!Y17),"",'In Process Calc.'!Y17)</f>
        <v>1.3556207777777776</v>
      </c>
      <c r="AX17" s="111">
        <f>IF(ISBLANK('In Process Calc.'!Z17),"",'In Process Calc.'!Z17)</f>
        <v>7.1047217288336304</v>
      </c>
      <c r="AY17" s="111">
        <f>IF(ISBLANK('In Process Calc.'!AA17),"",'In Process Calc.'!AA17)</f>
        <v>7.6210901111111093</v>
      </c>
      <c r="AZ17" s="111">
        <f>IF(ISBLANK('In Process Calc.'!AB17),"",'In Process Calc.'!AB17)</f>
        <v>4.8545798888888889</v>
      </c>
      <c r="BA17" s="111">
        <f>IF(ISBLANK('In Process Calc.'!AC17),"",'In Process Calc.'!AC17)</f>
        <v>1.0859205555555553</v>
      </c>
      <c r="BB17" s="111">
        <f>IF(ISBLANK('In Process Calc.'!AD17),"",'In Process Calc.'!AD17)</f>
        <v>-21.498406666666675</v>
      </c>
      <c r="BC17" s="111">
        <f>IF(ISBLANK('In Process Calc.'!AE17),"",'In Process Calc.'!AE17)</f>
        <v>2.436771666666667</v>
      </c>
      <c r="BD17" s="111">
        <f>IF(ISBLANK('In Process Calc.'!AF17),"",'In Process Calc.'!AF17)</f>
        <v>4.4519878888888886</v>
      </c>
      <c r="BE17" s="111">
        <f>IF(ISBLANK('In Process Calc.'!AG17),"",'In Process Calc.'!AG17)</f>
        <v>7.8197798888888883</v>
      </c>
      <c r="BF17" s="111">
        <f>IF(ISBLANK('In Process Calc.'!AH17),"",'In Process Calc.'!AH17)</f>
        <v>5.4971432222222205</v>
      </c>
      <c r="BG17" s="111">
        <f>IF(ISBLANK('In Process Calc.'!AI17),"",'In Process Calc.'!AI17)</f>
        <v>1.129501888888889</v>
      </c>
      <c r="BH17" s="111">
        <f>IF(ISBLANK('In Process Calc.'!AJ17),"",'In Process Calc.'!AJ17)</f>
        <v>2.336046222222222</v>
      </c>
      <c r="BI17" s="111">
        <f>IF(ISBLANK('In Process Calc.'!AK17),"",'In Process Calc.'!AK17)</f>
        <v>2.8832205555555541</v>
      </c>
      <c r="BJ17" s="111">
        <f>IF(ISBLANK('In Process Calc.'!AL17),"",'In Process Calc.'!AL17)</f>
        <v>0</v>
      </c>
      <c r="BK17" s="111">
        <f>IF(ISBLANK('In Process Calc.'!AM17),"",'In Process Calc.'!AM17)</f>
        <v>94.999546111111115</v>
      </c>
      <c r="BL17" s="111">
        <f>IF(ISBLANK('In Process Calc.'!AN17),"",'In Process Calc.'!AN17)</f>
        <v>69.580014888888897</v>
      </c>
      <c r="BM17" s="111">
        <f>IF(ISBLANK('In Process Calc.'!AO17),"",'In Process Calc.'!AO17)</f>
        <v>288.64271577777777</v>
      </c>
      <c r="BO17" s="54" t="s">
        <v>329</v>
      </c>
      <c r="BP17" s="56">
        <f t="array" ref="BP17:BS17">LINEST($AV3:INDEX($AV:$AV,COUNT($AV:$AV)+2),$AH$3:INDEX($AH:$AH,COUNT($AH:$AH)+2)^{1,2,3},TRUE,TRUE)</f>
        <v>-1.4518292562235857E-7</v>
      </c>
      <c r="BQ17" s="56">
        <v>9.9985474489209993E-5</v>
      </c>
      <c r="BR17" s="56">
        <v>-1.197546139723922E-2</v>
      </c>
      <c r="BS17" s="56">
        <v>1.2573048840394119E-2</v>
      </c>
      <c r="BT17" s="56">
        <f t="array" ref="BT17:BX17">LINEST($AV3:INDEX($AV:$AV,COUNT($AV:$AV)+2),$AH$3:INDEX($AH:$AH,COUNT($AH:$AH)+2)^{1,2,3,4},TRUE,TRUE)</f>
        <v>-2.1166424262216256E-9</v>
      </c>
      <c r="BU17" s="56">
        <v>1.2679037796705056E-6</v>
      </c>
      <c r="BV17" s="56">
        <v>-1.9709159951164035E-4</v>
      </c>
      <c r="BW17" s="56">
        <v>8.4371197221302964E-3</v>
      </c>
      <c r="BX17" s="56">
        <v>-0.22296096210715532</v>
      </c>
      <c r="BY17" s="57">
        <f>IF('Cumulative Curves'!$B$16=6,#REF!,IF('Cumulative Curves'!$B$16=5,#REF!, IF( 'Cumulative Curves'!$B$16=4, BX17,IF('Cumulative Curves'!$B$16=3, BS17, 0))))</f>
        <v>1.2573048840394119E-2</v>
      </c>
      <c r="BZ17" s="57">
        <f>IF('Cumulative Curves'!$B$16=6,#REF!,IF('Cumulative Curves'!$B$16=5,#REF!, IF( 'Cumulative Curves'!$B$16=4, BW17,IF('Cumulative Curves'!$B$16=3, BR17, 0))))</f>
        <v>-1.197546139723922E-2</v>
      </c>
      <c r="CA17" s="57">
        <f>IF('Cumulative Curves'!$B$16=6,#REF!,IF('Cumulative Curves'!$B$16=5,#REF!, IF( 'Cumulative Curves'!$B$16=4, BV17,IF('Cumulative Curves'!$B$16=3, BQ17, 0))))</f>
        <v>9.9985474489209993E-5</v>
      </c>
      <c r="CB17" s="57">
        <f>IF('Cumulative Curves'!$B$16=6,#REF!,IF('Cumulative Curves'!$B$16=5,#REF!, IF( 'Cumulative Curves'!$B$16=4, BU17,IF('Cumulative Curves'!$B$16=3, BP17, 0))))</f>
        <v>-1.4518292562235857E-7</v>
      </c>
      <c r="CC17" s="57">
        <f>IF('Cumulative Curves'!$B$16=6,#REF!,IF('Cumulative Curves'!$B$16=5,#REF!, IF( 'Cumulative Curves'!$B$16=4,BT17, 0)))</f>
        <v>0</v>
      </c>
      <c r="CD17" s="57">
        <f>IF('Cumulative Curves'!$B$16=6,#REF!,IF('Cumulative Curves'!$B$16=5,#REF!, 0))</f>
        <v>0</v>
      </c>
      <c r="CE17" s="57">
        <f>IF('Cumulative Curves'!$B$16=6,#REF!,0)</f>
        <v>0</v>
      </c>
      <c r="CF17" s="49"/>
      <c r="CG17" s="76">
        <f>IF(ISBLANK('In Process Calc.'!C17),"",'In Process Calc.'!C17)</f>
        <v>333.09999999997672</v>
      </c>
      <c r="CH17" s="76">
        <f t="shared" si="0"/>
        <v>12.573005470010571</v>
      </c>
      <c r="CI17" s="76">
        <f t="shared" si="1"/>
        <v>21348.371064222825</v>
      </c>
      <c r="CJ17" s="76">
        <f t="shared" si="2"/>
        <v>0</v>
      </c>
      <c r="CK17" s="76">
        <f t="shared" si="3"/>
        <v>5025.0999007718065</v>
      </c>
      <c r="CL17" s="76">
        <f t="shared" si="4"/>
        <v>-2.1758004683216257</v>
      </c>
      <c r="CM17" s="76">
        <f t="shared" si="5"/>
        <v>2.6175443032103658</v>
      </c>
      <c r="CN17" s="76">
        <f t="shared" si="6"/>
        <v>11.276655054250938</v>
      </c>
      <c r="CO17" s="76">
        <f t="shared" si="7"/>
        <v>-0.48198495068997715</v>
      </c>
      <c r="CP17" s="76">
        <f t="shared" si="8"/>
        <v>1.5304750886109382</v>
      </c>
      <c r="CQ17" s="76">
        <f t="shared" si="9"/>
        <v>125.11779358956016</v>
      </c>
      <c r="CR17" s="76">
        <f t="shared" si="10"/>
        <v>-3.9892568873283381</v>
      </c>
      <c r="CS17" s="76">
        <f t="shared" si="11"/>
        <v>4.6937841573132459</v>
      </c>
      <c r="CT17" s="76">
        <f t="shared" si="12"/>
        <v>-1.0560847830812108</v>
      </c>
      <c r="CU17" s="76">
        <f t="shared" si="13"/>
        <v>1.7516348798557235</v>
      </c>
      <c r="CV17" s="76">
        <f t="shared" si="14"/>
        <v>2.1455640296728156</v>
      </c>
      <c r="CW17" s="76">
        <f t="shared" si="15"/>
        <v>8.0746946728034459</v>
      </c>
      <c r="CX17" s="76">
        <f t="shared" si="16"/>
        <v>8.8173211911588769</v>
      </c>
      <c r="CY17" s="76">
        <f t="shared" si="17"/>
        <v>6.0221678517123465</v>
      </c>
      <c r="CZ17" s="76">
        <f t="shared" si="18"/>
        <v>1.0507881437796405</v>
      </c>
      <c r="DA17" s="76">
        <f t="shared" si="19"/>
        <v>-20.990161680617412</v>
      </c>
      <c r="DB17" s="76">
        <f t="shared" si="20"/>
        <v>2.9619345294572827</v>
      </c>
      <c r="DC17" s="76">
        <f t="shared" si="21"/>
        <v>4.4961591207957632</v>
      </c>
      <c r="DD17" s="76">
        <f t="shared" si="22"/>
        <v>7.5243681364248935</v>
      </c>
      <c r="DE17" s="76">
        <f t="shared" si="23"/>
        <v>5.4943728150597337</v>
      </c>
      <c r="DF17" s="76">
        <f t="shared" si="24"/>
        <v>1.4677998374301362</v>
      </c>
      <c r="DG17" s="76">
        <f t="shared" si="25"/>
        <v>2.3016140126759481</v>
      </c>
      <c r="DH17" s="76">
        <f t="shared" si="26"/>
        <v>4.8307114822860555</v>
      </c>
      <c r="DI17" s="76">
        <f t="shared" si="27"/>
        <v>0</v>
      </c>
      <c r="DJ17" s="76">
        <f t="shared" si="28"/>
        <v>117.6217303817713</v>
      </c>
      <c r="DK17" s="76">
        <f t="shared" si="29"/>
        <v>94.455768232832327</v>
      </c>
      <c r="DL17" s="76">
        <f t="shared" si="30"/>
        <v>366.82786531044184</v>
      </c>
    </row>
    <row r="18" spans="1:116" s="48" customFormat="1" ht="12">
      <c r="A18" s="111" t="str">
        <f>IF(ISBLANK('In Process Calc.'!C18),"",'In Process Calc.'!C18)</f>
        <v/>
      </c>
      <c r="B18" s="111" t="str">
        <f>IF(ISBLANK(Glutamine!H22),"",Glutamine!H22)</f>
        <v/>
      </c>
      <c r="C18" s="111" t="str">
        <f>IF(ISBLANK('In Process Calc.'!L18),"",'In Process Calc.'!L18)</f>
        <v/>
      </c>
      <c r="D18" s="111" t="str">
        <f>IF(ISBLANK('In Process Calc.'!M18),"",'In Process Calc.'!M18)</f>
        <v/>
      </c>
      <c r="E18" s="111" t="str">
        <f>IF(ISBLANK('In Process Calc.'!N18),"",'In Process Calc.'!N18)</f>
        <v/>
      </c>
      <c r="F18" s="111" t="str">
        <f>IF(ISBLANK('In Process Calc.'!O18),"",'In Process Calc.'!O18)</f>
        <v/>
      </c>
      <c r="G18" s="111" t="str">
        <f>IF(ISBLANK('In Process Calc.'!P18),"",'In Process Calc.'!P18)</f>
        <v/>
      </c>
      <c r="H18" s="111" t="str">
        <f>IF(ISBLANK('In Process Calc.'!Q18),"",'In Process Calc.'!Q18)</f>
        <v/>
      </c>
      <c r="I18" s="111" t="str">
        <f>IF(ISBLANK('In Process Calc.'!R18),"",'In Process Calc.'!R18)</f>
        <v/>
      </c>
      <c r="J18" s="111" t="str">
        <f>IF(ISBLANK('In Process Calc.'!S18),"",'In Process Calc.'!S18)</f>
        <v/>
      </c>
      <c r="K18" s="111" t="str">
        <f>IF(ISBLANK('In Process Calc.'!T18),"",'In Process Calc.'!T18)</f>
        <v/>
      </c>
      <c r="L18" s="111" t="str">
        <f>IF(ISBLANK('In Process Calc.'!U18),"",'In Process Calc.'!U18)</f>
        <v/>
      </c>
      <c r="M18" s="111" t="str">
        <f>IF(ISBLANK('In Process Calc.'!V18),"",'In Process Calc.'!V18)</f>
        <v/>
      </c>
      <c r="N18" s="111" t="str">
        <f>IF(ISBLANK('In Process Calc.'!W18),"",'In Process Calc.'!W18)</f>
        <v/>
      </c>
      <c r="O18" s="111" t="str">
        <f>IF(ISBLANK('In Process Calc.'!X18),"",'In Process Calc.'!X18)</f>
        <v/>
      </c>
      <c r="P18" s="111" t="str">
        <f>IF(ISBLANK('In Process Calc.'!Y18),"",'In Process Calc.'!Y18)</f>
        <v/>
      </c>
      <c r="Q18" s="111" t="str">
        <f>IF(ISBLANK('In Process Calc.'!Z18),"",'In Process Calc.'!Z18)</f>
        <v/>
      </c>
      <c r="R18" s="111" t="str">
        <f>IF(ISBLANK('In Process Calc.'!AA18),"",'In Process Calc.'!AA18)</f>
        <v/>
      </c>
      <c r="S18" s="111" t="str">
        <f>IF(ISBLANK('In Process Calc.'!AB18),"",'In Process Calc.'!AB18)</f>
        <v/>
      </c>
      <c r="T18" s="111" t="str">
        <f>IF(ISBLANK('In Process Calc.'!AC18),"",'In Process Calc.'!AC18)</f>
        <v/>
      </c>
      <c r="U18" s="111" t="str">
        <f>IF(ISBLANK('In Process Calc.'!AD18),"",'In Process Calc.'!AD18)</f>
        <v/>
      </c>
      <c r="V18" s="111" t="str">
        <f>IF(ISBLANK('In Process Calc.'!AE18),"",'In Process Calc.'!AE18)</f>
        <v/>
      </c>
      <c r="W18" s="111" t="str">
        <f>IF(ISBLANK('In Process Calc.'!AF18),"",'In Process Calc.'!AF18)</f>
        <v/>
      </c>
      <c r="X18" s="111" t="str">
        <f>IF(ISBLANK('In Process Calc.'!AG18),"",'In Process Calc.'!AG18)</f>
        <v/>
      </c>
      <c r="Y18" s="111" t="str">
        <f>IF(ISBLANK('In Process Calc.'!AH18),"",'In Process Calc.'!AH18)</f>
        <v/>
      </c>
      <c r="Z18" s="111" t="str">
        <f>IF(ISBLANK('In Process Calc.'!AI18),"",'In Process Calc.'!AI18)</f>
        <v/>
      </c>
      <c r="AA18" s="111" t="str">
        <f>IF(ISBLANK('In Process Calc.'!AJ18),"",'In Process Calc.'!AJ18)</f>
        <v/>
      </c>
      <c r="AB18" s="111" t="str">
        <f>IF(ISBLANK('In Process Calc.'!AK18),"",'In Process Calc.'!AK18)</f>
        <v/>
      </c>
      <c r="AC18" s="111" t="str">
        <f>IF(ISBLANK('In Process Calc.'!AL18),"",'In Process Calc.'!AL18)</f>
        <v/>
      </c>
      <c r="AD18" s="111" t="str">
        <f>IF(ISBLANK('In Process Calc.'!AM18),"",'In Process Calc.'!AM18)</f>
        <v/>
      </c>
      <c r="AE18" s="111" t="str">
        <f>IF(ISBLANK('In Process Calc.'!AN18),"",'In Process Calc.'!AN18)</f>
        <v/>
      </c>
      <c r="AF18" s="111" t="str">
        <f>IF(ISBLANK('In Process Calc.'!AO18),"",'In Process Calc.'!AO18)</f>
        <v/>
      </c>
      <c r="AH18" s="111" t="str">
        <f>IF(ISBLANK('In Process Calc.'!C18),"",'In Process Calc.'!C18)</f>
        <v/>
      </c>
      <c r="AI18" s="111" t="str">
        <f>IF(ISBLANK(Glutamine!H22),"",Glutamine!H22)</f>
        <v/>
      </c>
      <c r="AJ18" s="111" t="str">
        <f>IF(ISBLANK('In Process Calc.'!L18),"",'In Process Calc.'!L18)</f>
        <v/>
      </c>
      <c r="AK18" s="111" t="str">
        <f>IF(ISBLANK('In Process Calc.'!M18),"",'In Process Calc.'!M18)</f>
        <v/>
      </c>
      <c r="AL18" s="111" t="str">
        <f>IF(ISBLANK('In Process Calc.'!N18),"",'In Process Calc.'!N18)</f>
        <v/>
      </c>
      <c r="AM18" s="111" t="str">
        <f>IF(ISBLANK('In Process Calc.'!O18),"",'In Process Calc.'!O18)</f>
        <v/>
      </c>
      <c r="AN18" s="111" t="str">
        <f>IF(ISBLANK('In Process Calc.'!P18),"",'In Process Calc.'!P18)</f>
        <v/>
      </c>
      <c r="AO18" s="111" t="str">
        <f>IF(ISBLANK('In Process Calc.'!Q18),"",'In Process Calc.'!Q18)</f>
        <v/>
      </c>
      <c r="AP18" s="111" t="str">
        <f>IF(ISBLANK('In Process Calc.'!R18),"",'In Process Calc.'!R18)</f>
        <v/>
      </c>
      <c r="AQ18" s="111" t="str">
        <f>IF(ISBLANK('In Process Calc.'!S18),"",'In Process Calc.'!S18)</f>
        <v/>
      </c>
      <c r="AR18" s="111" t="str">
        <f>IF(ISBLANK('In Process Calc.'!T18),"",'In Process Calc.'!T18)</f>
        <v/>
      </c>
      <c r="AS18" s="111" t="str">
        <f>IF(ISBLANK('In Process Calc.'!U18),"",'In Process Calc.'!U18)</f>
        <v/>
      </c>
      <c r="AT18" s="111" t="str">
        <f>IF(ISBLANK('In Process Calc.'!V18),"",'In Process Calc.'!V18)</f>
        <v/>
      </c>
      <c r="AU18" s="111" t="str">
        <f>IF(ISBLANK('In Process Calc.'!W18),"",'In Process Calc.'!W18)</f>
        <v/>
      </c>
      <c r="AV18" s="111" t="str">
        <f>IF(ISBLANK('In Process Calc.'!X18),"",'In Process Calc.'!X18)</f>
        <v/>
      </c>
      <c r="AW18" s="111" t="str">
        <f>IF(ISBLANK('In Process Calc.'!Y18),"",'In Process Calc.'!Y18)</f>
        <v/>
      </c>
      <c r="AX18" s="111" t="str">
        <f>IF(ISBLANK('In Process Calc.'!Z18),"",'In Process Calc.'!Z18)</f>
        <v/>
      </c>
      <c r="AY18" s="111" t="str">
        <f>IF(ISBLANK('In Process Calc.'!AA18),"",'In Process Calc.'!AA18)</f>
        <v/>
      </c>
      <c r="AZ18" s="111" t="str">
        <f>IF(ISBLANK('In Process Calc.'!AB18),"",'In Process Calc.'!AB18)</f>
        <v/>
      </c>
      <c r="BA18" s="111" t="str">
        <f>IF(ISBLANK('In Process Calc.'!AC18),"",'In Process Calc.'!AC18)</f>
        <v/>
      </c>
      <c r="BB18" s="111" t="str">
        <f>IF(ISBLANK('In Process Calc.'!AD18),"",'In Process Calc.'!AD18)</f>
        <v/>
      </c>
      <c r="BC18" s="111" t="str">
        <f>IF(ISBLANK('In Process Calc.'!AE18),"",'In Process Calc.'!AE18)</f>
        <v/>
      </c>
      <c r="BD18" s="111" t="str">
        <f>IF(ISBLANK('In Process Calc.'!AF18),"",'In Process Calc.'!AF18)</f>
        <v/>
      </c>
      <c r="BE18" s="111" t="str">
        <f>IF(ISBLANK('In Process Calc.'!AG18),"",'In Process Calc.'!AG18)</f>
        <v/>
      </c>
      <c r="BF18" s="111" t="str">
        <f>IF(ISBLANK('In Process Calc.'!AH18),"",'In Process Calc.'!AH18)</f>
        <v/>
      </c>
      <c r="BG18" s="111" t="str">
        <f>IF(ISBLANK('In Process Calc.'!AI18),"",'In Process Calc.'!AI18)</f>
        <v/>
      </c>
      <c r="BH18" s="111" t="str">
        <f>IF(ISBLANK('In Process Calc.'!AJ18),"",'In Process Calc.'!AJ18)</f>
        <v/>
      </c>
      <c r="BI18" s="111" t="str">
        <f>IF(ISBLANK('In Process Calc.'!AK18),"",'In Process Calc.'!AK18)</f>
        <v/>
      </c>
      <c r="BJ18" s="111" t="str">
        <f>IF(ISBLANK('In Process Calc.'!AL18),"",'In Process Calc.'!AL18)</f>
        <v/>
      </c>
      <c r="BK18" s="111" t="str">
        <f>IF(ISBLANK('In Process Calc.'!AM18),"",'In Process Calc.'!AM18)</f>
        <v/>
      </c>
      <c r="BL18" s="111" t="str">
        <f>IF(ISBLANK('In Process Calc.'!AN18),"",'In Process Calc.'!AN18)</f>
        <v/>
      </c>
      <c r="BM18" s="111" t="str">
        <f>IF(ISBLANK('In Process Calc.'!AO18),"",'In Process Calc.'!AO18)</f>
        <v/>
      </c>
      <c r="BO18" s="54" t="s">
        <v>58</v>
      </c>
      <c r="BP18" s="56">
        <f t="array" ref="BP18:BS18">LINEST($AW3:INDEX($AW:$AW,COUNT($AW:$AW)+2),$AH$3:INDEX($AH:$AH,COUNT($AH:$AH)+2)^{1,2,3},TRUE,TRUE)</f>
        <v>1.7109299634222267E-7</v>
      </c>
      <c r="BQ18" s="56">
        <v>-6.7141375621038152E-6</v>
      </c>
      <c r="BR18" s="56">
        <v>-1.2218422836293819E-2</v>
      </c>
      <c r="BS18" s="56">
        <v>0.63701218312504215</v>
      </c>
      <c r="BT18" s="56">
        <f t="array" ref="BT18:BX18">LINEST($AW3:INDEX($AW:$AW,COUNT($AW:$AW)+2),$AH$3:INDEX($AH:$AH,COUNT($AH:$AH)+2)^{1,2,3,4},TRUE,TRUE)</f>
        <v>-9.327345404790053E-9</v>
      </c>
      <c r="BU18" s="56">
        <v>6.3981002715914903E-6</v>
      </c>
      <c r="BV18" s="56">
        <v>-1.3158348689256245E-3</v>
      </c>
      <c r="BW18" s="56">
        <v>7.7733092991311814E-2</v>
      </c>
      <c r="BX18" s="56">
        <v>-0.40090855750995402</v>
      </c>
      <c r="BY18" s="57">
        <f>IF('Cumulative Curves'!$B$17=6,#REF!,IF('Cumulative Curves'!$B$17=5,#REF!, IF( 'Cumulative Curves'!$B$17=4, BX18,IF('Cumulative Curves'!$B$17=3, BS18, 0))))</f>
        <v>0.63701218312504215</v>
      </c>
      <c r="BZ18" s="57">
        <f>IF('Cumulative Curves'!$B$17=6,#REF!,IF('Cumulative Curves'!$B$17=5,#REF!, IF( 'Cumulative Curves'!$B$17=4, BW18,IF('Cumulative Curves'!$B$17=3, BR18, 0))))</f>
        <v>-1.2218422836293819E-2</v>
      </c>
      <c r="CA18" s="57">
        <f>IF('Cumulative Curves'!$B$17=6,#REF!,IF('Cumulative Curves'!$B$17=5,#REF!, IF( 'Cumulative Curves'!$B$17=4, BV18,IF('Cumulative Curves'!$B$17=3, BQ18, 0))))</f>
        <v>-6.7141375621038152E-6</v>
      </c>
      <c r="CB18" s="57">
        <f>IF('Cumulative Curves'!$B$17=6,#REF!,IF('Cumulative Curves'!$B$17=5,#REF!, IF( 'Cumulative Curves'!$B$17=4, BU18,IF('Cumulative Curves'!$B$17=3, BP18, 0))))</f>
        <v>1.7109299634222267E-7</v>
      </c>
      <c r="CC18" s="57">
        <f>IF('Cumulative Curves'!$B$17=6,#REF!,IF('Cumulative Curves'!$B$17=5,#REF!, IF( 'Cumulative Curves'!$B$17=4,BT18, 0)))</f>
        <v>0</v>
      </c>
      <c r="CD18" s="57">
        <f>IF('Cumulative Curves'!$B$17=6,#REF!,IF('Cumulative Curves'!$B$17=5,#REF!, 0))</f>
        <v>0</v>
      </c>
      <c r="CE18" s="57">
        <f>IF('Cumulative Curves'!$B$17=6,#REF!,0)</f>
        <v>0</v>
      </c>
      <c r="CF18" s="49"/>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row>
    <row r="19" spans="1:116" s="48" customFormat="1" ht="12">
      <c r="A19" s="111" t="str">
        <f>IF(ISBLANK('In Process Calc.'!C19),"",'In Process Calc.'!C19)</f>
        <v/>
      </c>
      <c r="B19" s="111"/>
      <c r="C19" s="111" t="str">
        <f>IF(ISBLANK('In Process Calc.'!L19),"",'In Process Calc.'!L19)</f>
        <v/>
      </c>
      <c r="D19" s="111" t="str">
        <f>IF(ISBLANK('In Process Calc.'!M19),"",'In Process Calc.'!M19)</f>
        <v/>
      </c>
      <c r="E19" s="111" t="str">
        <f>IF(ISBLANK('In Process Calc.'!N19),"",'In Process Calc.'!N19)</f>
        <v/>
      </c>
      <c r="F19" s="111" t="str">
        <f>IF(ISBLANK('In Process Calc.'!O19),"",'In Process Calc.'!O19)</f>
        <v/>
      </c>
      <c r="G19" s="111" t="str">
        <f>IF(ISBLANK('In Process Calc.'!P19),"",'In Process Calc.'!P19)</f>
        <v/>
      </c>
      <c r="H19" s="111" t="str">
        <f>IF(ISBLANK('In Process Calc.'!Q19),"",'In Process Calc.'!Q19)</f>
        <v/>
      </c>
      <c r="I19" s="111" t="str">
        <f>IF(ISBLANK('In Process Calc.'!R19),"",'In Process Calc.'!R19)</f>
        <v/>
      </c>
      <c r="J19" s="111" t="str">
        <f>IF(ISBLANK('In Process Calc.'!S19),"",'In Process Calc.'!S19)</f>
        <v/>
      </c>
      <c r="K19" s="111" t="str">
        <f>IF(ISBLANK('In Process Calc.'!T19),"",'In Process Calc.'!T19)</f>
        <v/>
      </c>
      <c r="L19" s="111" t="str">
        <f>IF(ISBLANK('In Process Calc.'!U19),"",'In Process Calc.'!U19)</f>
        <v/>
      </c>
      <c r="M19" s="111" t="str">
        <f>IF(ISBLANK('In Process Calc.'!V19),"",'In Process Calc.'!V19)</f>
        <v/>
      </c>
      <c r="N19" s="111" t="str">
        <f>IF(ISBLANK('In Process Calc.'!W19),"",'In Process Calc.'!W19)</f>
        <v/>
      </c>
      <c r="O19" s="111" t="str">
        <f>IF(ISBLANK('In Process Calc.'!X19),"",'In Process Calc.'!X19)</f>
        <v/>
      </c>
      <c r="P19" s="111" t="str">
        <f>IF(ISBLANK('In Process Calc.'!Y19),"",'In Process Calc.'!Y19)</f>
        <v/>
      </c>
      <c r="Q19" s="111" t="str">
        <f>IF(ISBLANK('In Process Calc.'!Z19),"",'In Process Calc.'!Z19)</f>
        <v/>
      </c>
      <c r="R19" s="111" t="str">
        <f>IF(ISBLANK('In Process Calc.'!AA19),"",'In Process Calc.'!AA19)</f>
        <v/>
      </c>
      <c r="S19" s="111" t="str">
        <f>IF(ISBLANK('In Process Calc.'!AB19),"",'In Process Calc.'!AB19)</f>
        <v/>
      </c>
      <c r="T19" s="111" t="str">
        <f>IF(ISBLANK('In Process Calc.'!AC19),"",'In Process Calc.'!AC19)</f>
        <v/>
      </c>
      <c r="U19" s="111" t="str">
        <f>IF(ISBLANK('In Process Calc.'!AD19),"",'In Process Calc.'!AD19)</f>
        <v/>
      </c>
      <c r="V19" s="111" t="str">
        <f>IF(ISBLANK('In Process Calc.'!AE19),"",'In Process Calc.'!AE19)</f>
        <v/>
      </c>
      <c r="W19" s="111" t="str">
        <f>IF(ISBLANK('In Process Calc.'!AF19),"",'In Process Calc.'!AF19)</f>
        <v/>
      </c>
      <c r="X19" s="111" t="str">
        <f>IF(ISBLANK('In Process Calc.'!AG19),"",'In Process Calc.'!AG19)</f>
        <v/>
      </c>
      <c r="Y19" s="111" t="str">
        <f>IF(ISBLANK('In Process Calc.'!AH19),"",'In Process Calc.'!AH19)</f>
        <v/>
      </c>
      <c r="Z19" s="111" t="str">
        <f>IF(ISBLANK('In Process Calc.'!AI19),"",'In Process Calc.'!AI19)</f>
        <v/>
      </c>
      <c r="AA19" s="111" t="str">
        <f>IF(ISBLANK('In Process Calc.'!AJ19),"",'In Process Calc.'!AJ19)</f>
        <v/>
      </c>
      <c r="AB19" s="111" t="str">
        <f>IF(ISBLANK('In Process Calc.'!AK19),"",'In Process Calc.'!AK19)</f>
        <v/>
      </c>
      <c r="AC19" s="111" t="str">
        <f>IF(ISBLANK('In Process Calc.'!AL19),"",'In Process Calc.'!AL19)</f>
        <v/>
      </c>
      <c r="AD19" s="111" t="str">
        <f>IF(ISBLANK('In Process Calc.'!AM19),"",'In Process Calc.'!AM19)</f>
        <v/>
      </c>
      <c r="AE19" s="111" t="str">
        <f>IF(ISBLANK('In Process Calc.'!AN19),"",'In Process Calc.'!AN19)</f>
        <v/>
      </c>
      <c r="AF19" s="111" t="str">
        <f>IF(ISBLANK('In Process Calc.'!AO19),"",'In Process Calc.'!AO19)</f>
        <v/>
      </c>
      <c r="AH19" s="111" t="str">
        <f>IF(ISBLANK('In Process Calc.'!C19),"",'In Process Calc.'!C19)</f>
        <v/>
      </c>
      <c r="AI19" s="111" t="str">
        <f>IF(ISBLANK(Glutamine!H23),"",Glutamine!H23)</f>
        <v/>
      </c>
      <c r="AJ19" s="111" t="str">
        <f>IF(ISBLANK('In Process Calc.'!L19),"",'In Process Calc.'!L19)</f>
        <v/>
      </c>
      <c r="AK19" s="111" t="str">
        <f>IF(ISBLANK('In Process Calc.'!M19),"",'In Process Calc.'!M19)</f>
        <v/>
      </c>
      <c r="AL19" s="111" t="str">
        <f>IF(ISBLANK('In Process Calc.'!N19),"",'In Process Calc.'!N19)</f>
        <v/>
      </c>
      <c r="AM19" s="111" t="str">
        <f>IF(ISBLANK('In Process Calc.'!O19),"",'In Process Calc.'!O19)</f>
        <v/>
      </c>
      <c r="AN19" s="111" t="str">
        <f>IF(ISBLANK('In Process Calc.'!P19),"",'In Process Calc.'!P19)</f>
        <v/>
      </c>
      <c r="AO19" s="111" t="str">
        <f>IF(ISBLANK('In Process Calc.'!Q19),"",'In Process Calc.'!Q19)</f>
        <v/>
      </c>
      <c r="AP19" s="111" t="str">
        <f>IF(ISBLANK('In Process Calc.'!R19),"",'In Process Calc.'!R19)</f>
        <v/>
      </c>
      <c r="AQ19" s="111" t="str">
        <f>IF(ISBLANK('In Process Calc.'!S19),"",'In Process Calc.'!S19)</f>
        <v/>
      </c>
      <c r="AR19" s="111" t="str">
        <f>IF(ISBLANK('In Process Calc.'!T19),"",'In Process Calc.'!T19)</f>
        <v/>
      </c>
      <c r="AS19" s="111" t="str">
        <f>IF(ISBLANK('In Process Calc.'!U19),"",'In Process Calc.'!U19)</f>
        <v/>
      </c>
      <c r="AT19" s="111" t="str">
        <f>IF(ISBLANK('In Process Calc.'!V19),"",'In Process Calc.'!V19)</f>
        <v/>
      </c>
      <c r="AU19" s="111" t="str">
        <f>IF(ISBLANK('In Process Calc.'!W19),"",'In Process Calc.'!W19)</f>
        <v/>
      </c>
      <c r="AV19" s="111" t="str">
        <f>IF(ISBLANK('In Process Calc.'!X19),"",'In Process Calc.'!X19)</f>
        <v/>
      </c>
      <c r="AW19" s="111" t="str">
        <f>IF(ISBLANK('In Process Calc.'!Y19),"",'In Process Calc.'!Y19)</f>
        <v/>
      </c>
      <c r="AX19" s="111" t="str">
        <f>IF(ISBLANK('In Process Calc.'!Z19),"",'In Process Calc.'!Z19)</f>
        <v/>
      </c>
      <c r="AY19" s="111" t="str">
        <f>IF(ISBLANK('In Process Calc.'!AA19),"",'In Process Calc.'!AA19)</f>
        <v/>
      </c>
      <c r="AZ19" s="111" t="str">
        <f>IF(ISBLANK('In Process Calc.'!AB19),"",'In Process Calc.'!AB19)</f>
        <v/>
      </c>
      <c r="BA19" s="111" t="str">
        <f>IF(ISBLANK('In Process Calc.'!AC19),"",'In Process Calc.'!AC19)</f>
        <v/>
      </c>
      <c r="BB19" s="111" t="str">
        <f>IF(ISBLANK('In Process Calc.'!AD19),"",'In Process Calc.'!AD19)</f>
        <v/>
      </c>
      <c r="BC19" s="111" t="str">
        <f>IF(ISBLANK('In Process Calc.'!AE19),"",'In Process Calc.'!AE19)</f>
        <v/>
      </c>
      <c r="BD19" s="111" t="str">
        <f>IF(ISBLANK('In Process Calc.'!AF19),"",'In Process Calc.'!AF19)</f>
        <v/>
      </c>
      <c r="BE19" s="111" t="str">
        <f>IF(ISBLANK('In Process Calc.'!AG19),"",'In Process Calc.'!AG19)</f>
        <v/>
      </c>
      <c r="BF19" s="111" t="str">
        <f>IF(ISBLANK('In Process Calc.'!AH19),"",'In Process Calc.'!AH19)</f>
        <v/>
      </c>
      <c r="BG19" s="111" t="str">
        <f>IF(ISBLANK('In Process Calc.'!AI19),"",'In Process Calc.'!AI19)</f>
        <v/>
      </c>
      <c r="BH19" s="111" t="str">
        <f>IF(ISBLANK('In Process Calc.'!AJ19),"",'In Process Calc.'!AJ19)</f>
        <v/>
      </c>
      <c r="BI19" s="111" t="str">
        <f>IF(ISBLANK('In Process Calc.'!AK19),"",'In Process Calc.'!AK19)</f>
        <v/>
      </c>
      <c r="BJ19" s="111" t="str">
        <f>IF(ISBLANK('In Process Calc.'!AL19),"",'In Process Calc.'!AL19)</f>
        <v/>
      </c>
      <c r="BK19" s="111" t="str">
        <f>IF(ISBLANK('In Process Calc.'!AM19),"",'In Process Calc.'!AM19)</f>
        <v/>
      </c>
      <c r="BL19" s="111" t="str">
        <f>IF(ISBLANK('In Process Calc.'!AN19),"",'In Process Calc.'!AN19)</f>
        <v/>
      </c>
      <c r="BM19" s="111" t="str">
        <f>IF(ISBLANK('In Process Calc.'!AO19),"",'In Process Calc.'!AO19)</f>
        <v/>
      </c>
      <c r="BO19" s="54" t="s">
        <v>107</v>
      </c>
      <c r="BP19" s="56">
        <f t="array" ref="BP19:BS19">LINEST($Q3:INDEX($Q:$Q,COUNT($Q:$Q)+2),$A$3:INDEX($A:$A,COUNT($A:$A)+2)^{1,2,3},TRUE,TRUE)</f>
        <v>1.0933312061538062E-6</v>
      </c>
      <c r="BQ19" s="56">
        <v>-1.0765583028541361E-3</v>
      </c>
      <c r="BR19" s="56">
        <v>0.25600367241942196</v>
      </c>
      <c r="BS19" s="56">
        <v>-3.7277539550915026</v>
      </c>
      <c r="BT19" s="56">
        <f t="array" ref="BT19:BX19">LINEST($Q3:INDEX($Q:$Q,COUNT($Q:$Q)+2),$A$3:INDEX($A:$A,COUNT($A:$A)+2)^{1,2,3,4},TRUE,TRUE)</f>
        <v>4.7580875480886933E-8</v>
      </c>
      <c r="BU19" s="56">
        <v>-3.0672025915718675E-5</v>
      </c>
      <c r="BV19" s="56">
        <v>5.60155940429829E-3</v>
      </c>
      <c r="BW19" s="56">
        <v>-0.20285913239451295</v>
      </c>
      <c r="BX19" s="56">
        <v>1.566911930640714</v>
      </c>
      <c r="BY19" s="57">
        <f>IF('Cumulative Curves'!$B$18=6,CB36,IF('Cumulative Curves'!$B$18=5,BU36,IF('Cumulative Curves'!$B$18=4,BX19,IF('Cumulative Curves'!$B$18=3,BS19,0))))</f>
        <v>1.1041125600337978</v>
      </c>
      <c r="BZ19" s="57">
        <f>IF('Cumulative Curves'!$B$18=6,CA36,IF('Cumulative Curves'!$B$18=5,BT36,IF('Cumulative Curves'!$B$18=4,BW19,IF('Cumulative Curves'!$B$18=3,BR19,0))))</f>
        <v>-0.13054502297468157</v>
      </c>
      <c r="CA19" s="57">
        <f>IF('Cumulative Curves'!$B$18=6,BZ36,IF('Cumulative Curves'!$B$18=5,BS36,IF('Cumulative Curves'!$B$18=4,BV19,IF('Cumulative Curves'!$B$18=3,BQ19,0))))</f>
        <v>3.9126937944783816E-3</v>
      </c>
      <c r="CB19" s="57">
        <f>IF('Cumulative Curves'!$B$18=6,BY36,IF('Cumulative Curves'!$B$18=5,BR36, IF( 'Cumulative Curves'!$B$18=4, BU19,IF('Cumulative Curves'!$B$18=3, BP19, 0))))</f>
        <v>-1.6690978232642037E-5</v>
      </c>
      <c r="CC19" s="57">
        <f>IF('Cumulative Curves'!$B$18=6,BX36,IF('Cumulative Curves'!$B$18=5,BQ36, IF( 'Cumulative Curves'!$B$18=4,BT19, 0)))</f>
        <v>-1.5250270866931038E-11</v>
      </c>
      <c r="CD19" s="57">
        <f>IF('Cumulative Curves'!$B$18=6,BW36,IF('Cumulative Curves'!$B$18=5,BP36, 0))</f>
        <v>5.6913819928374297E-11</v>
      </c>
      <c r="CE19" s="57">
        <f>IF('Cumulative Curves'!$B$18=6,BV36,0)</f>
        <v>0</v>
      </c>
      <c r="CF19" s="49"/>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row>
    <row r="20" spans="1:116" s="48" customFormat="1" ht="12">
      <c r="A20" s="111" t="str">
        <f>IF(ISBLANK('In Process Calc.'!C20),"",'In Process Calc.'!C20)</f>
        <v/>
      </c>
      <c r="B20" s="111" t="str">
        <f>IF(ISBLANK(Glutamine!H22),"",Glutamine!H22)</f>
        <v/>
      </c>
      <c r="C20" s="111" t="str">
        <f>IF(ISBLANK('In Process Calc.'!L20),"",'In Process Calc.'!L20)</f>
        <v/>
      </c>
      <c r="D20" s="111" t="str">
        <f>IF(ISBLANK('In Process Calc.'!M20),"",'In Process Calc.'!M20)</f>
        <v/>
      </c>
      <c r="E20" s="111" t="str">
        <f>IF(ISBLANK('In Process Calc.'!N20),"",'In Process Calc.'!N20)</f>
        <v/>
      </c>
      <c r="F20" s="111" t="str">
        <f>IF(ISBLANK('In Process Calc.'!O20),"",'In Process Calc.'!O20)</f>
        <v/>
      </c>
      <c r="G20" s="111" t="str">
        <f>IF(ISBLANK('In Process Calc.'!P20),"",'In Process Calc.'!P20)</f>
        <v/>
      </c>
      <c r="H20" s="111" t="str">
        <f>IF(ISBLANK('In Process Calc.'!Q20),"",'In Process Calc.'!Q20)</f>
        <v/>
      </c>
      <c r="I20" s="111" t="str">
        <f>IF(ISBLANK('In Process Calc.'!R20),"",'In Process Calc.'!R20)</f>
        <v/>
      </c>
      <c r="J20" s="111" t="str">
        <f>IF(ISBLANK('In Process Calc.'!S20),"",'In Process Calc.'!S20)</f>
        <v/>
      </c>
      <c r="K20" s="111" t="str">
        <f>IF(ISBLANK('In Process Calc.'!T20),"",'In Process Calc.'!T20)</f>
        <v/>
      </c>
      <c r="L20" s="111" t="str">
        <f>IF(ISBLANK('In Process Calc.'!U20),"",'In Process Calc.'!U20)</f>
        <v/>
      </c>
      <c r="M20" s="111" t="str">
        <f>IF(ISBLANK('In Process Calc.'!V20),"",'In Process Calc.'!V20)</f>
        <v/>
      </c>
      <c r="N20" s="111" t="str">
        <f>IF(ISBLANK('In Process Calc.'!W20),"",'In Process Calc.'!W20)</f>
        <v/>
      </c>
      <c r="O20" s="111" t="str">
        <f>IF(ISBLANK('In Process Calc.'!X20),"",'In Process Calc.'!X20)</f>
        <v/>
      </c>
      <c r="P20" s="111" t="str">
        <f>IF(ISBLANK('In Process Calc.'!Y20),"",'In Process Calc.'!Y20)</f>
        <v/>
      </c>
      <c r="Q20" s="111" t="str">
        <f>IF(ISBLANK('In Process Calc.'!Z20),"",'In Process Calc.'!Z20)</f>
        <v/>
      </c>
      <c r="R20" s="111" t="str">
        <f>IF(ISBLANK('In Process Calc.'!AA20),"",'In Process Calc.'!AA20)</f>
        <v/>
      </c>
      <c r="S20" s="111" t="str">
        <f>IF(ISBLANK('In Process Calc.'!AB20),"",'In Process Calc.'!AB20)</f>
        <v/>
      </c>
      <c r="T20" s="111" t="str">
        <f>IF(ISBLANK('In Process Calc.'!AC20),"",'In Process Calc.'!AC20)</f>
        <v/>
      </c>
      <c r="U20" s="111" t="str">
        <f>IF(ISBLANK('In Process Calc.'!AD20),"",'In Process Calc.'!AD20)</f>
        <v/>
      </c>
      <c r="V20" s="111" t="str">
        <f>IF(ISBLANK('In Process Calc.'!AE20),"",'In Process Calc.'!AE20)</f>
        <v/>
      </c>
      <c r="W20" s="111" t="str">
        <f>IF(ISBLANK('In Process Calc.'!AF20),"",'In Process Calc.'!AF20)</f>
        <v/>
      </c>
      <c r="X20" s="111" t="str">
        <f>IF(ISBLANK('In Process Calc.'!AG20),"",'In Process Calc.'!AG20)</f>
        <v/>
      </c>
      <c r="Y20" s="111" t="str">
        <f>IF(ISBLANK('In Process Calc.'!AH20),"",'In Process Calc.'!AH20)</f>
        <v/>
      </c>
      <c r="Z20" s="111" t="str">
        <f>IF(ISBLANK('In Process Calc.'!AI20),"",'In Process Calc.'!AI20)</f>
        <v/>
      </c>
      <c r="AA20" s="111" t="str">
        <f>IF(ISBLANK('In Process Calc.'!AJ20),"",'In Process Calc.'!AJ20)</f>
        <v/>
      </c>
      <c r="AB20" s="111" t="str">
        <f>IF(ISBLANK('In Process Calc.'!AK20),"",'In Process Calc.'!AK20)</f>
        <v/>
      </c>
      <c r="AC20" s="111" t="str">
        <f>IF(ISBLANK('In Process Calc.'!AL20),"",'In Process Calc.'!AL20)</f>
        <v/>
      </c>
      <c r="AD20" s="111" t="str">
        <f>IF(ISBLANK('In Process Calc.'!AM20),"",'In Process Calc.'!AM20)</f>
        <v/>
      </c>
      <c r="AE20" s="111" t="str">
        <f>IF(ISBLANK('In Process Calc.'!AN20),"",'In Process Calc.'!AN20)</f>
        <v/>
      </c>
      <c r="AF20" s="111" t="str">
        <f>IF(ISBLANK('In Process Calc.'!AO20),"",'In Process Calc.'!AO20)</f>
        <v/>
      </c>
      <c r="AH20" s="111" t="str">
        <f>IF(ISBLANK('In Process Calc.'!C20),"",'In Process Calc.'!C20)</f>
        <v/>
      </c>
      <c r="AI20" s="111" t="str">
        <f>IF(ISBLANK(Glutamine!H24),"",Glutamine!H24)</f>
        <v/>
      </c>
      <c r="AJ20" s="111" t="str">
        <f>IF(ISBLANK('In Process Calc.'!L20),"",'In Process Calc.'!L20)</f>
        <v/>
      </c>
      <c r="AK20" s="111" t="str">
        <f>IF(ISBLANK('In Process Calc.'!M20),"",'In Process Calc.'!M20)</f>
        <v/>
      </c>
      <c r="AL20" s="111" t="str">
        <f>IF(ISBLANK('In Process Calc.'!N20),"",'In Process Calc.'!N20)</f>
        <v/>
      </c>
      <c r="AM20" s="111" t="str">
        <f>IF(ISBLANK('In Process Calc.'!O20),"",'In Process Calc.'!O20)</f>
        <v/>
      </c>
      <c r="AN20" s="111" t="str">
        <f>IF(ISBLANK('In Process Calc.'!P20),"",'In Process Calc.'!P20)</f>
        <v/>
      </c>
      <c r="AO20" s="111" t="str">
        <f>IF(ISBLANK('In Process Calc.'!Q20),"",'In Process Calc.'!Q20)</f>
        <v/>
      </c>
      <c r="AP20" s="111" t="str">
        <f>IF(ISBLANK('In Process Calc.'!R20),"",'In Process Calc.'!R20)</f>
        <v/>
      </c>
      <c r="AQ20" s="111" t="str">
        <f>IF(ISBLANK('In Process Calc.'!S20),"",'In Process Calc.'!S20)</f>
        <v/>
      </c>
      <c r="AR20" s="111" t="str">
        <f>IF(ISBLANK('In Process Calc.'!T20),"",'In Process Calc.'!T20)</f>
        <v/>
      </c>
      <c r="AS20" s="111" t="str">
        <f>IF(ISBLANK('In Process Calc.'!U20),"",'In Process Calc.'!U20)</f>
        <v/>
      </c>
      <c r="AT20" s="111" t="str">
        <f>IF(ISBLANK('In Process Calc.'!V20),"",'In Process Calc.'!V20)</f>
        <v/>
      </c>
      <c r="AU20" s="111" t="str">
        <f>IF(ISBLANK('In Process Calc.'!W20),"",'In Process Calc.'!W20)</f>
        <v/>
      </c>
      <c r="AV20" s="111" t="str">
        <f>IF(ISBLANK('In Process Calc.'!X20),"",'In Process Calc.'!X20)</f>
        <v/>
      </c>
      <c r="AW20" s="111" t="str">
        <f>IF(ISBLANK('In Process Calc.'!Y20),"",'In Process Calc.'!Y20)</f>
        <v/>
      </c>
      <c r="AX20" s="111" t="str">
        <f>IF(ISBLANK('In Process Calc.'!Z20),"",'In Process Calc.'!Z20)</f>
        <v/>
      </c>
      <c r="AY20" s="111" t="str">
        <f>IF(ISBLANK('In Process Calc.'!AA20),"",'In Process Calc.'!AA20)</f>
        <v/>
      </c>
      <c r="AZ20" s="111" t="str">
        <f>IF(ISBLANK('In Process Calc.'!AB20),"",'In Process Calc.'!AB20)</f>
        <v/>
      </c>
      <c r="BA20" s="111" t="str">
        <f>IF(ISBLANK('In Process Calc.'!AC20),"",'In Process Calc.'!AC20)</f>
        <v/>
      </c>
      <c r="BB20" s="111" t="str">
        <f>IF(ISBLANK('In Process Calc.'!AD20),"",'In Process Calc.'!AD20)</f>
        <v/>
      </c>
      <c r="BC20" s="111" t="str">
        <f>IF(ISBLANK('In Process Calc.'!AE20),"",'In Process Calc.'!AE20)</f>
        <v/>
      </c>
      <c r="BD20" s="111" t="str">
        <f>IF(ISBLANK('In Process Calc.'!AF20),"",'In Process Calc.'!AF20)</f>
        <v/>
      </c>
      <c r="BE20" s="111" t="str">
        <f>IF(ISBLANK('In Process Calc.'!AG20),"",'In Process Calc.'!AG20)</f>
        <v/>
      </c>
      <c r="BF20" s="111" t="str">
        <f>IF(ISBLANK('In Process Calc.'!AH20),"",'In Process Calc.'!AH20)</f>
        <v/>
      </c>
      <c r="BG20" s="111" t="str">
        <f>IF(ISBLANK('In Process Calc.'!AI20),"",'In Process Calc.'!AI20)</f>
        <v/>
      </c>
      <c r="BH20" s="111" t="str">
        <f>IF(ISBLANK('In Process Calc.'!AJ20),"",'In Process Calc.'!AJ20)</f>
        <v/>
      </c>
      <c r="BI20" s="111" t="str">
        <f>IF(ISBLANK('In Process Calc.'!AK20),"",'In Process Calc.'!AK20)</f>
        <v/>
      </c>
      <c r="BJ20" s="111" t="str">
        <f>IF(ISBLANK('In Process Calc.'!AL20),"",'In Process Calc.'!AL20)</f>
        <v/>
      </c>
      <c r="BK20" s="111" t="str">
        <f>IF(ISBLANK('In Process Calc.'!AM20),"",'In Process Calc.'!AM20)</f>
        <v/>
      </c>
      <c r="BL20" s="111" t="str">
        <f>IF(ISBLANK('In Process Calc.'!AN20),"",'In Process Calc.'!AN20)</f>
        <v/>
      </c>
      <c r="BM20" s="111" t="str">
        <f>IF(ISBLANK('In Process Calc.'!AO20),"",'In Process Calc.'!AO20)</f>
        <v/>
      </c>
      <c r="BO20" s="54" t="s">
        <v>59</v>
      </c>
      <c r="BP20" s="56">
        <f t="array" ref="BP20:BS20">LINEST($AY3:INDEX($AY:$AY,COUNT($AY:$AY)+2),$AH$3:INDEX($AH:$AH,COUNT($AH:$AH)+2)^{1,2,3},TRUE,TRUE)</f>
        <v>9.3622110551502866E-8</v>
      </c>
      <c r="BQ20" s="56">
        <v>1.017707464605614E-4</v>
      </c>
      <c r="BR20" s="56">
        <v>-2.0462892095796839E-2</v>
      </c>
      <c r="BS20" s="56">
        <v>0.88126634229722656</v>
      </c>
      <c r="BT20" s="56">
        <f t="array" ref="BT20:BX20">LINEST($AY3:INDEX($AY:$AY,COUNT($AY:$AY)+2),$AH$3:INDEX($AH:$AH,COUNT($AH:$AH)+2)^{1,2,3,4},TRUE,TRUE)</f>
        <v>-1.2902899043786775E-8</v>
      </c>
      <c r="BU20" s="56">
        <v>8.7076963975619496E-6</v>
      </c>
      <c r="BV20" s="56">
        <v>-1.7091895964722963E-3</v>
      </c>
      <c r="BW20" s="56">
        <v>0.10397072510070364</v>
      </c>
      <c r="BX20" s="56">
        <v>-0.55453194228095981</v>
      </c>
      <c r="BY20" s="57">
        <f>IF('Cumulative Curves'!$B$19=6,#REF!,IF('Cumulative Curves'!$B$19=5,#REF!, IF( 'Cumulative Curves'!$B$19=4, BX20,IF('Cumulative Curves'!$B$19=3, BS20, 0))))</f>
        <v>0.88126634229722656</v>
      </c>
      <c r="BZ20" s="57">
        <f>IF('Cumulative Curves'!$B$19=6,#REF!,IF('Cumulative Curves'!$B$19=5,#REF!, IF( 'Cumulative Curves'!$B$19=4, BW20,IF('Cumulative Curves'!$B$19=3, BR20, 0))))</f>
        <v>-2.0462892095796839E-2</v>
      </c>
      <c r="CA20" s="57">
        <f>IF('Cumulative Curves'!$B$19=6,#REF!,IF('Cumulative Curves'!$B$19=5,#REF!, IF( 'Cumulative Curves'!$B$19=4, BV20,IF('Cumulative Curves'!$B$19=3, BQ20, 0))))</f>
        <v>1.017707464605614E-4</v>
      </c>
      <c r="CB20" s="57">
        <f>IF('Cumulative Curves'!$B$19=6,#REF!,IF('Cumulative Curves'!$B$19=5,#REF!, IF( 'Cumulative Curves'!$B$19=4, BU20,IF('Cumulative Curves'!$B$19=3, BP20, 0))))</f>
        <v>9.3622110551502866E-8</v>
      </c>
      <c r="CC20" s="57">
        <f>IF('Cumulative Curves'!$B$19=6,#REF!,IF('Cumulative Curves'!$B$19=5,#REF!, IF( 'Cumulative Curves'!$B$19=4,BT20, 0)))</f>
        <v>0</v>
      </c>
      <c r="CD20" s="57">
        <f>IF('Cumulative Curves'!$B$19=6,#REF!,IF('Cumulative Curves'!$B$19=5,#REF!, 0))</f>
        <v>0</v>
      </c>
      <c r="CE20" s="57">
        <f>IF('Cumulative Curves'!$B$19=6,#REF!,0)</f>
        <v>0</v>
      </c>
      <c r="CF20" s="49"/>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row>
    <row r="21" spans="1:116" s="48" customFormat="1" ht="12">
      <c r="A21" s="111" t="str">
        <f>IF(ISBLANK('In Process Calc.'!C21),"",'In Process Calc.'!C21)</f>
        <v/>
      </c>
      <c r="B21" s="111" t="str">
        <f>IF(ISBLANK(Glutamine!H23),"",Glutamine!H23)</f>
        <v/>
      </c>
      <c r="C21" s="111" t="str">
        <f>IF(ISBLANK('In Process Calc.'!L21),"",'In Process Calc.'!L21)</f>
        <v/>
      </c>
      <c r="D21" s="111" t="str">
        <f>IF(ISBLANK('In Process Calc.'!M21),"",'In Process Calc.'!M21)</f>
        <v/>
      </c>
      <c r="E21" s="111" t="str">
        <f>IF(ISBLANK('In Process Calc.'!N21),"",'In Process Calc.'!N21)</f>
        <v/>
      </c>
      <c r="F21" s="111" t="str">
        <f>IF(ISBLANK('In Process Calc.'!O21),"",'In Process Calc.'!O21)</f>
        <v/>
      </c>
      <c r="G21" s="111" t="str">
        <f>IF(ISBLANK('In Process Calc.'!P21),"",'In Process Calc.'!P21)</f>
        <v/>
      </c>
      <c r="H21" s="111" t="str">
        <f>IF(ISBLANK('In Process Calc.'!Q21),"",'In Process Calc.'!Q21)</f>
        <v/>
      </c>
      <c r="I21" s="111" t="str">
        <f>IF(ISBLANK('In Process Calc.'!R21),"",'In Process Calc.'!R21)</f>
        <v/>
      </c>
      <c r="J21" s="111" t="str">
        <f>IF(ISBLANK('In Process Calc.'!S21),"",'In Process Calc.'!S21)</f>
        <v/>
      </c>
      <c r="K21" s="111" t="str">
        <f>IF(ISBLANK('In Process Calc.'!T21),"",'In Process Calc.'!T21)</f>
        <v/>
      </c>
      <c r="L21" s="111" t="str">
        <f>IF(ISBLANK('In Process Calc.'!U21),"",'In Process Calc.'!U21)</f>
        <v/>
      </c>
      <c r="M21" s="111" t="str">
        <f>IF(ISBLANK('In Process Calc.'!V21),"",'In Process Calc.'!V21)</f>
        <v/>
      </c>
      <c r="N21" s="111" t="str">
        <f>IF(ISBLANK('In Process Calc.'!W21),"",'In Process Calc.'!W21)</f>
        <v/>
      </c>
      <c r="O21" s="111" t="str">
        <f>IF(ISBLANK('In Process Calc.'!X21),"",'In Process Calc.'!X21)</f>
        <v/>
      </c>
      <c r="P21" s="111" t="str">
        <f>IF(ISBLANK('In Process Calc.'!Y21),"",'In Process Calc.'!Y21)</f>
        <v/>
      </c>
      <c r="Q21" s="111" t="str">
        <f>IF(ISBLANK('In Process Calc.'!Z21),"",'In Process Calc.'!Z21)</f>
        <v/>
      </c>
      <c r="R21" s="111" t="str">
        <f>IF(ISBLANK('In Process Calc.'!AA21),"",'In Process Calc.'!AA21)</f>
        <v/>
      </c>
      <c r="S21" s="111" t="str">
        <f>IF(ISBLANK('In Process Calc.'!AB21),"",'In Process Calc.'!AB21)</f>
        <v/>
      </c>
      <c r="T21" s="111" t="str">
        <f>IF(ISBLANK('In Process Calc.'!AC21),"",'In Process Calc.'!AC21)</f>
        <v/>
      </c>
      <c r="U21" s="111" t="str">
        <f>IF(ISBLANK('In Process Calc.'!AD21),"",'In Process Calc.'!AD21)</f>
        <v/>
      </c>
      <c r="V21" s="111" t="str">
        <f>IF(ISBLANK('In Process Calc.'!AE21),"",'In Process Calc.'!AE21)</f>
        <v/>
      </c>
      <c r="W21" s="111" t="str">
        <f>IF(ISBLANK('In Process Calc.'!AF21),"",'In Process Calc.'!AF21)</f>
        <v/>
      </c>
      <c r="X21" s="111" t="str">
        <f>IF(ISBLANK('In Process Calc.'!AG21),"",'In Process Calc.'!AG21)</f>
        <v/>
      </c>
      <c r="Y21" s="111" t="str">
        <f>IF(ISBLANK('In Process Calc.'!AH21),"",'In Process Calc.'!AH21)</f>
        <v/>
      </c>
      <c r="Z21" s="111" t="str">
        <f>IF(ISBLANK('In Process Calc.'!AI21),"",'In Process Calc.'!AI21)</f>
        <v/>
      </c>
      <c r="AA21" s="111" t="str">
        <f>IF(ISBLANK('In Process Calc.'!AJ21),"",'In Process Calc.'!AJ21)</f>
        <v/>
      </c>
      <c r="AB21" s="111" t="str">
        <f>IF(ISBLANK('In Process Calc.'!AK21),"",'In Process Calc.'!AK21)</f>
        <v/>
      </c>
      <c r="AC21" s="111" t="str">
        <f>IF(ISBLANK('In Process Calc.'!AL21),"",'In Process Calc.'!AL21)</f>
        <v/>
      </c>
      <c r="AD21" s="111" t="str">
        <f>IF(ISBLANK('In Process Calc.'!AM21),"",'In Process Calc.'!AM21)</f>
        <v/>
      </c>
      <c r="AE21" s="111" t="str">
        <f>IF(ISBLANK('In Process Calc.'!AN21),"",'In Process Calc.'!AN21)</f>
        <v/>
      </c>
      <c r="AF21" s="111" t="str">
        <f>IF(ISBLANK('In Process Calc.'!AO21),"",'In Process Calc.'!AO21)</f>
        <v/>
      </c>
      <c r="AH21" s="111" t="str">
        <f>IF(ISBLANK('In Process Calc.'!C21),"",'In Process Calc.'!C21)</f>
        <v/>
      </c>
      <c r="AI21" s="111" t="str">
        <f>IF(ISBLANK(Glutamine!H25),"",Glutamine!H25)</f>
        <v/>
      </c>
      <c r="AJ21" s="111" t="str">
        <f>IF(ISBLANK('In Process Calc.'!L21),"",'In Process Calc.'!L21)</f>
        <v/>
      </c>
      <c r="AK21" s="111" t="str">
        <f>IF(ISBLANK('In Process Calc.'!M21),"",'In Process Calc.'!M21)</f>
        <v/>
      </c>
      <c r="AL21" s="111" t="str">
        <f>IF(ISBLANK('In Process Calc.'!N21),"",'In Process Calc.'!N21)</f>
        <v/>
      </c>
      <c r="AM21" s="111" t="str">
        <f>IF(ISBLANK('In Process Calc.'!O21),"",'In Process Calc.'!O21)</f>
        <v/>
      </c>
      <c r="AN21" s="111" t="str">
        <f>IF(ISBLANK('In Process Calc.'!P21),"",'In Process Calc.'!P21)</f>
        <v/>
      </c>
      <c r="AO21" s="111" t="str">
        <f>IF(ISBLANK('In Process Calc.'!Q21),"",'In Process Calc.'!Q21)</f>
        <v/>
      </c>
      <c r="AP21" s="111" t="str">
        <f>IF(ISBLANK('In Process Calc.'!R21),"",'In Process Calc.'!R21)</f>
        <v/>
      </c>
      <c r="AQ21" s="111" t="str">
        <f>IF(ISBLANK('In Process Calc.'!S21),"",'In Process Calc.'!S21)</f>
        <v/>
      </c>
      <c r="AR21" s="111" t="str">
        <f>IF(ISBLANK('In Process Calc.'!T21),"",'In Process Calc.'!T21)</f>
        <v/>
      </c>
      <c r="AS21" s="111" t="str">
        <f>IF(ISBLANK('In Process Calc.'!U21),"",'In Process Calc.'!U21)</f>
        <v/>
      </c>
      <c r="AT21" s="111" t="str">
        <f>IF(ISBLANK('In Process Calc.'!V21),"",'In Process Calc.'!V21)</f>
        <v/>
      </c>
      <c r="AU21" s="111" t="str">
        <f>IF(ISBLANK('In Process Calc.'!W21),"",'In Process Calc.'!W21)</f>
        <v/>
      </c>
      <c r="AV21" s="111" t="str">
        <f>IF(ISBLANK('In Process Calc.'!X21),"",'In Process Calc.'!X21)</f>
        <v/>
      </c>
      <c r="AW21" s="111" t="str">
        <f>IF(ISBLANK('In Process Calc.'!Y21),"",'In Process Calc.'!Y21)</f>
        <v/>
      </c>
      <c r="AX21" s="111" t="str">
        <f>IF(ISBLANK('In Process Calc.'!Z21),"",'In Process Calc.'!Z21)</f>
        <v/>
      </c>
      <c r="AY21" s="111" t="str">
        <f>IF(ISBLANK('In Process Calc.'!AA21),"",'In Process Calc.'!AA21)</f>
        <v/>
      </c>
      <c r="AZ21" s="111" t="str">
        <f>IF(ISBLANK('In Process Calc.'!AB21),"",'In Process Calc.'!AB21)</f>
        <v/>
      </c>
      <c r="BA21" s="111" t="str">
        <f>IF(ISBLANK('In Process Calc.'!AC21),"",'In Process Calc.'!AC21)</f>
        <v/>
      </c>
      <c r="BB21" s="111" t="str">
        <f>IF(ISBLANK('In Process Calc.'!AD21),"",'In Process Calc.'!AD21)</f>
        <v/>
      </c>
      <c r="BC21" s="111" t="str">
        <f>IF(ISBLANK('In Process Calc.'!AE21),"",'In Process Calc.'!AE21)</f>
        <v/>
      </c>
      <c r="BD21" s="111" t="str">
        <f>IF(ISBLANK('In Process Calc.'!AF21),"",'In Process Calc.'!AF21)</f>
        <v/>
      </c>
      <c r="BE21" s="111" t="str">
        <f>IF(ISBLANK('In Process Calc.'!AG21),"",'In Process Calc.'!AG21)</f>
        <v/>
      </c>
      <c r="BF21" s="111" t="str">
        <f>IF(ISBLANK('In Process Calc.'!AH21),"",'In Process Calc.'!AH21)</f>
        <v/>
      </c>
      <c r="BG21" s="111" t="str">
        <f>IF(ISBLANK('In Process Calc.'!AI21),"",'In Process Calc.'!AI21)</f>
        <v/>
      </c>
      <c r="BH21" s="111" t="str">
        <f>IF(ISBLANK('In Process Calc.'!AJ21),"",'In Process Calc.'!AJ21)</f>
        <v/>
      </c>
      <c r="BI21" s="111" t="str">
        <f>IF(ISBLANK('In Process Calc.'!AK21),"",'In Process Calc.'!AK21)</f>
        <v/>
      </c>
      <c r="BJ21" s="111" t="str">
        <f>IF(ISBLANK('In Process Calc.'!AL21),"",'In Process Calc.'!AL21)</f>
        <v/>
      </c>
      <c r="BK21" s="111" t="str">
        <f>IF(ISBLANK('In Process Calc.'!AM21),"",'In Process Calc.'!AM21)</f>
        <v/>
      </c>
      <c r="BL21" s="111" t="str">
        <f>IF(ISBLANK('In Process Calc.'!AN21),"",'In Process Calc.'!AN21)</f>
        <v/>
      </c>
      <c r="BM21" s="111" t="str">
        <f>IF(ISBLANK('In Process Calc.'!AO21),"",'In Process Calc.'!AO21)</f>
        <v/>
      </c>
      <c r="BO21" s="54" t="s">
        <v>60</v>
      </c>
      <c r="BP21" s="56">
        <f t="array" ref="BP21:BS21">LINEST($AZ3:INDEX($AZ:$AZ,COUNT($AZ:$AZ)+2),$AH$3:INDEX($AH:$AH,COUNT($AH:$AH)+2)^{1,2,3},TRUE,TRUE)</f>
        <v>5.6407317233384079E-7</v>
      </c>
      <c r="BQ21" s="56">
        <v>-1.1065576344644189E-4</v>
      </c>
      <c r="BR21" s="56">
        <v>-9.4294175283057089E-3</v>
      </c>
      <c r="BS21" s="56">
        <v>0.59322724264515347</v>
      </c>
      <c r="BT21" s="56">
        <f t="array" ref="BT21:BX21">LINEST($AZ3:INDEX($AZ:$AZ,COUNT($AZ:$AZ)+2),$AH$3:INDEX($AH:$AH,COUNT($AH:$AH)+2)^{1,2,3,4},TRUE,TRUE)</f>
        <v>-1.0492796552047804E-8</v>
      </c>
      <c r="BU21" s="56">
        <v>7.5691445652895928E-6</v>
      </c>
      <c r="BV21" s="56">
        <v>-1.5833510374105818E-3</v>
      </c>
      <c r="BW21" s="56">
        <v>9.1761533826692249E-2</v>
      </c>
      <c r="BX21" s="56">
        <v>-0.57438162097009027</v>
      </c>
      <c r="BY21" s="57">
        <f>IF('Cumulative Curves'!$B$20=6,#REF!,IF('Cumulative Curves'!$B$20=5,#REF!, IF( 'Cumulative Curves'!$B$20=4, BX21,IF('Cumulative Curves'!$B$20=3, BS21, 0))))</f>
        <v>0.59322724264515347</v>
      </c>
      <c r="BZ21" s="57">
        <f>IF('Cumulative Curves'!$B$20=6,#REF!,IF('Cumulative Curves'!$B$20=5,#REF!, IF( 'Cumulative Curves'!$B$20=4, BW21,IF('Cumulative Curves'!$B$20=3, BR21, 0))))</f>
        <v>-9.4294175283057089E-3</v>
      </c>
      <c r="CA21" s="57">
        <f>IF('Cumulative Curves'!$B$20=6,#REF!,IF('Cumulative Curves'!$B$20=5,#REF!, IF( 'Cumulative Curves'!$B$20=4, BV21,IF('Cumulative Curves'!$B$20=3, BQ21, 0))))</f>
        <v>-1.1065576344644189E-4</v>
      </c>
      <c r="CB21" s="57">
        <f>IF('Cumulative Curves'!$B$20=6,#REF!,IF('Cumulative Curves'!$B$20=5,#REF!, IF( 'Cumulative Curves'!$B$20=4, BU21,IF('Cumulative Curves'!$B$20=3, BP21, 0))))</f>
        <v>5.6407317233384079E-7</v>
      </c>
      <c r="CC21" s="57">
        <f>IF('Cumulative Curves'!$B$20=6,#REF!,IF('Cumulative Curves'!$B$20=5,#REF!, IF( 'Cumulative Curves'!$B$20=4,BT21, 0)))</f>
        <v>0</v>
      </c>
      <c r="CD21" s="57">
        <f>IF('Cumulative Curves'!$B$20=6,#REF!,IF('Cumulative Curves'!$B$20=5,#REF!, 0))</f>
        <v>0</v>
      </c>
      <c r="CE21" s="57">
        <f>IF('Cumulative Curves'!$B$20=6,#REF!,0)</f>
        <v>0</v>
      </c>
      <c r="CF21" s="49"/>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row>
    <row r="22" spans="1:116" s="48" customFormat="1" ht="12">
      <c r="A22" s="111" t="str">
        <f>IF(ISBLANK('In Process Calc.'!C22),"",'In Process Calc.'!C22)</f>
        <v/>
      </c>
      <c r="B22" s="111" t="str">
        <f>IF(ISBLANK(Glutamine!H24),"",Glutamine!H24)</f>
        <v/>
      </c>
      <c r="C22" s="111" t="str">
        <f>IF(ISBLANK('In Process Calc.'!L22),"",'In Process Calc.'!L22)</f>
        <v/>
      </c>
      <c r="D22" s="111" t="str">
        <f>IF(ISBLANK('In Process Calc.'!M22),"",'In Process Calc.'!M22)</f>
        <v/>
      </c>
      <c r="E22" s="111" t="str">
        <f>IF(ISBLANK('In Process Calc.'!N22),"",'In Process Calc.'!N22)</f>
        <v/>
      </c>
      <c r="F22" s="111" t="str">
        <f>IF(ISBLANK('In Process Calc.'!O22),"",'In Process Calc.'!O22)</f>
        <v/>
      </c>
      <c r="G22" s="111" t="str">
        <f>IF(ISBLANK('In Process Calc.'!P22),"",'In Process Calc.'!P22)</f>
        <v/>
      </c>
      <c r="H22" s="111" t="str">
        <f>IF(ISBLANK('In Process Calc.'!Q22),"",'In Process Calc.'!Q22)</f>
        <v/>
      </c>
      <c r="I22" s="111" t="str">
        <f>IF(ISBLANK('In Process Calc.'!R22),"",'In Process Calc.'!R22)</f>
        <v/>
      </c>
      <c r="J22" s="111" t="str">
        <f>IF(ISBLANK('In Process Calc.'!S22),"",'In Process Calc.'!S22)</f>
        <v/>
      </c>
      <c r="K22" s="111" t="str">
        <f>IF(ISBLANK('In Process Calc.'!T22),"",'In Process Calc.'!T22)</f>
        <v/>
      </c>
      <c r="L22" s="111" t="str">
        <f>IF(ISBLANK('In Process Calc.'!U22),"",'In Process Calc.'!U22)</f>
        <v/>
      </c>
      <c r="M22" s="111" t="str">
        <f>IF(ISBLANK('In Process Calc.'!V22),"",'In Process Calc.'!V22)</f>
        <v/>
      </c>
      <c r="N22" s="111" t="str">
        <f>IF(ISBLANK('In Process Calc.'!W22),"",'In Process Calc.'!W22)</f>
        <v/>
      </c>
      <c r="O22" s="111" t="str">
        <f>IF(ISBLANK('In Process Calc.'!X22),"",'In Process Calc.'!X22)</f>
        <v/>
      </c>
      <c r="P22" s="111" t="str">
        <f>IF(ISBLANK('In Process Calc.'!Y22),"",'In Process Calc.'!Y22)</f>
        <v/>
      </c>
      <c r="Q22" s="111" t="str">
        <f>IF(ISBLANK('In Process Calc.'!Z22),"",'In Process Calc.'!Z22)</f>
        <v/>
      </c>
      <c r="R22" s="111" t="str">
        <f>IF(ISBLANK('In Process Calc.'!AA22),"",'In Process Calc.'!AA22)</f>
        <v/>
      </c>
      <c r="S22" s="111" t="str">
        <f>IF(ISBLANK('In Process Calc.'!AB22),"",'In Process Calc.'!AB22)</f>
        <v/>
      </c>
      <c r="T22" s="111" t="str">
        <f>IF(ISBLANK('In Process Calc.'!AC22),"",'In Process Calc.'!AC22)</f>
        <v/>
      </c>
      <c r="U22" s="111" t="str">
        <f>IF(ISBLANK('In Process Calc.'!AD22),"",'In Process Calc.'!AD22)</f>
        <v/>
      </c>
      <c r="V22" s="111" t="str">
        <f>IF(ISBLANK('In Process Calc.'!AE22),"",'In Process Calc.'!AE22)</f>
        <v/>
      </c>
      <c r="W22" s="111" t="str">
        <f>IF(ISBLANK('In Process Calc.'!AF22),"",'In Process Calc.'!AF22)</f>
        <v/>
      </c>
      <c r="X22" s="111" t="str">
        <f>IF(ISBLANK('In Process Calc.'!AG22),"",'In Process Calc.'!AG22)</f>
        <v/>
      </c>
      <c r="Y22" s="111" t="str">
        <f>IF(ISBLANK('In Process Calc.'!AH22),"",'In Process Calc.'!AH22)</f>
        <v/>
      </c>
      <c r="Z22" s="111" t="str">
        <f>IF(ISBLANK('In Process Calc.'!AI22),"",'In Process Calc.'!AI22)</f>
        <v/>
      </c>
      <c r="AA22" s="111" t="str">
        <f>IF(ISBLANK('In Process Calc.'!AJ22),"",'In Process Calc.'!AJ22)</f>
        <v/>
      </c>
      <c r="AB22" s="111" t="str">
        <f>IF(ISBLANK('In Process Calc.'!AK22),"",'In Process Calc.'!AK22)</f>
        <v/>
      </c>
      <c r="AC22" s="111" t="str">
        <f>IF(ISBLANK('In Process Calc.'!AL22),"",'In Process Calc.'!AL22)</f>
        <v/>
      </c>
      <c r="AD22" s="111" t="str">
        <f>IF(ISBLANK('In Process Calc.'!AM22),"",'In Process Calc.'!AM22)</f>
        <v/>
      </c>
      <c r="AE22" s="111" t="str">
        <f>IF(ISBLANK('In Process Calc.'!AN22),"",'In Process Calc.'!AN22)</f>
        <v/>
      </c>
      <c r="AF22" s="111" t="str">
        <f>IF(ISBLANK('In Process Calc.'!AO22),"",'In Process Calc.'!AO22)</f>
        <v/>
      </c>
      <c r="AH22" s="111" t="str">
        <f>IF(ISBLANK('In Process Calc.'!C22),"",'In Process Calc.'!C22)</f>
        <v/>
      </c>
      <c r="AI22" s="111" t="str">
        <f>IF(ISBLANK(Glutamine!H26),"",Glutamine!H26)</f>
        <v/>
      </c>
      <c r="AJ22" s="111" t="str">
        <f>IF(ISBLANK('In Process Calc.'!L22),"",'In Process Calc.'!L22)</f>
        <v/>
      </c>
      <c r="AK22" s="111" t="str">
        <f>IF(ISBLANK('In Process Calc.'!M22),"",'In Process Calc.'!M22)</f>
        <v/>
      </c>
      <c r="AL22" s="111" t="str">
        <f>IF(ISBLANK('In Process Calc.'!N22),"",'In Process Calc.'!N22)</f>
        <v/>
      </c>
      <c r="AM22" s="111" t="str">
        <f>IF(ISBLANK('In Process Calc.'!O22),"",'In Process Calc.'!O22)</f>
        <v/>
      </c>
      <c r="AN22" s="111" t="str">
        <f>IF(ISBLANK('In Process Calc.'!P22),"",'In Process Calc.'!P22)</f>
        <v/>
      </c>
      <c r="AO22" s="111" t="str">
        <f>IF(ISBLANK('In Process Calc.'!Q22),"",'In Process Calc.'!Q22)</f>
        <v/>
      </c>
      <c r="AP22" s="111" t="str">
        <f>IF(ISBLANK('In Process Calc.'!R22),"",'In Process Calc.'!R22)</f>
        <v/>
      </c>
      <c r="AQ22" s="111" t="str">
        <f>IF(ISBLANK('In Process Calc.'!S22),"",'In Process Calc.'!S22)</f>
        <v/>
      </c>
      <c r="AR22" s="111" t="str">
        <f>IF(ISBLANK('In Process Calc.'!T22),"",'In Process Calc.'!T22)</f>
        <v/>
      </c>
      <c r="AS22" s="111" t="str">
        <f>IF(ISBLANK('In Process Calc.'!U22),"",'In Process Calc.'!U22)</f>
        <v/>
      </c>
      <c r="AT22" s="111" t="str">
        <f>IF(ISBLANK('In Process Calc.'!V22),"",'In Process Calc.'!V22)</f>
        <v/>
      </c>
      <c r="AU22" s="111" t="str">
        <f>IF(ISBLANK('In Process Calc.'!W22),"",'In Process Calc.'!W22)</f>
        <v/>
      </c>
      <c r="AV22" s="111" t="str">
        <f>IF(ISBLANK('In Process Calc.'!X22),"",'In Process Calc.'!X22)</f>
        <v/>
      </c>
      <c r="AW22" s="111" t="str">
        <f>IF(ISBLANK('In Process Calc.'!Y22),"",'In Process Calc.'!Y22)</f>
        <v/>
      </c>
      <c r="AX22" s="111" t="str">
        <f>IF(ISBLANK('In Process Calc.'!Z22),"",'In Process Calc.'!Z22)</f>
        <v/>
      </c>
      <c r="AY22" s="111" t="str">
        <f>IF(ISBLANK('In Process Calc.'!AA22),"",'In Process Calc.'!AA22)</f>
        <v/>
      </c>
      <c r="AZ22" s="111" t="str">
        <f>IF(ISBLANK('In Process Calc.'!AB22),"",'In Process Calc.'!AB22)</f>
        <v/>
      </c>
      <c r="BA22" s="111" t="str">
        <f>IF(ISBLANK('In Process Calc.'!AC22),"",'In Process Calc.'!AC22)</f>
        <v/>
      </c>
      <c r="BB22" s="111" t="str">
        <f>IF(ISBLANK('In Process Calc.'!AD22),"",'In Process Calc.'!AD22)</f>
        <v/>
      </c>
      <c r="BC22" s="111" t="str">
        <f>IF(ISBLANK('In Process Calc.'!AE22),"",'In Process Calc.'!AE22)</f>
        <v/>
      </c>
      <c r="BD22" s="111" t="str">
        <f>IF(ISBLANK('In Process Calc.'!AF22),"",'In Process Calc.'!AF22)</f>
        <v/>
      </c>
      <c r="BE22" s="111" t="str">
        <f>IF(ISBLANK('In Process Calc.'!AG22),"",'In Process Calc.'!AG22)</f>
        <v/>
      </c>
      <c r="BF22" s="111" t="str">
        <f>IF(ISBLANK('In Process Calc.'!AH22),"",'In Process Calc.'!AH22)</f>
        <v/>
      </c>
      <c r="BG22" s="111" t="str">
        <f>IF(ISBLANK('In Process Calc.'!AI22),"",'In Process Calc.'!AI22)</f>
        <v/>
      </c>
      <c r="BH22" s="111" t="str">
        <f>IF(ISBLANK('In Process Calc.'!AJ22),"",'In Process Calc.'!AJ22)</f>
        <v/>
      </c>
      <c r="BI22" s="111" t="str">
        <f>IF(ISBLANK('In Process Calc.'!AK22),"",'In Process Calc.'!AK22)</f>
        <v/>
      </c>
      <c r="BJ22" s="111" t="str">
        <f>IF(ISBLANK('In Process Calc.'!AL22),"",'In Process Calc.'!AL22)</f>
        <v/>
      </c>
      <c r="BK22" s="111" t="str">
        <f>IF(ISBLANK('In Process Calc.'!AM22),"",'In Process Calc.'!AM22)</f>
        <v/>
      </c>
      <c r="BL22" s="111" t="str">
        <f>IF(ISBLANK('In Process Calc.'!AN22),"",'In Process Calc.'!AN22)</f>
        <v/>
      </c>
      <c r="BM22" s="111" t="str">
        <f>IF(ISBLANK('In Process Calc.'!AO22),"",'In Process Calc.'!AO22)</f>
        <v/>
      </c>
      <c r="BO22" s="54" t="s">
        <v>56</v>
      </c>
      <c r="BP22" s="56">
        <f t="array" ref="BP22:BS22">LINEST($BA3:INDEX($BA:$BA,COUNT($BA:$BA)+2),$AH$3:INDEX($AH:$AH,COUNT($AH:$AH)+2)^{1,2,3},TRUE,TRUE)</f>
        <v>-2.0007425230088832E-7</v>
      </c>
      <c r="BQ22" s="56">
        <v>7.8884922788267076E-5</v>
      </c>
      <c r="BR22" s="56">
        <v>-1.0405441514823547E-3</v>
      </c>
      <c r="BS22" s="56">
        <v>3.9275725143797624E-2</v>
      </c>
      <c r="BT22" s="56">
        <f t="array" ref="BT22:BX22">LINEST($BA3:INDEX($BA:$BA,COUNT($BA:$BA)+2),$AH$3:INDEX($AH:$AH,COUNT($AH:$AH)+2)^{1,2,3,4},TRUE,TRUE)</f>
        <v>-3.0205091475369244E-10</v>
      </c>
      <c r="BU22" s="56">
        <v>1.5772532497707611E-9</v>
      </c>
      <c r="BV22" s="56">
        <v>3.6491176521692181E-5</v>
      </c>
      <c r="BW22" s="56">
        <v>1.8723894282322128E-3</v>
      </c>
      <c r="BX22" s="56">
        <v>5.6643496082012801E-3</v>
      </c>
      <c r="BY22" s="57">
        <f>IF('Cumulative Curves'!$B$21=6,#REF!,IF('Cumulative Curves'!$B$21=5,#REF!, IF( 'Cumulative Curves'!$B$21=4, BX22,IF('Cumulative Curves'!$B$21=3, BS22, 0))))</f>
        <v>3.9275725143797624E-2</v>
      </c>
      <c r="BZ22" s="57">
        <f>IF('Cumulative Curves'!$B$21=6,#REF!,IF('Cumulative Curves'!$B$21=5,#REF!, IF( 'Cumulative Curves'!$B$21=4, BW22,IF('Cumulative Curves'!$B$21=3, BR22, 0))))</f>
        <v>-1.0405441514823547E-3</v>
      </c>
      <c r="CA22" s="57">
        <f>IF('Cumulative Curves'!$B$21=6,#REF!,IF('Cumulative Curves'!$B$21=5,#REF!, IF( 'Cumulative Curves'!$B$21=4, BV22,IF('Cumulative Curves'!$B$21=3, BQ22, 0))))</f>
        <v>7.8884922788267076E-5</v>
      </c>
      <c r="CB22" s="57">
        <f>IF('Cumulative Curves'!$B$21=6,#REF!,IF('Cumulative Curves'!$B$21=5,#REF!, IF( 'Cumulative Curves'!$B$21=4, BU22,IF('Cumulative Curves'!$B$21=3, BP22, 0))))</f>
        <v>-2.0007425230088832E-7</v>
      </c>
      <c r="CC22" s="57">
        <f>IF('Cumulative Curves'!$B$21=6,#REF!,IF('Cumulative Curves'!$B$21=5,#REF!, IF( 'Cumulative Curves'!$B$21=4,BT22, 0)))</f>
        <v>0</v>
      </c>
      <c r="CD22" s="57">
        <f>IF('Cumulative Curves'!$B$21=6,#REF!,IF('Cumulative Curves'!$B$21=5,#REF!, 0))</f>
        <v>0</v>
      </c>
      <c r="CE22" s="57">
        <f>IF('Cumulative Curves'!$B$21=6,#REF!,0)</f>
        <v>0</v>
      </c>
      <c r="CF22" s="49"/>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row>
    <row r="23" spans="1:116" s="48" customFormat="1" ht="12">
      <c r="A23" s="111" t="str">
        <f>IF(ISBLANK('In Process Calc.'!C23),"",'In Process Calc.'!C23)</f>
        <v/>
      </c>
      <c r="B23" s="111" t="str">
        <f>IF(ISBLANK(Glutamine!H25),"",Glutamine!H25)</f>
        <v/>
      </c>
      <c r="C23" s="111" t="str">
        <f>IF(ISBLANK('In Process Calc.'!L23),"",'In Process Calc.'!L23)</f>
        <v/>
      </c>
      <c r="D23" s="111" t="str">
        <f>IF(ISBLANK('In Process Calc.'!M23),"",'In Process Calc.'!M23)</f>
        <v/>
      </c>
      <c r="E23" s="111" t="str">
        <f>IF(ISBLANK('In Process Calc.'!N23),"",'In Process Calc.'!N23)</f>
        <v/>
      </c>
      <c r="F23" s="111" t="str">
        <f>IF(ISBLANK('In Process Calc.'!O23),"",'In Process Calc.'!O23)</f>
        <v/>
      </c>
      <c r="G23" s="111" t="str">
        <f>IF(ISBLANK('In Process Calc.'!P23),"",'In Process Calc.'!P23)</f>
        <v/>
      </c>
      <c r="H23" s="111" t="str">
        <f>IF(ISBLANK('In Process Calc.'!Q23),"",'In Process Calc.'!Q23)</f>
        <v/>
      </c>
      <c r="I23" s="111" t="str">
        <f>IF(ISBLANK('In Process Calc.'!R23),"",'In Process Calc.'!R23)</f>
        <v/>
      </c>
      <c r="J23" s="111" t="str">
        <f>IF(ISBLANK('In Process Calc.'!S23),"",'In Process Calc.'!S23)</f>
        <v/>
      </c>
      <c r="K23" s="111" t="str">
        <f>IF(ISBLANK('In Process Calc.'!T23),"",'In Process Calc.'!T23)</f>
        <v/>
      </c>
      <c r="L23" s="111" t="str">
        <f>IF(ISBLANK('In Process Calc.'!U23),"",'In Process Calc.'!U23)</f>
        <v/>
      </c>
      <c r="M23" s="111" t="str">
        <f>IF(ISBLANK('In Process Calc.'!V23),"",'In Process Calc.'!V23)</f>
        <v/>
      </c>
      <c r="N23" s="111" t="str">
        <f>IF(ISBLANK('In Process Calc.'!W23),"",'In Process Calc.'!W23)</f>
        <v/>
      </c>
      <c r="O23" s="111" t="str">
        <f>IF(ISBLANK('In Process Calc.'!X23),"",'In Process Calc.'!X23)</f>
        <v/>
      </c>
      <c r="P23" s="111" t="str">
        <f>IF(ISBLANK('In Process Calc.'!Y23),"",'In Process Calc.'!Y23)</f>
        <v/>
      </c>
      <c r="Q23" s="111" t="str">
        <f>IF(ISBLANK('In Process Calc.'!Z23),"",'In Process Calc.'!Z23)</f>
        <v/>
      </c>
      <c r="R23" s="111" t="str">
        <f>IF(ISBLANK('In Process Calc.'!AA23),"",'In Process Calc.'!AA23)</f>
        <v/>
      </c>
      <c r="S23" s="111" t="str">
        <f>IF(ISBLANK('In Process Calc.'!AB23),"",'In Process Calc.'!AB23)</f>
        <v/>
      </c>
      <c r="T23" s="111" t="str">
        <f>IF(ISBLANK('In Process Calc.'!AC23),"",'In Process Calc.'!AC23)</f>
        <v/>
      </c>
      <c r="U23" s="111" t="str">
        <f>IF(ISBLANK('In Process Calc.'!AD23),"",'In Process Calc.'!AD23)</f>
        <v/>
      </c>
      <c r="V23" s="111" t="str">
        <f>IF(ISBLANK('In Process Calc.'!AE23),"",'In Process Calc.'!AE23)</f>
        <v/>
      </c>
      <c r="W23" s="111" t="str">
        <f>IF(ISBLANK('In Process Calc.'!AF23),"",'In Process Calc.'!AF23)</f>
        <v/>
      </c>
      <c r="X23" s="111" t="str">
        <f>IF(ISBLANK('In Process Calc.'!AG23),"",'In Process Calc.'!AG23)</f>
        <v/>
      </c>
      <c r="Y23" s="111" t="str">
        <f>IF(ISBLANK('In Process Calc.'!AH23),"",'In Process Calc.'!AH23)</f>
        <v/>
      </c>
      <c r="Z23" s="111" t="str">
        <f>IF(ISBLANK('In Process Calc.'!AI23),"",'In Process Calc.'!AI23)</f>
        <v/>
      </c>
      <c r="AA23" s="111" t="str">
        <f>IF(ISBLANK('In Process Calc.'!AJ23),"",'In Process Calc.'!AJ23)</f>
        <v/>
      </c>
      <c r="AB23" s="111" t="str">
        <f>IF(ISBLANK('In Process Calc.'!AK23),"",'In Process Calc.'!AK23)</f>
        <v/>
      </c>
      <c r="AC23" s="111" t="str">
        <f>IF(ISBLANK('In Process Calc.'!AL23),"",'In Process Calc.'!AL23)</f>
        <v/>
      </c>
      <c r="AD23" s="111" t="str">
        <f>IF(ISBLANK('In Process Calc.'!AM23),"",'In Process Calc.'!AM23)</f>
        <v/>
      </c>
      <c r="AE23" s="111" t="str">
        <f>IF(ISBLANK('In Process Calc.'!AN23),"",'In Process Calc.'!AN23)</f>
        <v/>
      </c>
      <c r="AF23" s="111" t="str">
        <f>IF(ISBLANK('In Process Calc.'!AO23),"",'In Process Calc.'!AO23)</f>
        <v/>
      </c>
      <c r="AH23" s="111" t="str">
        <f>IF(ISBLANK('In Process Calc.'!C23),"",'In Process Calc.'!C23)</f>
        <v/>
      </c>
      <c r="AI23" s="111" t="str">
        <f>IF(ISBLANK(Glutamine!H27),"",Glutamine!H27)</f>
        <v/>
      </c>
      <c r="AJ23" s="111" t="str">
        <f>IF(ISBLANK('In Process Calc.'!L23),"",'In Process Calc.'!L23)</f>
        <v/>
      </c>
      <c r="AK23" s="111" t="str">
        <f>IF(ISBLANK('In Process Calc.'!M23),"",'In Process Calc.'!M23)</f>
        <v/>
      </c>
      <c r="AL23" s="111" t="str">
        <f>IF(ISBLANK('In Process Calc.'!N23),"",'In Process Calc.'!N23)</f>
        <v/>
      </c>
      <c r="AM23" s="111" t="str">
        <f>IF(ISBLANK('In Process Calc.'!O23),"",'In Process Calc.'!O23)</f>
        <v/>
      </c>
      <c r="AN23" s="111" t="str">
        <f>IF(ISBLANK('In Process Calc.'!P23),"",'In Process Calc.'!P23)</f>
        <v/>
      </c>
      <c r="AO23" s="111" t="str">
        <f>IF(ISBLANK('In Process Calc.'!Q23),"",'In Process Calc.'!Q23)</f>
        <v/>
      </c>
      <c r="AP23" s="111" t="str">
        <f>IF(ISBLANK('In Process Calc.'!R23),"",'In Process Calc.'!R23)</f>
        <v/>
      </c>
      <c r="AQ23" s="111" t="str">
        <f>IF(ISBLANK('In Process Calc.'!S23),"",'In Process Calc.'!S23)</f>
        <v/>
      </c>
      <c r="AR23" s="111" t="str">
        <f>IF(ISBLANK('In Process Calc.'!T23),"",'In Process Calc.'!T23)</f>
        <v/>
      </c>
      <c r="AS23" s="111" t="str">
        <f>IF(ISBLANK('In Process Calc.'!U23),"",'In Process Calc.'!U23)</f>
        <v/>
      </c>
      <c r="AT23" s="111" t="str">
        <f>IF(ISBLANK('In Process Calc.'!V23),"",'In Process Calc.'!V23)</f>
        <v/>
      </c>
      <c r="AU23" s="111" t="str">
        <f>IF(ISBLANK('In Process Calc.'!W23),"",'In Process Calc.'!W23)</f>
        <v/>
      </c>
      <c r="AV23" s="111" t="str">
        <f>IF(ISBLANK('In Process Calc.'!X23),"",'In Process Calc.'!X23)</f>
        <v/>
      </c>
      <c r="AW23" s="111" t="str">
        <f>IF(ISBLANK('In Process Calc.'!Y23),"",'In Process Calc.'!Y23)</f>
        <v/>
      </c>
      <c r="AX23" s="111" t="str">
        <f>IF(ISBLANK('In Process Calc.'!Z23),"",'In Process Calc.'!Z23)</f>
        <v/>
      </c>
      <c r="AY23" s="111" t="str">
        <f>IF(ISBLANK('In Process Calc.'!AA23),"",'In Process Calc.'!AA23)</f>
        <v/>
      </c>
      <c r="AZ23" s="111" t="str">
        <f>IF(ISBLANK('In Process Calc.'!AB23),"",'In Process Calc.'!AB23)</f>
        <v/>
      </c>
      <c r="BA23" s="111" t="str">
        <f>IF(ISBLANK('In Process Calc.'!AC23),"",'In Process Calc.'!AC23)</f>
        <v/>
      </c>
      <c r="BB23" s="111" t="str">
        <f>IF(ISBLANK('In Process Calc.'!AD23),"",'In Process Calc.'!AD23)</f>
        <v/>
      </c>
      <c r="BC23" s="111" t="str">
        <f>IF(ISBLANK('In Process Calc.'!AE23),"",'In Process Calc.'!AE23)</f>
        <v/>
      </c>
      <c r="BD23" s="111" t="str">
        <f>IF(ISBLANK('In Process Calc.'!AF23),"",'In Process Calc.'!AF23)</f>
        <v/>
      </c>
      <c r="BE23" s="111" t="str">
        <f>IF(ISBLANK('In Process Calc.'!AG23),"",'In Process Calc.'!AG23)</f>
        <v/>
      </c>
      <c r="BF23" s="111" t="str">
        <f>IF(ISBLANK('In Process Calc.'!AH23),"",'In Process Calc.'!AH23)</f>
        <v/>
      </c>
      <c r="BG23" s="111" t="str">
        <f>IF(ISBLANK('In Process Calc.'!AI23),"",'In Process Calc.'!AI23)</f>
        <v/>
      </c>
      <c r="BH23" s="111" t="str">
        <f>IF(ISBLANK('In Process Calc.'!AJ23),"",'In Process Calc.'!AJ23)</f>
        <v/>
      </c>
      <c r="BI23" s="111" t="str">
        <f>IF(ISBLANK('In Process Calc.'!AK23),"",'In Process Calc.'!AK23)</f>
        <v/>
      </c>
      <c r="BJ23" s="111" t="str">
        <f>IF(ISBLANK('In Process Calc.'!AL23),"",'In Process Calc.'!AL23)</f>
        <v/>
      </c>
      <c r="BK23" s="111" t="str">
        <f>IF(ISBLANK('In Process Calc.'!AM23),"",'In Process Calc.'!AM23)</f>
        <v/>
      </c>
      <c r="BL23" s="111" t="str">
        <f>IF(ISBLANK('In Process Calc.'!AN23),"",'In Process Calc.'!AN23)</f>
        <v/>
      </c>
      <c r="BM23" s="111" t="str">
        <f>IF(ISBLANK('In Process Calc.'!AO23),"",'In Process Calc.'!AO23)</f>
        <v/>
      </c>
      <c r="BO23" s="54" t="s">
        <v>106</v>
      </c>
      <c r="BP23" s="56">
        <f t="array" ref="BP23:BS23">LINEST($U3:INDEX($U:$U,COUNT($U:$U)+2),$A$3:INDEX($A:$A,COUNT($A:$A)+2)^{1,2,3},TRUE,TRUE)</f>
        <v>3.3452260825264239E-7</v>
      </c>
      <c r="BQ23" s="56">
        <v>-1.4620616188265836E-4</v>
      </c>
      <c r="BR23" s="56">
        <v>-5.4474621883226673E-2</v>
      </c>
      <c r="BS23" s="56">
        <v>1.0140027309926398</v>
      </c>
      <c r="BT23" s="56">
        <f t="array" ref="BT23:BX23">LINEST($U3:INDEX($U:$U,COUNT($U:$U)+2),$A$3:INDEX($A:$A,COUNT($A:$A)+2)^{1,2,3,4},TRUE,TRUE)</f>
        <v>-1.1940462358229384E-8</v>
      </c>
      <c r="BU23" s="56">
        <v>8.3060667880522105E-6</v>
      </c>
      <c r="BV23" s="56">
        <v>-1.8220856470785522E-3</v>
      </c>
      <c r="BW23" s="56">
        <v>6.0677400711928425E-2</v>
      </c>
      <c r="BX23" s="56">
        <v>-0.31469830842779345</v>
      </c>
      <c r="BY23" s="57">
        <f>IF('Cumulative Curves'!$B$22=6,#REF!,IF('Cumulative Curves'!$B$22=5,#REF!, IF( 'Cumulative Curves'!$B$22=4, BX23,IF('Cumulative Curves'!$B$22=3, BS23, 0))))</f>
        <v>1.0140027309926398</v>
      </c>
      <c r="BZ23" s="57">
        <f>IF('Cumulative Curves'!$B$22=6,#REF!,IF('Cumulative Curves'!$B$22=5,#REF!, IF( 'Cumulative Curves'!$B$22=4, BW23,IF('Cumulative Curves'!$B$22=3, BR23, 0))))</f>
        <v>-5.4474621883226673E-2</v>
      </c>
      <c r="CA23" s="57">
        <f>IF('Cumulative Curves'!$B$22=6,#REF!,IF('Cumulative Curves'!$B$22=5,#REF!, IF( 'Cumulative Curves'!$B$22=4, BV23,IF('Cumulative Curves'!$B$22=3, BQ23, 0))))</f>
        <v>-1.4620616188265836E-4</v>
      </c>
      <c r="CB23" s="57">
        <f>IF('Cumulative Curves'!$B$22=6,#REF!,IF('Cumulative Curves'!$B$22=5,#REF!, IF( 'Cumulative Curves'!$B$22=4, BU23,IF('Cumulative Curves'!$B$22=3, BP23, 0))))</f>
        <v>3.3452260825264239E-7</v>
      </c>
      <c r="CC23" s="57">
        <f>IF('Cumulative Curves'!$B$22=6,#REF!,IF('Cumulative Curves'!$B$22=5,#REF!, IF( 'Cumulative Curves'!$B$22=4,BT23, 0)))</f>
        <v>0</v>
      </c>
      <c r="CD23" s="57">
        <f>IF('Cumulative Curves'!$B$22=6,#REF!,IF('Cumulative Curves'!$B$22=5,#REF!, 0))</f>
        <v>0</v>
      </c>
      <c r="CE23" s="57">
        <f>IF('Cumulative Curves'!$B$22=6,#REF!,0)</f>
        <v>0</v>
      </c>
      <c r="CF23" s="49"/>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row>
    <row r="24" spans="1:116" s="48" customFormat="1" ht="12">
      <c r="A24" s="111" t="str">
        <f>IF(ISBLANK('In Process Calc.'!C24),"",'In Process Calc.'!C24)</f>
        <v/>
      </c>
      <c r="B24" s="111" t="str">
        <f>IF(ISBLANK(Glutamine!H26),"",Glutamine!H26)</f>
        <v/>
      </c>
      <c r="C24" s="111" t="str">
        <f>IF(ISBLANK('In Process Calc.'!L24),"",'In Process Calc.'!L24)</f>
        <v/>
      </c>
      <c r="D24" s="111" t="str">
        <f>IF(ISBLANK('In Process Calc.'!M24),"",'In Process Calc.'!M24)</f>
        <v/>
      </c>
      <c r="E24" s="111" t="str">
        <f>IF(ISBLANK('In Process Calc.'!N24),"",'In Process Calc.'!N24)</f>
        <v/>
      </c>
      <c r="F24" s="111" t="str">
        <f>IF(ISBLANK('In Process Calc.'!O24),"",'In Process Calc.'!O24)</f>
        <v/>
      </c>
      <c r="G24" s="111" t="str">
        <f>IF(ISBLANK('In Process Calc.'!P24),"",'In Process Calc.'!P24)</f>
        <v/>
      </c>
      <c r="H24" s="111" t="str">
        <f>IF(ISBLANK('In Process Calc.'!Q24),"",'In Process Calc.'!Q24)</f>
        <v/>
      </c>
      <c r="I24" s="111" t="str">
        <f>IF(ISBLANK('In Process Calc.'!R24),"",'In Process Calc.'!R24)</f>
        <v/>
      </c>
      <c r="J24" s="111" t="str">
        <f>IF(ISBLANK('In Process Calc.'!S24),"",'In Process Calc.'!S24)</f>
        <v/>
      </c>
      <c r="K24" s="111" t="str">
        <f>IF(ISBLANK('In Process Calc.'!T24),"",'In Process Calc.'!T24)</f>
        <v/>
      </c>
      <c r="L24" s="111" t="str">
        <f>IF(ISBLANK('In Process Calc.'!U24),"",'In Process Calc.'!U24)</f>
        <v/>
      </c>
      <c r="M24" s="111" t="str">
        <f>IF(ISBLANK('In Process Calc.'!V24),"",'In Process Calc.'!V24)</f>
        <v/>
      </c>
      <c r="N24" s="111" t="str">
        <f>IF(ISBLANK('In Process Calc.'!W24),"",'In Process Calc.'!W24)</f>
        <v/>
      </c>
      <c r="O24" s="111" t="str">
        <f>IF(ISBLANK('In Process Calc.'!X24),"",'In Process Calc.'!X24)</f>
        <v/>
      </c>
      <c r="P24" s="111" t="str">
        <f>IF(ISBLANK('In Process Calc.'!Y24),"",'In Process Calc.'!Y24)</f>
        <v/>
      </c>
      <c r="Q24" s="111" t="str">
        <f>IF(ISBLANK('In Process Calc.'!Z24),"",'In Process Calc.'!Z24)</f>
        <v/>
      </c>
      <c r="R24" s="111" t="str">
        <f>IF(ISBLANK('In Process Calc.'!AA24),"",'In Process Calc.'!AA24)</f>
        <v/>
      </c>
      <c r="S24" s="111" t="str">
        <f>IF(ISBLANK('In Process Calc.'!AB24),"",'In Process Calc.'!AB24)</f>
        <v/>
      </c>
      <c r="T24" s="111" t="str">
        <f>IF(ISBLANK('In Process Calc.'!AC24),"",'In Process Calc.'!AC24)</f>
        <v/>
      </c>
      <c r="U24" s="111" t="str">
        <f>IF(ISBLANK('In Process Calc.'!AD24),"",'In Process Calc.'!AD24)</f>
        <v/>
      </c>
      <c r="V24" s="111" t="str">
        <f>IF(ISBLANK('In Process Calc.'!AE24),"",'In Process Calc.'!AE24)</f>
        <v/>
      </c>
      <c r="W24" s="111" t="str">
        <f>IF(ISBLANK('In Process Calc.'!AF24),"",'In Process Calc.'!AF24)</f>
        <v/>
      </c>
      <c r="X24" s="111" t="str">
        <f>IF(ISBLANK('In Process Calc.'!AG24),"",'In Process Calc.'!AG24)</f>
        <v/>
      </c>
      <c r="Y24" s="111" t="str">
        <f>IF(ISBLANK('In Process Calc.'!AH24),"",'In Process Calc.'!AH24)</f>
        <v/>
      </c>
      <c r="Z24" s="111" t="str">
        <f>IF(ISBLANK('In Process Calc.'!AI24),"",'In Process Calc.'!AI24)</f>
        <v/>
      </c>
      <c r="AA24" s="111" t="str">
        <f>IF(ISBLANK('In Process Calc.'!AJ24),"",'In Process Calc.'!AJ24)</f>
        <v/>
      </c>
      <c r="AB24" s="111" t="str">
        <f>IF(ISBLANK('In Process Calc.'!AK24),"",'In Process Calc.'!AK24)</f>
        <v/>
      </c>
      <c r="AC24" s="111" t="str">
        <f>IF(ISBLANK('In Process Calc.'!AL24),"",'In Process Calc.'!AL24)</f>
        <v/>
      </c>
      <c r="AD24" s="111" t="str">
        <f>IF(ISBLANK('In Process Calc.'!AM24),"",'In Process Calc.'!AM24)</f>
        <v/>
      </c>
      <c r="AE24" s="111" t="str">
        <f>IF(ISBLANK('In Process Calc.'!AN24),"",'In Process Calc.'!AN24)</f>
        <v/>
      </c>
      <c r="AF24" s="111" t="str">
        <f>IF(ISBLANK('In Process Calc.'!AO24),"",'In Process Calc.'!AO24)</f>
        <v/>
      </c>
      <c r="AH24" s="111" t="str">
        <f>IF(ISBLANK('In Process Calc.'!C24),"",'In Process Calc.'!C24)</f>
        <v/>
      </c>
      <c r="AI24" s="111" t="str">
        <f>IF(ISBLANK(Glutamine!H28),"",Glutamine!H28)</f>
        <v/>
      </c>
      <c r="AJ24" s="111" t="str">
        <f>IF(ISBLANK('In Process Calc.'!L24),"",'In Process Calc.'!L24)</f>
        <v/>
      </c>
      <c r="AK24" s="111" t="str">
        <f>IF(ISBLANK('In Process Calc.'!M24),"",'In Process Calc.'!M24)</f>
        <v/>
      </c>
      <c r="AL24" s="111" t="str">
        <f>IF(ISBLANK('In Process Calc.'!N24),"",'In Process Calc.'!N24)</f>
        <v/>
      </c>
      <c r="AM24" s="111" t="str">
        <f>IF(ISBLANK('In Process Calc.'!O24),"",'In Process Calc.'!O24)</f>
        <v/>
      </c>
      <c r="AN24" s="111" t="str">
        <f>IF(ISBLANK('In Process Calc.'!P24),"",'In Process Calc.'!P24)</f>
        <v/>
      </c>
      <c r="AO24" s="111" t="str">
        <f>IF(ISBLANK('In Process Calc.'!Q24),"",'In Process Calc.'!Q24)</f>
        <v/>
      </c>
      <c r="AP24" s="111" t="str">
        <f>IF(ISBLANK('In Process Calc.'!R24),"",'In Process Calc.'!R24)</f>
        <v/>
      </c>
      <c r="AQ24" s="111" t="str">
        <f>IF(ISBLANK('In Process Calc.'!S24),"",'In Process Calc.'!S24)</f>
        <v/>
      </c>
      <c r="AR24" s="111" t="str">
        <f>IF(ISBLANK('In Process Calc.'!T24),"",'In Process Calc.'!T24)</f>
        <v/>
      </c>
      <c r="AS24" s="111" t="str">
        <f>IF(ISBLANK('In Process Calc.'!U24),"",'In Process Calc.'!U24)</f>
        <v/>
      </c>
      <c r="AT24" s="111" t="str">
        <f>IF(ISBLANK('In Process Calc.'!V24),"",'In Process Calc.'!V24)</f>
        <v/>
      </c>
      <c r="AU24" s="111" t="str">
        <f>IF(ISBLANK('In Process Calc.'!W24),"",'In Process Calc.'!W24)</f>
        <v/>
      </c>
      <c r="AV24" s="111" t="str">
        <f>IF(ISBLANK('In Process Calc.'!X24),"",'In Process Calc.'!X24)</f>
        <v/>
      </c>
      <c r="AW24" s="111" t="str">
        <f>IF(ISBLANK('In Process Calc.'!Y24),"",'In Process Calc.'!Y24)</f>
        <v/>
      </c>
      <c r="AX24" s="111" t="str">
        <f>IF(ISBLANK('In Process Calc.'!Z24),"",'In Process Calc.'!Z24)</f>
        <v/>
      </c>
      <c r="AY24" s="111" t="str">
        <f>IF(ISBLANK('In Process Calc.'!AA24),"",'In Process Calc.'!AA24)</f>
        <v/>
      </c>
      <c r="AZ24" s="111" t="str">
        <f>IF(ISBLANK('In Process Calc.'!AB24),"",'In Process Calc.'!AB24)</f>
        <v/>
      </c>
      <c r="BA24" s="111" t="str">
        <f>IF(ISBLANK('In Process Calc.'!AC24),"",'In Process Calc.'!AC24)</f>
        <v/>
      </c>
      <c r="BB24" s="111" t="str">
        <f>IF(ISBLANK('In Process Calc.'!AD24),"",'In Process Calc.'!AD24)</f>
        <v/>
      </c>
      <c r="BC24" s="111" t="str">
        <f>IF(ISBLANK('In Process Calc.'!AE24),"",'In Process Calc.'!AE24)</f>
        <v/>
      </c>
      <c r="BD24" s="111" t="str">
        <f>IF(ISBLANK('In Process Calc.'!AF24),"",'In Process Calc.'!AF24)</f>
        <v/>
      </c>
      <c r="BE24" s="111" t="str">
        <f>IF(ISBLANK('In Process Calc.'!AG24),"",'In Process Calc.'!AG24)</f>
        <v/>
      </c>
      <c r="BF24" s="111" t="str">
        <f>IF(ISBLANK('In Process Calc.'!AH24),"",'In Process Calc.'!AH24)</f>
        <v/>
      </c>
      <c r="BG24" s="111" t="str">
        <f>IF(ISBLANK('In Process Calc.'!AI24),"",'In Process Calc.'!AI24)</f>
        <v/>
      </c>
      <c r="BH24" s="111" t="str">
        <f>IF(ISBLANK('In Process Calc.'!AJ24),"",'In Process Calc.'!AJ24)</f>
        <v/>
      </c>
      <c r="BI24" s="111" t="str">
        <f>IF(ISBLANK('In Process Calc.'!AK24),"",'In Process Calc.'!AK24)</f>
        <v/>
      </c>
      <c r="BJ24" s="111" t="str">
        <f>IF(ISBLANK('In Process Calc.'!AL24),"",'In Process Calc.'!AL24)</f>
        <v/>
      </c>
      <c r="BK24" s="111" t="str">
        <f>IF(ISBLANK('In Process Calc.'!AM24),"",'In Process Calc.'!AM24)</f>
        <v/>
      </c>
      <c r="BL24" s="111" t="str">
        <f>IF(ISBLANK('In Process Calc.'!AN24),"",'In Process Calc.'!AN24)</f>
        <v/>
      </c>
      <c r="BM24" s="111" t="str">
        <f>IF(ISBLANK('In Process Calc.'!AO24),"",'In Process Calc.'!AO24)</f>
        <v/>
      </c>
      <c r="BO24" s="54" t="s">
        <v>63</v>
      </c>
      <c r="BP24" s="56">
        <f t="array" ref="BP24:BS24">LINEST($BC3:INDEX($BC:$BC,COUNT($BC:$BC)+2),$AH$3:INDEX($AH:$AH,COUNT($AH:$AH)+2)^{1,2,3},TRUE,TRUE)</f>
        <v>2.171434320029008E-7</v>
      </c>
      <c r="BQ24" s="56">
        <v>-3.0126481525944758E-5</v>
      </c>
      <c r="BR24" s="56">
        <v>-6.0860131428918671E-3</v>
      </c>
      <c r="BS24" s="56">
        <v>0.30641542288502954</v>
      </c>
      <c r="BT24" s="56">
        <f t="array" ref="BT24:BX24">LINEST($BC3:INDEX($BC:$BC,COUNT($BC:$BC)+2),$AH$3:INDEX($AH:$AH,COUNT($AH:$AH)+2)^{1,2,3,4},TRUE,TRUE)</f>
        <v>-4.9440885100546893E-9</v>
      </c>
      <c r="BU24" s="56">
        <v>3.517854811874849E-6</v>
      </c>
      <c r="BV24" s="56">
        <v>-7.2404404170173383E-4</v>
      </c>
      <c r="BW24" s="56">
        <v>4.1594032632713003E-2</v>
      </c>
      <c r="BX24" s="56">
        <v>-0.24374882915238771</v>
      </c>
      <c r="BY24" s="57">
        <f>IF('Cumulative Curves'!$B$26=6,#REF!,IF('Cumulative Curves'!$B$26=5,#REF!, IF( 'Cumulative Curves'!$B$26=4, BX24,IF('Cumulative Curves'!$B$26=3, BS24, 0))))</f>
        <v>0.30641542288502954</v>
      </c>
      <c r="BZ24" s="57">
        <f>IF('Cumulative Curves'!$B$26=6,#REF!,IF('Cumulative Curves'!$B$26=5,#REF!, IF( 'Cumulative Curves'!$B$26=4, BW24,IF('Cumulative Curves'!$B$26=3, BR24, 0))))</f>
        <v>-6.0860131428918671E-3</v>
      </c>
      <c r="CA24" s="57">
        <f>IF('Cumulative Curves'!$B$26=6,#REF!,IF('Cumulative Curves'!$B$26=5,#REF!, IF( 'Cumulative Curves'!$B$26=4, BV24,IF('Cumulative Curves'!$B$26=3, BQ24, 0))))</f>
        <v>-3.0126481525944758E-5</v>
      </c>
      <c r="CB24" s="57">
        <f>IF('Cumulative Curves'!$B$26=6,#REF!,IF('Cumulative Curves'!$B$26=5,#REF!, IF( 'Cumulative Curves'!$B$26=4, BU24,IF('Cumulative Curves'!$B$26=3, BP24, 0))))</f>
        <v>2.171434320029008E-7</v>
      </c>
      <c r="CC24" s="57">
        <f>IF('Cumulative Curves'!$B$26=6,#REF!,IF('Cumulative Curves'!$B$26=5,#REF!, IF( 'Cumulative Curves'!$B$26=4,BT24, 0)))</f>
        <v>0</v>
      </c>
      <c r="CD24" s="57">
        <f>IF('Cumulative Curves'!$B$26=6,#REF!,IF('Cumulative Curves'!$B$26=5,#REF!, 0))</f>
        <v>0</v>
      </c>
      <c r="CE24" s="57">
        <f>IF('Cumulative Curves'!$B$26=6,#REF!,0)</f>
        <v>0</v>
      </c>
      <c r="CF24" s="49"/>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row>
    <row r="25" spans="1:116" s="48" customFormat="1" ht="12">
      <c r="A25" s="111" t="str">
        <f>IF(ISBLANK('In Process Calc.'!C25),"",'In Process Calc.'!C25)</f>
        <v/>
      </c>
      <c r="B25" s="111" t="str">
        <f>IF(ISBLANK(Glutamine!H27),"",Glutamine!H27)</f>
        <v/>
      </c>
      <c r="C25" s="111" t="str">
        <f>IF(ISBLANK('In Process Calc.'!L25),"",'In Process Calc.'!L25)</f>
        <v/>
      </c>
      <c r="D25" s="111" t="str">
        <f>IF(ISBLANK('In Process Calc.'!M25),"",'In Process Calc.'!M25)</f>
        <v/>
      </c>
      <c r="E25" s="111" t="str">
        <f>IF(ISBLANK('In Process Calc.'!N25),"",'In Process Calc.'!N25)</f>
        <v/>
      </c>
      <c r="F25" s="111" t="str">
        <f>IF(ISBLANK('In Process Calc.'!O25),"",'In Process Calc.'!O25)</f>
        <v/>
      </c>
      <c r="G25" s="111" t="str">
        <f>IF(ISBLANK('In Process Calc.'!P25),"",'In Process Calc.'!P25)</f>
        <v/>
      </c>
      <c r="H25" s="111" t="str">
        <f>IF(ISBLANK('In Process Calc.'!Q25),"",'In Process Calc.'!Q25)</f>
        <v/>
      </c>
      <c r="I25" s="111" t="str">
        <f>IF(ISBLANK('In Process Calc.'!R25),"",'In Process Calc.'!R25)</f>
        <v/>
      </c>
      <c r="J25" s="111" t="str">
        <f>IF(ISBLANK('In Process Calc.'!S25),"",'In Process Calc.'!S25)</f>
        <v/>
      </c>
      <c r="K25" s="111" t="str">
        <f>IF(ISBLANK('In Process Calc.'!T25),"",'In Process Calc.'!T25)</f>
        <v/>
      </c>
      <c r="L25" s="111" t="str">
        <f>IF(ISBLANK('In Process Calc.'!U25),"",'In Process Calc.'!U25)</f>
        <v/>
      </c>
      <c r="M25" s="111" t="str">
        <f>IF(ISBLANK('In Process Calc.'!V25),"",'In Process Calc.'!V25)</f>
        <v/>
      </c>
      <c r="N25" s="111" t="str">
        <f>IF(ISBLANK('In Process Calc.'!W25),"",'In Process Calc.'!W25)</f>
        <v/>
      </c>
      <c r="O25" s="111" t="str">
        <f>IF(ISBLANK('In Process Calc.'!X25),"",'In Process Calc.'!X25)</f>
        <v/>
      </c>
      <c r="P25" s="111" t="str">
        <f>IF(ISBLANK('In Process Calc.'!Y25),"",'In Process Calc.'!Y25)</f>
        <v/>
      </c>
      <c r="Q25" s="111" t="str">
        <f>IF(ISBLANK('In Process Calc.'!Z25),"",'In Process Calc.'!Z25)</f>
        <v/>
      </c>
      <c r="R25" s="111" t="str">
        <f>IF(ISBLANK('In Process Calc.'!AA25),"",'In Process Calc.'!AA25)</f>
        <v/>
      </c>
      <c r="S25" s="111" t="str">
        <f>IF(ISBLANK('In Process Calc.'!AB25),"",'In Process Calc.'!AB25)</f>
        <v/>
      </c>
      <c r="T25" s="111" t="str">
        <f>IF(ISBLANK('In Process Calc.'!AC25),"",'In Process Calc.'!AC25)</f>
        <v/>
      </c>
      <c r="U25" s="111" t="str">
        <f>IF(ISBLANK('In Process Calc.'!AD25),"",'In Process Calc.'!AD25)</f>
        <v/>
      </c>
      <c r="V25" s="111" t="str">
        <f>IF(ISBLANK('In Process Calc.'!AE25),"",'In Process Calc.'!AE25)</f>
        <v/>
      </c>
      <c r="W25" s="111" t="str">
        <f>IF(ISBLANK('In Process Calc.'!AF25),"",'In Process Calc.'!AF25)</f>
        <v/>
      </c>
      <c r="X25" s="111" t="str">
        <f>IF(ISBLANK('In Process Calc.'!AG25),"",'In Process Calc.'!AG25)</f>
        <v/>
      </c>
      <c r="Y25" s="111" t="str">
        <f>IF(ISBLANK('In Process Calc.'!AH25),"",'In Process Calc.'!AH25)</f>
        <v/>
      </c>
      <c r="Z25" s="111" t="str">
        <f>IF(ISBLANK('In Process Calc.'!AI25),"",'In Process Calc.'!AI25)</f>
        <v/>
      </c>
      <c r="AA25" s="111" t="str">
        <f>IF(ISBLANK('In Process Calc.'!AJ25),"",'In Process Calc.'!AJ25)</f>
        <v/>
      </c>
      <c r="AB25" s="111" t="str">
        <f>IF(ISBLANK('In Process Calc.'!AK25),"",'In Process Calc.'!AK25)</f>
        <v/>
      </c>
      <c r="AC25" s="111" t="str">
        <f>IF(ISBLANK('In Process Calc.'!AL25),"",'In Process Calc.'!AL25)</f>
        <v/>
      </c>
      <c r="AD25" s="111" t="str">
        <f>IF(ISBLANK('In Process Calc.'!AM25),"",'In Process Calc.'!AM25)</f>
        <v/>
      </c>
      <c r="AE25" s="111" t="str">
        <f>IF(ISBLANK('In Process Calc.'!AN25),"",'In Process Calc.'!AN25)</f>
        <v/>
      </c>
      <c r="AF25" s="111" t="str">
        <f>IF(ISBLANK('In Process Calc.'!AO25),"",'In Process Calc.'!AO25)</f>
        <v/>
      </c>
      <c r="AH25" s="111" t="str">
        <f>IF(ISBLANK('In Process Calc.'!C25),"",'In Process Calc.'!C25)</f>
        <v/>
      </c>
      <c r="AI25" s="111" t="str">
        <f>IF(ISBLANK(Glutamine!H29),"",Glutamine!H29)</f>
        <v/>
      </c>
      <c r="AJ25" s="111" t="str">
        <f>IF(ISBLANK('In Process Calc.'!L25),"",'In Process Calc.'!L25)</f>
        <v/>
      </c>
      <c r="AK25" s="111" t="str">
        <f>IF(ISBLANK('In Process Calc.'!M25),"",'In Process Calc.'!M25)</f>
        <v/>
      </c>
      <c r="AL25" s="111" t="str">
        <f>IF(ISBLANK('In Process Calc.'!N25),"",'In Process Calc.'!N25)</f>
        <v/>
      </c>
      <c r="AM25" s="111" t="str">
        <f>IF(ISBLANK('In Process Calc.'!O25),"",'In Process Calc.'!O25)</f>
        <v/>
      </c>
      <c r="AN25" s="111" t="str">
        <f>IF(ISBLANK('In Process Calc.'!P25),"",'In Process Calc.'!P25)</f>
        <v/>
      </c>
      <c r="AO25" s="111" t="str">
        <f>IF(ISBLANK('In Process Calc.'!Q25),"",'In Process Calc.'!Q25)</f>
        <v/>
      </c>
      <c r="AP25" s="111" t="str">
        <f>IF(ISBLANK('In Process Calc.'!R25),"",'In Process Calc.'!R25)</f>
        <v/>
      </c>
      <c r="AQ25" s="111" t="str">
        <f>IF(ISBLANK('In Process Calc.'!S25),"",'In Process Calc.'!S25)</f>
        <v/>
      </c>
      <c r="AR25" s="111" t="str">
        <f>IF(ISBLANK('In Process Calc.'!T25),"",'In Process Calc.'!T25)</f>
        <v/>
      </c>
      <c r="AS25" s="111" t="str">
        <f>IF(ISBLANK('In Process Calc.'!U25),"",'In Process Calc.'!U25)</f>
        <v/>
      </c>
      <c r="AT25" s="111" t="str">
        <f>IF(ISBLANK('In Process Calc.'!V25),"",'In Process Calc.'!V25)</f>
        <v/>
      </c>
      <c r="AU25" s="111" t="str">
        <f>IF(ISBLANK('In Process Calc.'!W25),"",'In Process Calc.'!W25)</f>
        <v/>
      </c>
      <c r="AV25" s="111" t="str">
        <f>IF(ISBLANK('In Process Calc.'!X25),"",'In Process Calc.'!X25)</f>
        <v/>
      </c>
      <c r="AW25" s="111" t="str">
        <f>IF(ISBLANK('In Process Calc.'!Y25),"",'In Process Calc.'!Y25)</f>
        <v/>
      </c>
      <c r="AX25" s="111" t="str">
        <f>IF(ISBLANK('In Process Calc.'!Z25),"",'In Process Calc.'!Z25)</f>
        <v/>
      </c>
      <c r="AY25" s="111" t="str">
        <f>IF(ISBLANK('In Process Calc.'!AA25),"",'In Process Calc.'!AA25)</f>
        <v/>
      </c>
      <c r="AZ25" s="111" t="str">
        <f>IF(ISBLANK('In Process Calc.'!AB25),"",'In Process Calc.'!AB25)</f>
        <v/>
      </c>
      <c r="BA25" s="111" t="str">
        <f>IF(ISBLANK('In Process Calc.'!AC25),"",'In Process Calc.'!AC25)</f>
        <v/>
      </c>
      <c r="BB25" s="111" t="str">
        <f>IF(ISBLANK('In Process Calc.'!AD25),"",'In Process Calc.'!AD25)</f>
        <v/>
      </c>
      <c r="BC25" s="111" t="str">
        <f>IF(ISBLANK('In Process Calc.'!AE25),"",'In Process Calc.'!AE25)</f>
        <v/>
      </c>
      <c r="BD25" s="111" t="str">
        <f>IF(ISBLANK('In Process Calc.'!AF25),"",'In Process Calc.'!AF25)</f>
        <v/>
      </c>
      <c r="BE25" s="111" t="str">
        <f>IF(ISBLANK('In Process Calc.'!AG25),"",'In Process Calc.'!AG25)</f>
        <v/>
      </c>
      <c r="BF25" s="111" t="str">
        <f>IF(ISBLANK('In Process Calc.'!AH25),"",'In Process Calc.'!AH25)</f>
        <v/>
      </c>
      <c r="BG25" s="111" t="str">
        <f>IF(ISBLANK('In Process Calc.'!AI25),"",'In Process Calc.'!AI25)</f>
        <v/>
      </c>
      <c r="BH25" s="111" t="str">
        <f>IF(ISBLANK('In Process Calc.'!AJ25),"",'In Process Calc.'!AJ25)</f>
        <v/>
      </c>
      <c r="BI25" s="111" t="str">
        <f>IF(ISBLANK('In Process Calc.'!AK25),"",'In Process Calc.'!AK25)</f>
        <v/>
      </c>
      <c r="BJ25" s="111" t="str">
        <f>IF(ISBLANK('In Process Calc.'!AL25),"",'In Process Calc.'!AL25)</f>
        <v/>
      </c>
      <c r="BK25" s="111" t="str">
        <f>IF(ISBLANK('In Process Calc.'!AM25),"",'In Process Calc.'!AM25)</f>
        <v/>
      </c>
      <c r="BL25" s="111" t="str">
        <f>IF(ISBLANK('In Process Calc.'!AN25),"",'In Process Calc.'!AN25)</f>
        <v/>
      </c>
      <c r="BM25" s="111" t="str">
        <f>IF(ISBLANK('In Process Calc.'!AO25),"",'In Process Calc.'!AO25)</f>
        <v/>
      </c>
      <c r="BO25" s="54" t="s">
        <v>358</v>
      </c>
      <c r="BP25" s="56">
        <f t="array" ref="BP25:BS25">LINEST($BD3:INDEX($BD:$BD,COUNT($BD:$BD)+2),$AH$3:INDEX($AH:$AH,COUNT($AH:$AH)+2)^{1,2,3},TRUE,TRUE)</f>
        <v>-5.7666825814305505E-7</v>
      </c>
      <c r="BQ25" s="56">
        <v>2.2685028841449247E-4</v>
      </c>
      <c r="BR25" s="56">
        <v>1.5259989198189124E-3</v>
      </c>
      <c r="BS25" s="56">
        <v>0.13079979924895913</v>
      </c>
      <c r="BT25" s="56">
        <f t="array" ref="BT25:BX25">LINEST($BD3:INDEX($BD:$BD,COUNT($BD:$BD)+2),$AH$3:INDEX($AH:$AH,COUNT($AH:$AH)+2)^{1,2,3,4},TRUE,TRUE)</f>
        <v>-2.2221418236218407E-9</v>
      </c>
      <c r="BU25" s="56">
        <v>9.0685065338162528E-7</v>
      </c>
      <c r="BV25" s="56">
        <v>-8.5033940493696767E-5</v>
      </c>
      <c r="BW25" s="56">
        <v>2.2956000355817307E-2</v>
      </c>
      <c r="BX25" s="56">
        <v>-0.11647388766576583</v>
      </c>
      <c r="BY25" s="57">
        <f>IF('Cumulative Curves'!$B$27=6,#REF!,IF('Cumulative Curves'!$B$27=5,#REF!, IF( 'Cumulative Curves'!$B$27=4, BX25,IF('Cumulative Curves'!$B$27=3, BS25, 0))))</f>
        <v>0.13079979924895913</v>
      </c>
      <c r="BZ25" s="57">
        <f>IF('Cumulative Curves'!$B$27=6,#REF!,IF('Cumulative Curves'!$B$27=5,#REF!, IF( 'Cumulative Curves'!$B$27=4, BW25,IF('Cumulative Curves'!$B$27=3, BR25, 0))))</f>
        <v>1.5259989198189124E-3</v>
      </c>
      <c r="CA25" s="57">
        <f>IF('Cumulative Curves'!$B$27=6,#REF!,IF('Cumulative Curves'!$B$27=5,#REF!, IF( 'Cumulative Curves'!$B$27=4, BV25,IF('Cumulative Curves'!$B$27=3, BQ25, 0))))</f>
        <v>2.2685028841449247E-4</v>
      </c>
      <c r="CB25" s="57">
        <f>IF('Cumulative Curves'!$B$27=6,#REF!,IF('Cumulative Curves'!$B$27=5,#REF!, IF( 'Cumulative Curves'!$B$27=4, BU25,IF('Cumulative Curves'!$B$27=3, BP25, 0))))</f>
        <v>-5.7666825814305505E-7</v>
      </c>
      <c r="CC25" s="57">
        <f>IF('Cumulative Curves'!$B$27=6,#REF!,IF('Cumulative Curves'!$B$27=5,#REF!, IF( 'Cumulative Curves'!$B$27=4,BT25, 0)))</f>
        <v>0</v>
      </c>
      <c r="CD25" s="57">
        <f>IF('Cumulative Curves'!$B$27=6,#REF!,IF('Cumulative Curves'!$B$27=5,#REF!, 0))</f>
        <v>0</v>
      </c>
      <c r="CE25" s="57">
        <f>IF('Cumulative Curves'!$B$27=6,#REF!,0)</f>
        <v>0</v>
      </c>
      <c r="CF25" s="49"/>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row>
    <row r="26" spans="1:116" s="48" customFormat="1" ht="12">
      <c r="A26" s="111" t="str">
        <f>IF(ISBLANK('In Process Calc.'!C26),"",'In Process Calc.'!C26)</f>
        <v/>
      </c>
      <c r="B26" s="111" t="str">
        <f>IF(ISBLANK(Glutamine!H28),"",Glutamine!H28)</f>
        <v/>
      </c>
      <c r="C26" s="111" t="str">
        <f>IF(ISBLANK('In Process Calc.'!L26),"",'In Process Calc.'!L26)</f>
        <v/>
      </c>
      <c r="D26" s="111" t="str">
        <f>IF(ISBLANK('In Process Calc.'!M26),"",'In Process Calc.'!M26)</f>
        <v/>
      </c>
      <c r="E26" s="111" t="str">
        <f>IF(ISBLANK('In Process Calc.'!N26),"",'In Process Calc.'!N26)</f>
        <v/>
      </c>
      <c r="F26" s="111" t="str">
        <f>IF(ISBLANK('In Process Calc.'!O26),"",'In Process Calc.'!O26)</f>
        <v/>
      </c>
      <c r="G26" s="111" t="str">
        <f>IF(ISBLANK('In Process Calc.'!P26),"",'In Process Calc.'!P26)</f>
        <v/>
      </c>
      <c r="H26" s="111" t="str">
        <f>IF(ISBLANK('In Process Calc.'!Q26),"",'In Process Calc.'!Q26)</f>
        <v/>
      </c>
      <c r="I26" s="111" t="str">
        <f>IF(ISBLANK('In Process Calc.'!R26),"",'In Process Calc.'!R26)</f>
        <v/>
      </c>
      <c r="J26" s="111" t="str">
        <f>IF(ISBLANK('In Process Calc.'!S26),"",'In Process Calc.'!S26)</f>
        <v/>
      </c>
      <c r="K26" s="111" t="str">
        <f>IF(ISBLANK('In Process Calc.'!T26),"",'In Process Calc.'!T26)</f>
        <v/>
      </c>
      <c r="L26" s="111" t="str">
        <f>IF(ISBLANK('In Process Calc.'!U26),"",'In Process Calc.'!U26)</f>
        <v/>
      </c>
      <c r="M26" s="111" t="str">
        <f>IF(ISBLANK('In Process Calc.'!V26),"",'In Process Calc.'!V26)</f>
        <v/>
      </c>
      <c r="N26" s="111" t="str">
        <f>IF(ISBLANK('In Process Calc.'!W26),"",'In Process Calc.'!W26)</f>
        <v/>
      </c>
      <c r="O26" s="111" t="str">
        <f>IF(ISBLANK('In Process Calc.'!X26),"",'In Process Calc.'!X26)</f>
        <v/>
      </c>
      <c r="P26" s="111" t="str">
        <f>IF(ISBLANK('In Process Calc.'!Y26),"",'In Process Calc.'!Y26)</f>
        <v/>
      </c>
      <c r="Q26" s="111" t="str">
        <f>IF(ISBLANK('In Process Calc.'!Z26),"",'In Process Calc.'!Z26)</f>
        <v/>
      </c>
      <c r="R26" s="111" t="str">
        <f>IF(ISBLANK('In Process Calc.'!AA26),"",'In Process Calc.'!AA26)</f>
        <v/>
      </c>
      <c r="S26" s="111" t="str">
        <f>IF(ISBLANK('In Process Calc.'!AB26),"",'In Process Calc.'!AB26)</f>
        <v/>
      </c>
      <c r="T26" s="111" t="str">
        <f>IF(ISBLANK('In Process Calc.'!AC26),"",'In Process Calc.'!AC26)</f>
        <v/>
      </c>
      <c r="U26" s="111" t="str">
        <f>IF(ISBLANK('In Process Calc.'!AD26),"",'In Process Calc.'!AD26)</f>
        <v/>
      </c>
      <c r="V26" s="111" t="str">
        <f>IF(ISBLANK('In Process Calc.'!AE26),"",'In Process Calc.'!AE26)</f>
        <v/>
      </c>
      <c r="W26" s="111" t="str">
        <f>IF(ISBLANK('In Process Calc.'!AF26),"",'In Process Calc.'!AF26)</f>
        <v/>
      </c>
      <c r="X26" s="111" t="str">
        <f>IF(ISBLANK('In Process Calc.'!AG26),"",'In Process Calc.'!AG26)</f>
        <v/>
      </c>
      <c r="Y26" s="111" t="str">
        <f>IF(ISBLANK('In Process Calc.'!AH26),"",'In Process Calc.'!AH26)</f>
        <v/>
      </c>
      <c r="Z26" s="111" t="str">
        <f>IF(ISBLANK('In Process Calc.'!AI26),"",'In Process Calc.'!AI26)</f>
        <v/>
      </c>
      <c r="AA26" s="111" t="str">
        <f>IF(ISBLANK('In Process Calc.'!AJ26),"",'In Process Calc.'!AJ26)</f>
        <v/>
      </c>
      <c r="AB26" s="111" t="str">
        <f>IF(ISBLANK('In Process Calc.'!AK26),"",'In Process Calc.'!AK26)</f>
        <v/>
      </c>
      <c r="AC26" s="111" t="str">
        <f>IF(ISBLANK('In Process Calc.'!AL26),"",'In Process Calc.'!AL26)</f>
        <v/>
      </c>
      <c r="AD26" s="111" t="str">
        <f>IF(ISBLANK('In Process Calc.'!AM26),"",'In Process Calc.'!AM26)</f>
        <v/>
      </c>
      <c r="AE26" s="111" t="str">
        <f>IF(ISBLANK('In Process Calc.'!AN26),"",'In Process Calc.'!AN26)</f>
        <v/>
      </c>
      <c r="AF26" s="111" t="str">
        <f>IF(ISBLANK('In Process Calc.'!AO26),"",'In Process Calc.'!AO26)</f>
        <v/>
      </c>
      <c r="AH26" s="111" t="str">
        <f>IF(ISBLANK('In Process Calc.'!C26),"",'In Process Calc.'!C26)</f>
        <v/>
      </c>
      <c r="AI26" s="111" t="str">
        <f>IF(ISBLANK(Glutamine!H30),"",Glutamine!H30)</f>
        <v/>
      </c>
      <c r="AJ26" s="111" t="str">
        <f>IF(ISBLANK('In Process Calc.'!L26),"",'In Process Calc.'!L26)</f>
        <v/>
      </c>
      <c r="AK26" s="111" t="str">
        <f>IF(ISBLANK('In Process Calc.'!M26),"",'In Process Calc.'!M26)</f>
        <v/>
      </c>
      <c r="AL26" s="111" t="str">
        <f>IF(ISBLANK('In Process Calc.'!N26),"",'In Process Calc.'!N26)</f>
        <v/>
      </c>
      <c r="AM26" s="111" t="str">
        <f>IF(ISBLANK('In Process Calc.'!O26),"",'In Process Calc.'!O26)</f>
        <v/>
      </c>
      <c r="AN26" s="111" t="str">
        <f>IF(ISBLANK('In Process Calc.'!P26),"",'In Process Calc.'!P26)</f>
        <v/>
      </c>
      <c r="AO26" s="111" t="str">
        <f>IF(ISBLANK('In Process Calc.'!Q26),"",'In Process Calc.'!Q26)</f>
        <v/>
      </c>
      <c r="AP26" s="111" t="str">
        <f>IF(ISBLANK('In Process Calc.'!R26),"",'In Process Calc.'!R26)</f>
        <v/>
      </c>
      <c r="AQ26" s="111" t="str">
        <f>IF(ISBLANK('In Process Calc.'!S26),"",'In Process Calc.'!S26)</f>
        <v/>
      </c>
      <c r="AR26" s="111" t="str">
        <f>IF(ISBLANK('In Process Calc.'!T26),"",'In Process Calc.'!T26)</f>
        <v/>
      </c>
      <c r="AS26" s="111" t="str">
        <f>IF(ISBLANK('In Process Calc.'!U26),"",'In Process Calc.'!U26)</f>
        <v/>
      </c>
      <c r="AT26" s="111" t="str">
        <f>IF(ISBLANK('In Process Calc.'!V26),"",'In Process Calc.'!V26)</f>
        <v/>
      </c>
      <c r="AU26" s="111" t="str">
        <f>IF(ISBLANK('In Process Calc.'!W26),"",'In Process Calc.'!W26)</f>
        <v/>
      </c>
      <c r="AV26" s="111" t="str">
        <f>IF(ISBLANK('In Process Calc.'!X26),"",'In Process Calc.'!X26)</f>
        <v/>
      </c>
      <c r="AW26" s="111" t="str">
        <f>IF(ISBLANK('In Process Calc.'!Y26),"",'In Process Calc.'!Y26)</f>
        <v/>
      </c>
      <c r="AX26" s="111" t="str">
        <f>IF(ISBLANK('In Process Calc.'!Z26),"",'In Process Calc.'!Z26)</f>
        <v/>
      </c>
      <c r="AY26" s="111" t="str">
        <f>IF(ISBLANK('In Process Calc.'!AA26),"",'In Process Calc.'!AA26)</f>
        <v/>
      </c>
      <c r="AZ26" s="111" t="str">
        <f>IF(ISBLANK('In Process Calc.'!AB26),"",'In Process Calc.'!AB26)</f>
        <v/>
      </c>
      <c r="BA26" s="111" t="str">
        <f>IF(ISBLANK('In Process Calc.'!AC26),"",'In Process Calc.'!AC26)</f>
        <v/>
      </c>
      <c r="BB26" s="111" t="str">
        <f>IF(ISBLANK('In Process Calc.'!AD26),"",'In Process Calc.'!AD26)</f>
        <v/>
      </c>
      <c r="BC26" s="111" t="str">
        <f>IF(ISBLANK('In Process Calc.'!AE26),"",'In Process Calc.'!AE26)</f>
        <v/>
      </c>
      <c r="BD26" s="111" t="str">
        <f>IF(ISBLANK('In Process Calc.'!AF26),"",'In Process Calc.'!AF26)</f>
        <v/>
      </c>
      <c r="BE26" s="111" t="str">
        <f>IF(ISBLANK('In Process Calc.'!AG26),"",'In Process Calc.'!AG26)</f>
        <v/>
      </c>
      <c r="BF26" s="111" t="str">
        <f>IF(ISBLANK('In Process Calc.'!AH26),"",'In Process Calc.'!AH26)</f>
        <v/>
      </c>
      <c r="BG26" s="111" t="str">
        <f>IF(ISBLANK('In Process Calc.'!AI26),"",'In Process Calc.'!AI26)</f>
        <v/>
      </c>
      <c r="BH26" s="111" t="str">
        <f>IF(ISBLANK('In Process Calc.'!AJ26),"",'In Process Calc.'!AJ26)</f>
        <v/>
      </c>
      <c r="BI26" s="111" t="str">
        <f>IF(ISBLANK('In Process Calc.'!AK26),"",'In Process Calc.'!AK26)</f>
        <v/>
      </c>
      <c r="BJ26" s="111" t="str">
        <f>IF(ISBLANK('In Process Calc.'!AL26),"",'In Process Calc.'!AL26)</f>
        <v/>
      </c>
      <c r="BK26" s="111" t="str">
        <f>IF(ISBLANK('In Process Calc.'!AM26),"",'In Process Calc.'!AM26)</f>
        <v/>
      </c>
      <c r="BL26" s="111" t="str">
        <f>IF(ISBLANK('In Process Calc.'!AN26),"",'In Process Calc.'!AN26)</f>
        <v/>
      </c>
      <c r="BM26" s="111" t="str">
        <f>IF(ISBLANK('In Process Calc.'!AO26),"",'In Process Calc.'!AO26)</f>
        <v/>
      </c>
      <c r="BO26" s="54" t="s">
        <v>49</v>
      </c>
      <c r="BP26" s="56">
        <f t="array" ref="BP26:BS26">LINEST($BE3:INDEX($BE:$BE,COUNT($BE:$BE)+2),$AH$3:INDEX($AH:$AH,COUNT($AH:$AH)+2)^{1,2,3},TRUE,TRUE)</f>
        <v>-8.1232630689993382E-7</v>
      </c>
      <c r="BQ26" s="56">
        <v>2.9009278616555284E-4</v>
      </c>
      <c r="BR26" s="56">
        <v>1.6036657763991578E-2</v>
      </c>
      <c r="BS26" s="56">
        <v>1.8158185805589255E-2</v>
      </c>
      <c r="BT26" s="56">
        <f t="array" ref="BT26:BX26">LINEST($BE3:INDEX($BE:$BE,COUNT($BE:$BE)+2),$AH$3:INDEX($AH:$AH,COUNT($AH:$AH)+2)^{1,2,3,4},TRUE,TRUE)</f>
        <v>-4.4979772645443083E-10</v>
      </c>
      <c r="BU26" s="56">
        <v>-5.1203789755423586E-7</v>
      </c>
      <c r="BV26" s="56">
        <v>2.2696233445961835E-4</v>
      </c>
      <c r="BW26" s="56">
        <v>2.0374439367920164E-2</v>
      </c>
      <c r="BX26" s="56">
        <v>-3.1894039036191701E-2</v>
      </c>
      <c r="BY26" s="57">
        <f>IF('Cumulative Curves'!$B$28=6,#REF!,IF('Cumulative Curves'!$B$28=5,#REF!, IF( 'Cumulative Curves'!$B$28=4, BX26,IF('Cumulative Curves'!$B$28=3, BS26, 0))))</f>
        <v>1.8158185805589255E-2</v>
      </c>
      <c r="BZ26" s="57">
        <f>IF('Cumulative Curves'!$B$28=6,#REF!,IF('Cumulative Curves'!$B$28=5,#REF!, IF( 'Cumulative Curves'!$B$28=4, BW26,IF('Cumulative Curves'!$B$28=3, BR26, 0))))</f>
        <v>1.6036657763991578E-2</v>
      </c>
      <c r="CA26" s="57">
        <f>IF('Cumulative Curves'!$B$28=6,#REF!,IF('Cumulative Curves'!$B$28=5,#REF!, IF( 'Cumulative Curves'!$B$28=4, BV26,IF('Cumulative Curves'!$B$28=3, BQ26, 0))))</f>
        <v>2.9009278616555284E-4</v>
      </c>
      <c r="CB26" s="57">
        <f>IF('Cumulative Curves'!$B$28=6,#REF!,IF('Cumulative Curves'!$B$28=5,#REF!, IF( 'Cumulative Curves'!$B$28=4, BU26,IF('Cumulative Curves'!$B$28=3, BP26, 0))))</f>
        <v>-8.1232630689993382E-7</v>
      </c>
      <c r="CC26" s="57">
        <f>IF('Cumulative Curves'!$B$28=6,#REF!,IF('Cumulative Curves'!$B$28=5,#REF!, IF( 'Cumulative Curves'!$B$28=4,BT26, 0)))</f>
        <v>0</v>
      </c>
      <c r="CD26" s="57">
        <f>IF('Cumulative Curves'!$B$28=6,#REF!,IF('Cumulative Curves'!$B$28=5,#REF!, 0))</f>
        <v>0</v>
      </c>
      <c r="CE26" s="57">
        <f>IF('Cumulative Curves'!$B$28=6,#REF!,0)</f>
        <v>0</v>
      </c>
      <c r="CF26" s="49"/>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row>
    <row r="27" spans="1:116" s="48" customFormat="1" ht="12">
      <c r="A27" s="111" t="str">
        <f>IF(ISBLANK('In Process Calc.'!C27),"",'In Process Calc.'!C27)</f>
        <v/>
      </c>
      <c r="B27" s="111" t="str">
        <f>IF(ISBLANK(Glutamine!H29),"",Glutamine!H29)</f>
        <v/>
      </c>
      <c r="C27" s="111" t="str">
        <f>IF(ISBLANK('In Process Calc.'!L27),"",'In Process Calc.'!L27)</f>
        <v/>
      </c>
      <c r="D27" s="111" t="str">
        <f>IF(ISBLANK('In Process Calc.'!M27),"",'In Process Calc.'!M27)</f>
        <v/>
      </c>
      <c r="E27" s="111" t="str">
        <f>IF(ISBLANK('In Process Calc.'!N27),"",'In Process Calc.'!N27)</f>
        <v/>
      </c>
      <c r="F27" s="111" t="str">
        <f>IF(ISBLANK('In Process Calc.'!O27),"",'In Process Calc.'!O27)</f>
        <v/>
      </c>
      <c r="G27" s="111" t="str">
        <f>IF(ISBLANK('In Process Calc.'!P27),"",'In Process Calc.'!P27)</f>
        <v/>
      </c>
      <c r="H27" s="111" t="str">
        <f>IF(ISBLANK('In Process Calc.'!Q27),"",'In Process Calc.'!Q27)</f>
        <v/>
      </c>
      <c r="I27" s="111" t="str">
        <f>IF(ISBLANK('In Process Calc.'!R27),"",'In Process Calc.'!R27)</f>
        <v/>
      </c>
      <c r="J27" s="111" t="str">
        <f>IF(ISBLANK('In Process Calc.'!S27),"",'In Process Calc.'!S27)</f>
        <v/>
      </c>
      <c r="K27" s="111" t="str">
        <f>IF(ISBLANK('In Process Calc.'!T27),"",'In Process Calc.'!T27)</f>
        <v/>
      </c>
      <c r="L27" s="111" t="str">
        <f>IF(ISBLANK('In Process Calc.'!U27),"",'In Process Calc.'!U27)</f>
        <v/>
      </c>
      <c r="M27" s="111" t="str">
        <f>IF(ISBLANK('In Process Calc.'!V27),"",'In Process Calc.'!V27)</f>
        <v/>
      </c>
      <c r="N27" s="111" t="str">
        <f>IF(ISBLANK('In Process Calc.'!W27),"",'In Process Calc.'!W27)</f>
        <v/>
      </c>
      <c r="O27" s="111" t="str">
        <f>IF(ISBLANK('In Process Calc.'!X27),"",'In Process Calc.'!X27)</f>
        <v/>
      </c>
      <c r="P27" s="111" t="str">
        <f>IF(ISBLANK('In Process Calc.'!Y27),"",'In Process Calc.'!Y27)</f>
        <v/>
      </c>
      <c r="Q27" s="111" t="str">
        <f>IF(ISBLANK('In Process Calc.'!Z27),"",'In Process Calc.'!Z27)</f>
        <v/>
      </c>
      <c r="R27" s="111" t="str">
        <f>IF(ISBLANK('In Process Calc.'!AA27),"",'In Process Calc.'!AA27)</f>
        <v/>
      </c>
      <c r="S27" s="111" t="str">
        <f>IF(ISBLANK('In Process Calc.'!AB27),"",'In Process Calc.'!AB27)</f>
        <v/>
      </c>
      <c r="T27" s="111" t="str">
        <f>IF(ISBLANK('In Process Calc.'!AC27),"",'In Process Calc.'!AC27)</f>
        <v/>
      </c>
      <c r="U27" s="111" t="str">
        <f>IF(ISBLANK('In Process Calc.'!AD27),"",'In Process Calc.'!AD27)</f>
        <v/>
      </c>
      <c r="V27" s="111" t="str">
        <f>IF(ISBLANK('In Process Calc.'!AE27),"",'In Process Calc.'!AE27)</f>
        <v/>
      </c>
      <c r="W27" s="111" t="str">
        <f>IF(ISBLANK('In Process Calc.'!AF27),"",'In Process Calc.'!AF27)</f>
        <v/>
      </c>
      <c r="X27" s="111" t="str">
        <f>IF(ISBLANK('In Process Calc.'!AG27),"",'In Process Calc.'!AG27)</f>
        <v/>
      </c>
      <c r="Y27" s="111" t="str">
        <f>IF(ISBLANK('In Process Calc.'!AH27),"",'In Process Calc.'!AH27)</f>
        <v/>
      </c>
      <c r="Z27" s="111" t="str">
        <f>IF(ISBLANK('In Process Calc.'!AI27),"",'In Process Calc.'!AI27)</f>
        <v/>
      </c>
      <c r="AA27" s="111" t="str">
        <f>IF(ISBLANK('In Process Calc.'!AJ27),"",'In Process Calc.'!AJ27)</f>
        <v/>
      </c>
      <c r="AB27" s="111" t="str">
        <f>IF(ISBLANK('In Process Calc.'!AK27),"",'In Process Calc.'!AK27)</f>
        <v/>
      </c>
      <c r="AC27" s="111" t="str">
        <f>IF(ISBLANK('In Process Calc.'!AL27),"",'In Process Calc.'!AL27)</f>
        <v/>
      </c>
      <c r="AD27" s="111" t="str">
        <f>IF(ISBLANK('In Process Calc.'!AM27),"",'In Process Calc.'!AM27)</f>
        <v/>
      </c>
      <c r="AE27" s="111" t="str">
        <f>IF(ISBLANK('In Process Calc.'!AN27),"",'In Process Calc.'!AN27)</f>
        <v/>
      </c>
      <c r="AF27" s="111" t="str">
        <f>IF(ISBLANK('In Process Calc.'!AO27),"",'In Process Calc.'!AO27)</f>
        <v/>
      </c>
      <c r="AH27" s="111" t="str">
        <f>IF(ISBLANK('In Process Calc.'!C27),"",'In Process Calc.'!C27)</f>
        <v/>
      </c>
      <c r="AI27" s="111" t="str">
        <f>IF(ISBLANK(Glutamine!H31),"",Glutamine!H31)</f>
        <v/>
      </c>
      <c r="AJ27" s="111" t="str">
        <f>IF(ISBLANK('In Process Calc.'!L27),"",'In Process Calc.'!L27)</f>
        <v/>
      </c>
      <c r="AK27" s="111" t="str">
        <f>IF(ISBLANK('In Process Calc.'!M27),"",'In Process Calc.'!M27)</f>
        <v/>
      </c>
      <c r="AL27" s="111" t="str">
        <f>IF(ISBLANK('In Process Calc.'!N27),"",'In Process Calc.'!N27)</f>
        <v/>
      </c>
      <c r="AM27" s="111" t="str">
        <f>IF(ISBLANK('In Process Calc.'!O27),"",'In Process Calc.'!O27)</f>
        <v/>
      </c>
      <c r="AN27" s="111" t="str">
        <f>IF(ISBLANK('In Process Calc.'!P27),"",'In Process Calc.'!P27)</f>
        <v/>
      </c>
      <c r="AO27" s="111" t="str">
        <f>IF(ISBLANK('In Process Calc.'!Q27),"",'In Process Calc.'!Q27)</f>
        <v/>
      </c>
      <c r="AP27" s="111" t="str">
        <f>IF(ISBLANK('In Process Calc.'!R27),"",'In Process Calc.'!R27)</f>
        <v/>
      </c>
      <c r="AQ27" s="111" t="str">
        <f>IF(ISBLANK('In Process Calc.'!S27),"",'In Process Calc.'!S27)</f>
        <v/>
      </c>
      <c r="AR27" s="111" t="str">
        <f>IF(ISBLANK('In Process Calc.'!T27),"",'In Process Calc.'!T27)</f>
        <v/>
      </c>
      <c r="AS27" s="111" t="str">
        <f>IF(ISBLANK('In Process Calc.'!U27),"",'In Process Calc.'!U27)</f>
        <v/>
      </c>
      <c r="AT27" s="111" t="str">
        <f>IF(ISBLANK('In Process Calc.'!V27),"",'In Process Calc.'!V27)</f>
        <v/>
      </c>
      <c r="AU27" s="111" t="str">
        <f>IF(ISBLANK('In Process Calc.'!W27),"",'In Process Calc.'!W27)</f>
        <v/>
      </c>
      <c r="AV27" s="111" t="str">
        <f>IF(ISBLANK('In Process Calc.'!X27),"",'In Process Calc.'!X27)</f>
        <v/>
      </c>
      <c r="AW27" s="111" t="str">
        <f>IF(ISBLANK('In Process Calc.'!Y27),"",'In Process Calc.'!Y27)</f>
        <v/>
      </c>
      <c r="AX27" s="111" t="str">
        <f>IF(ISBLANK('In Process Calc.'!Z27),"",'In Process Calc.'!Z27)</f>
        <v/>
      </c>
      <c r="AY27" s="111" t="str">
        <f>IF(ISBLANK('In Process Calc.'!AA27),"",'In Process Calc.'!AA27)</f>
        <v/>
      </c>
      <c r="AZ27" s="111" t="str">
        <f>IF(ISBLANK('In Process Calc.'!AB27),"",'In Process Calc.'!AB27)</f>
        <v/>
      </c>
      <c r="BA27" s="111" t="str">
        <f>IF(ISBLANK('In Process Calc.'!AC27),"",'In Process Calc.'!AC27)</f>
        <v/>
      </c>
      <c r="BB27" s="111" t="str">
        <f>IF(ISBLANK('In Process Calc.'!AD27),"",'In Process Calc.'!AD27)</f>
        <v/>
      </c>
      <c r="BC27" s="111" t="str">
        <f>IF(ISBLANK('In Process Calc.'!AE27),"",'In Process Calc.'!AE27)</f>
        <v/>
      </c>
      <c r="BD27" s="111" t="str">
        <f>IF(ISBLANK('In Process Calc.'!AF27),"",'In Process Calc.'!AF27)</f>
        <v/>
      </c>
      <c r="BE27" s="111" t="str">
        <f>IF(ISBLANK('In Process Calc.'!AG27),"",'In Process Calc.'!AG27)</f>
        <v/>
      </c>
      <c r="BF27" s="111" t="str">
        <f>IF(ISBLANK('In Process Calc.'!AH27),"",'In Process Calc.'!AH27)</f>
        <v/>
      </c>
      <c r="BG27" s="111" t="str">
        <f>IF(ISBLANK('In Process Calc.'!AI27),"",'In Process Calc.'!AI27)</f>
        <v/>
      </c>
      <c r="BH27" s="111" t="str">
        <f>IF(ISBLANK('In Process Calc.'!AJ27),"",'In Process Calc.'!AJ27)</f>
        <v/>
      </c>
      <c r="BI27" s="111" t="str">
        <f>IF(ISBLANK('In Process Calc.'!AK27),"",'In Process Calc.'!AK27)</f>
        <v/>
      </c>
      <c r="BJ27" s="111" t="str">
        <f>IF(ISBLANK('In Process Calc.'!AL27),"",'In Process Calc.'!AL27)</f>
        <v/>
      </c>
      <c r="BK27" s="111" t="str">
        <f>IF(ISBLANK('In Process Calc.'!AM27),"",'In Process Calc.'!AM27)</f>
        <v/>
      </c>
      <c r="BL27" s="111" t="str">
        <f>IF(ISBLANK('In Process Calc.'!AN27),"",'In Process Calc.'!AN27)</f>
        <v/>
      </c>
      <c r="BM27" s="111" t="str">
        <f>IF(ISBLANK('In Process Calc.'!AO27),"",'In Process Calc.'!AO27)</f>
        <v/>
      </c>
      <c r="BO27" s="54" t="s">
        <v>52</v>
      </c>
      <c r="BP27" s="56">
        <f t="array" ref="BP27:BS27">LINEST($BF3:INDEX($BF:$BF,COUNT($BF:$BF)+2),$AH$3:INDEX($AH:$AH,COUNT($AH:$AH)+2)^{1,2,3},TRUE,TRUE)</f>
        <v>-6.4071678811652079E-7</v>
      </c>
      <c r="BQ27" s="56">
        <v>2.9323395505225061E-4</v>
      </c>
      <c r="BR27" s="56">
        <v>-1.0595913086522793E-2</v>
      </c>
      <c r="BS27" s="56">
        <v>0.16837186773324131</v>
      </c>
      <c r="BT27" s="56">
        <f t="array" ref="BT27:BX27">LINEST($BF3:INDEX($BF:$BF,COUNT($BF:$BF)+2),$AH$3:INDEX($AH:$AH,COUNT($AH:$AH)+2)^{1,2,3,4},TRUE,TRUE)</f>
        <v>-1.7971848780481555E-9</v>
      </c>
      <c r="BU27" s="56">
        <v>5.5909760975349285E-7</v>
      </c>
      <c r="BV27" s="56">
        <v>4.0993700205720532E-5</v>
      </c>
      <c r="BW27" s="56">
        <v>6.7358674991796763E-3</v>
      </c>
      <c r="BX27" s="56">
        <v>-3.1613806510558007E-2</v>
      </c>
      <c r="BY27" s="57">
        <f>IF('Cumulative Curves'!$B$29=6,#REF!,IF('Cumulative Curves'!$B$29=5,#REF!, IF( 'Cumulative Curves'!$B$29=4, BX27,IF('Cumulative Curves'!$B$29=3, BS27, 0))))</f>
        <v>0.16837186773324131</v>
      </c>
      <c r="BZ27" s="57">
        <f>IF('Cumulative Curves'!$B$29=6,#REF!,IF('Cumulative Curves'!$B$29=5,#REF!, IF( 'Cumulative Curves'!$B$29=4, BW27,IF('Cumulative Curves'!$B$29=3, BR27, 0))))</f>
        <v>-1.0595913086522793E-2</v>
      </c>
      <c r="CA27" s="57">
        <f>IF('Cumulative Curves'!$B$29=6,#REF!,IF('Cumulative Curves'!$B$29=5,#REF!, IF( 'Cumulative Curves'!$B$29=4, BV27,IF('Cumulative Curves'!$B$29=3, BQ27, 0))))</f>
        <v>2.9323395505225061E-4</v>
      </c>
      <c r="CB27" s="57">
        <f>IF('Cumulative Curves'!$B$29=6,#REF!,IF('Cumulative Curves'!$B$29=5,#REF!, IF( 'Cumulative Curves'!$B$29=4, BU27,IF('Cumulative Curves'!$B$29=3, BP27, 0))))</f>
        <v>-6.4071678811652079E-7</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2">
      <c r="A28" s="111" t="str">
        <f>IF(ISBLANK('In Process Calc.'!C28),"",'In Process Calc.'!C28)</f>
        <v/>
      </c>
      <c r="B28" s="111" t="str">
        <f>IF(ISBLANK(Glutamine!H30),"",Glutamine!H30)</f>
        <v/>
      </c>
      <c r="C28" s="111" t="str">
        <f>IF(ISBLANK('In Process Calc.'!L28),"",'In Process Calc.'!L28)</f>
        <v/>
      </c>
      <c r="D28" s="111" t="str">
        <f>IF(ISBLANK('In Process Calc.'!M28),"",'In Process Calc.'!M28)</f>
        <v/>
      </c>
      <c r="E28" s="111" t="str">
        <f>IF(ISBLANK('In Process Calc.'!N28),"",'In Process Calc.'!N28)</f>
        <v/>
      </c>
      <c r="F28" s="111" t="str">
        <f>IF(ISBLANK('In Process Calc.'!O28),"",'In Process Calc.'!O28)</f>
        <v/>
      </c>
      <c r="G28" s="111" t="str">
        <f>IF(ISBLANK('In Process Calc.'!P28),"",'In Process Calc.'!P28)</f>
        <v/>
      </c>
      <c r="H28" s="111" t="str">
        <f>IF(ISBLANK('In Process Calc.'!Q28),"",'In Process Calc.'!Q28)</f>
        <v/>
      </c>
      <c r="I28" s="111" t="str">
        <f>IF(ISBLANK('In Process Calc.'!R28),"",'In Process Calc.'!R28)</f>
        <v/>
      </c>
      <c r="J28" s="111" t="str">
        <f>IF(ISBLANK('In Process Calc.'!S28),"",'In Process Calc.'!S28)</f>
        <v/>
      </c>
      <c r="K28" s="111" t="str">
        <f>IF(ISBLANK('In Process Calc.'!T28),"",'In Process Calc.'!T28)</f>
        <v/>
      </c>
      <c r="L28" s="111" t="str">
        <f>IF(ISBLANK('In Process Calc.'!U28),"",'In Process Calc.'!U28)</f>
        <v/>
      </c>
      <c r="M28" s="111" t="str">
        <f>IF(ISBLANK('In Process Calc.'!V28),"",'In Process Calc.'!V28)</f>
        <v/>
      </c>
      <c r="N28" s="111" t="str">
        <f>IF(ISBLANK('In Process Calc.'!W28),"",'In Process Calc.'!W28)</f>
        <v/>
      </c>
      <c r="O28" s="111" t="str">
        <f>IF(ISBLANK('In Process Calc.'!X28),"",'In Process Calc.'!X28)</f>
        <v/>
      </c>
      <c r="P28" s="111" t="str">
        <f>IF(ISBLANK('In Process Calc.'!Y28),"",'In Process Calc.'!Y28)</f>
        <v/>
      </c>
      <c r="Q28" s="111" t="str">
        <f>IF(ISBLANK('In Process Calc.'!Z28),"",'In Process Calc.'!Z28)</f>
        <v/>
      </c>
      <c r="R28" s="111" t="str">
        <f>IF(ISBLANK('In Process Calc.'!AA28),"",'In Process Calc.'!AA28)</f>
        <v/>
      </c>
      <c r="S28" s="111" t="str">
        <f>IF(ISBLANK('In Process Calc.'!AB28),"",'In Process Calc.'!AB28)</f>
        <v/>
      </c>
      <c r="T28" s="111" t="str">
        <f>IF(ISBLANK('In Process Calc.'!AC28),"",'In Process Calc.'!AC28)</f>
        <v/>
      </c>
      <c r="U28" s="111" t="str">
        <f>IF(ISBLANK('In Process Calc.'!AD28),"",'In Process Calc.'!AD28)</f>
        <v/>
      </c>
      <c r="V28" s="111" t="str">
        <f>IF(ISBLANK('In Process Calc.'!AE28),"",'In Process Calc.'!AE28)</f>
        <v/>
      </c>
      <c r="W28" s="111" t="str">
        <f>IF(ISBLANK('In Process Calc.'!AF28),"",'In Process Calc.'!AF28)</f>
        <v/>
      </c>
      <c r="X28" s="111" t="str">
        <f>IF(ISBLANK('In Process Calc.'!AG28),"",'In Process Calc.'!AG28)</f>
        <v/>
      </c>
      <c r="Y28" s="111" t="str">
        <f>IF(ISBLANK('In Process Calc.'!AH28),"",'In Process Calc.'!AH28)</f>
        <v/>
      </c>
      <c r="Z28" s="111" t="str">
        <f>IF(ISBLANK('In Process Calc.'!AI28),"",'In Process Calc.'!AI28)</f>
        <v/>
      </c>
      <c r="AA28" s="111" t="str">
        <f>IF(ISBLANK('In Process Calc.'!AJ28),"",'In Process Calc.'!AJ28)</f>
        <v/>
      </c>
      <c r="AB28" s="111" t="str">
        <f>IF(ISBLANK('In Process Calc.'!AK28),"",'In Process Calc.'!AK28)</f>
        <v/>
      </c>
      <c r="AC28" s="111" t="str">
        <f>IF(ISBLANK('In Process Calc.'!AL28),"",'In Process Calc.'!AL28)</f>
        <v/>
      </c>
      <c r="AD28" s="111" t="str">
        <f>IF(ISBLANK('In Process Calc.'!AM28),"",'In Process Calc.'!AM28)</f>
        <v/>
      </c>
      <c r="AE28" s="111" t="str">
        <f>IF(ISBLANK('In Process Calc.'!AN28),"",'In Process Calc.'!AN28)</f>
        <v/>
      </c>
      <c r="AF28" s="111" t="str">
        <f>IF(ISBLANK('In Process Calc.'!AO28),"",'In Process Calc.'!AO28)</f>
        <v/>
      </c>
      <c r="AH28" s="111" t="str">
        <f>IF(ISBLANK('In Process Calc.'!C28),"",'In Process Calc.'!C28)</f>
        <v/>
      </c>
      <c r="AI28" s="111" t="str">
        <f>IF(ISBLANK(Glutamine!H32),"",Glutamine!H32)</f>
        <v/>
      </c>
      <c r="AJ28" s="111" t="str">
        <f>IF(ISBLANK('In Process Calc.'!L28),"",'In Process Calc.'!L28)</f>
        <v/>
      </c>
      <c r="AK28" s="111" t="str">
        <f>IF(ISBLANK('In Process Calc.'!M28),"",'In Process Calc.'!M28)</f>
        <v/>
      </c>
      <c r="AL28" s="111" t="str">
        <f>IF(ISBLANK('In Process Calc.'!N28),"",'In Process Calc.'!N28)</f>
        <v/>
      </c>
      <c r="AM28" s="111" t="str">
        <f>IF(ISBLANK('In Process Calc.'!O28),"",'In Process Calc.'!O28)</f>
        <v/>
      </c>
      <c r="AN28" s="111" t="str">
        <f>IF(ISBLANK('In Process Calc.'!P28),"",'In Process Calc.'!P28)</f>
        <v/>
      </c>
      <c r="AO28" s="111" t="str">
        <f>IF(ISBLANK('In Process Calc.'!Q28),"",'In Process Calc.'!Q28)</f>
        <v/>
      </c>
      <c r="AP28" s="111" t="str">
        <f>IF(ISBLANK('In Process Calc.'!R28),"",'In Process Calc.'!R28)</f>
        <v/>
      </c>
      <c r="AQ28" s="111" t="str">
        <f>IF(ISBLANK('In Process Calc.'!S28),"",'In Process Calc.'!S28)</f>
        <v/>
      </c>
      <c r="AR28" s="111" t="str">
        <f>IF(ISBLANK('In Process Calc.'!T28),"",'In Process Calc.'!T28)</f>
        <v/>
      </c>
      <c r="AS28" s="111" t="str">
        <f>IF(ISBLANK('In Process Calc.'!U28),"",'In Process Calc.'!U28)</f>
        <v/>
      </c>
      <c r="AT28" s="111" t="str">
        <f>IF(ISBLANK('In Process Calc.'!V28),"",'In Process Calc.'!V28)</f>
        <v/>
      </c>
      <c r="AU28" s="111" t="str">
        <f>IF(ISBLANK('In Process Calc.'!W28),"",'In Process Calc.'!W28)</f>
        <v/>
      </c>
      <c r="AV28" s="111" t="str">
        <f>IF(ISBLANK('In Process Calc.'!X28),"",'In Process Calc.'!X28)</f>
        <v/>
      </c>
      <c r="AW28" s="111" t="str">
        <f>IF(ISBLANK('In Process Calc.'!Y28),"",'In Process Calc.'!Y28)</f>
        <v/>
      </c>
      <c r="AX28" s="111" t="str">
        <f>IF(ISBLANK('In Process Calc.'!Z28),"",'In Process Calc.'!Z28)</f>
        <v/>
      </c>
      <c r="AY28" s="111" t="str">
        <f>IF(ISBLANK('In Process Calc.'!AA28),"",'In Process Calc.'!AA28)</f>
        <v/>
      </c>
      <c r="AZ28" s="111" t="str">
        <f>IF(ISBLANK('In Process Calc.'!AB28),"",'In Process Calc.'!AB28)</f>
        <v/>
      </c>
      <c r="BA28" s="111" t="str">
        <f>IF(ISBLANK('In Process Calc.'!AC28),"",'In Process Calc.'!AC28)</f>
        <v/>
      </c>
      <c r="BB28" s="111" t="str">
        <f>IF(ISBLANK('In Process Calc.'!AD28),"",'In Process Calc.'!AD28)</f>
        <v/>
      </c>
      <c r="BC28" s="111" t="str">
        <f>IF(ISBLANK('In Process Calc.'!AE28),"",'In Process Calc.'!AE28)</f>
        <v/>
      </c>
      <c r="BD28" s="111" t="str">
        <f>IF(ISBLANK('In Process Calc.'!AF28),"",'In Process Calc.'!AF28)</f>
        <v/>
      </c>
      <c r="BE28" s="111" t="str">
        <f>IF(ISBLANK('In Process Calc.'!AG28),"",'In Process Calc.'!AG28)</f>
        <v/>
      </c>
      <c r="BF28" s="111" t="str">
        <f>IF(ISBLANK('In Process Calc.'!AH28),"",'In Process Calc.'!AH28)</f>
        <v/>
      </c>
      <c r="BG28" s="111" t="str">
        <f>IF(ISBLANK('In Process Calc.'!AI28),"",'In Process Calc.'!AI28)</f>
        <v/>
      </c>
      <c r="BH28" s="111" t="str">
        <f>IF(ISBLANK('In Process Calc.'!AJ28),"",'In Process Calc.'!AJ28)</f>
        <v/>
      </c>
      <c r="BI28" s="111" t="str">
        <f>IF(ISBLANK('In Process Calc.'!AK28),"",'In Process Calc.'!AK28)</f>
        <v/>
      </c>
      <c r="BJ28" s="111" t="str">
        <f>IF(ISBLANK('In Process Calc.'!AL28),"",'In Process Calc.'!AL28)</f>
        <v/>
      </c>
      <c r="BK28" s="111" t="str">
        <f>IF(ISBLANK('In Process Calc.'!AM28),"",'In Process Calc.'!AM28)</f>
        <v/>
      </c>
      <c r="BL28" s="111" t="str">
        <f>IF(ISBLANK('In Process Calc.'!AN28),"",'In Process Calc.'!AN28)</f>
        <v/>
      </c>
      <c r="BM28" s="111" t="str">
        <f>IF(ISBLANK('In Process Calc.'!AO28),"",'In Process Calc.'!AO28)</f>
        <v/>
      </c>
      <c r="BO28" s="54" t="s">
        <v>347</v>
      </c>
      <c r="BP28" s="56">
        <f t="array" ref="BP28:BS28">LINEST($BG3:INDEX($BG:$BG,COUNT($BG:$BG)+2),$AH$3:INDEX($AH:$AH,COUNT($AH:$AH)+2)^{1,2,3},TRUE,TRUE)</f>
        <v>2.2323739036498905E-7</v>
      </c>
      <c r="BQ28" s="56">
        <v>-6.822740652645098E-5</v>
      </c>
      <c r="BR28" s="56">
        <v>1.913658465226443E-3</v>
      </c>
      <c r="BS28" s="56">
        <v>0.14987297446442271</v>
      </c>
      <c r="BT28" s="56">
        <f t="array" ref="BT28:BX28">LINEST($BG3:INDEX($BG:$BG,COUNT($BG:$BG)+2),$AH$3:INDEX($AH:$AH,COUNT($AH:$AH)+2)^{1,2,3,4},TRUE,TRUE)</f>
        <v>-3.0696867668386363E-9</v>
      </c>
      <c r="BU28" s="56">
        <v>2.2725838014053803E-6</v>
      </c>
      <c r="BV28" s="56">
        <v>-4.9906709465432589E-4</v>
      </c>
      <c r="BW28" s="56">
        <v>3.1517255824371537E-2</v>
      </c>
      <c r="BX28" s="56">
        <v>-0.19171312793491246</v>
      </c>
      <c r="BY28" s="57">
        <f>IF('Cumulative Curves'!$B$30=6,#REF!,IF('Cumulative Curves'!$B$30=5,#REF!, IF( 'Cumulative Curves'!$B$30=4, BX28,IF('Cumulative Curves'!$B$30=3, BS28, 0))))</f>
        <v>0.14987297446442271</v>
      </c>
      <c r="BZ28" s="57">
        <f>IF('Cumulative Curves'!$B$30=6,#REF!,IF('Cumulative Curves'!$B$30=5,#REF!, IF( 'Cumulative Curves'!$B$30=4, BW28,IF('Cumulative Curves'!$B$30=3, BR28, 0))))</f>
        <v>1.913658465226443E-3</v>
      </c>
      <c r="CA28" s="57">
        <f>IF('Cumulative Curves'!$B$30=6,#REF!,IF('Cumulative Curves'!$B$30=5,#REF!, IF( 'Cumulative Curves'!$B$30=4, BV28,IF('Cumulative Curves'!$B$30=3, BQ28, 0))))</f>
        <v>-6.822740652645098E-5</v>
      </c>
      <c r="CB28" s="57">
        <f>IF('Cumulative Curves'!$B$30=6,#REF!,IF('Cumulative Curves'!$B$30=5,#REF!, IF( 'Cumulative Curves'!$B$30=4, BU28,IF('Cumulative Curves'!$B$30=3, BP28, 0))))</f>
        <v>2.2323739036498905E-7</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2">
      <c r="A29" s="111" t="str">
        <f>IF(ISBLANK('In Process Calc.'!C29),"",'In Process Calc.'!C29)</f>
        <v/>
      </c>
      <c r="B29" s="111" t="str">
        <f>IF(ISBLANK(Glutamine!H31),"",Glutamine!H31)</f>
        <v/>
      </c>
      <c r="C29" s="111" t="str">
        <f>IF(ISBLANK('In Process Calc.'!L29),"",'In Process Calc.'!L29)</f>
        <v/>
      </c>
      <c r="D29" s="111" t="str">
        <f>IF(ISBLANK('In Process Calc.'!M29),"",'In Process Calc.'!M29)</f>
        <v/>
      </c>
      <c r="E29" s="111" t="str">
        <f>IF(ISBLANK('In Process Calc.'!N29),"",'In Process Calc.'!N29)</f>
        <v/>
      </c>
      <c r="F29" s="111" t="str">
        <f>IF(ISBLANK('In Process Calc.'!O29),"",'In Process Calc.'!O29)</f>
        <v/>
      </c>
      <c r="G29" s="111" t="str">
        <f>IF(ISBLANK('In Process Calc.'!P29),"",'In Process Calc.'!P29)</f>
        <v/>
      </c>
      <c r="H29" s="111" t="str">
        <f>IF(ISBLANK('In Process Calc.'!Q29),"",'In Process Calc.'!Q29)</f>
        <v/>
      </c>
      <c r="I29" s="111" t="str">
        <f>IF(ISBLANK('In Process Calc.'!R29),"",'In Process Calc.'!R29)</f>
        <v/>
      </c>
      <c r="J29" s="111" t="str">
        <f>IF(ISBLANK('In Process Calc.'!S29),"",'In Process Calc.'!S29)</f>
        <v/>
      </c>
      <c r="K29" s="111" t="str">
        <f>IF(ISBLANK('In Process Calc.'!T29),"",'In Process Calc.'!T29)</f>
        <v/>
      </c>
      <c r="L29" s="111" t="str">
        <f>IF(ISBLANK('In Process Calc.'!U29),"",'In Process Calc.'!U29)</f>
        <v/>
      </c>
      <c r="M29" s="111" t="str">
        <f>IF(ISBLANK('In Process Calc.'!V29),"",'In Process Calc.'!V29)</f>
        <v/>
      </c>
      <c r="N29" s="111" t="str">
        <f>IF(ISBLANK('In Process Calc.'!W29),"",'In Process Calc.'!W29)</f>
        <v/>
      </c>
      <c r="O29" s="111" t="str">
        <f>IF(ISBLANK('In Process Calc.'!X29),"",'In Process Calc.'!X29)</f>
        <v/>
      </c>
      <c r="P29" s="111" t="str">
        <f>IF(ISBLANK('In Process Calc.'!Y29),"",'In Process Calc.'!Y29)</f>
        <v/>
      </c>
      <c r="Q29" s="111" t="str">
        <f>IF(ISBLANK('In Process Calc.'!Z29),"",'In Process Calc.'!Z29)</f>
        <v/>
      </c>
      <c r="R29" s="111" t="str">
        <f>IF(ISBLANK('In Process Calc.'!AA29),"",'In Process Calc.'!AA29)</f>
        <v/>
      </c>
      <c r="S29" s="111" t="str">
        <f>IF(ISBLANK('In Process Calc.'!AB29),"",'In Process Calc.'!AB29)</f>
        <v/>
      </c>
      <c r="T29" s="111" t="str">
        <f>IF(ISBLANK('In Process Calc.'!AC29),"",'In Process Calc.'!AC29)</f>
        <v/>
      </c>
      <c r="U29" s="111" t="str">
        <f>IF(ISBLANK('In Process Calc.'!AD29),"",'In Process Calc.'!AD29)</f>
        <v/>
      </c>
      <c r="V29" s="111" t="str">
        <f>IF(ISBLANK('In Process Calc.'!AE29),"",'In Process Calc.'!AE29)</f>
        <v/>
      </c>
      <c r="W29" s="111" t="str">
        <f>IF(ISBLANK('In Process Calc.'!AF29),"",'In Process Calc.'!AF29)</f>
        <v/>
      </c>
      <c r="X29" s="111" t="str">
        <f>IF(ISBLANK('In Process Calc.'!AG29),"",'In Process Calc.'!AG29)</f>
        <v/>
      </c>
      <c r="Y29" s="111" t="str">
        <f>IF(ISBLANK('In Process Calc.'!AH29),"",'In Process Calc.'!AH29)</f>
        <v/>
      </c>
      <c r="Z29" s="111" t="str">
        <f>IF(ISBLANK('In Process Calc.'!AI29),"",'In Process Calc.'!AI29)</f>
        <v/>
      </c>
      <c r="AA29" s="111" t="str">
        <f>IF(ISBLANK('In Process Calc.'!AJ29),"",'In Process Calc.'!AJ29)</f>
        <v/>
      </c>
      <c r="AB29" s="111" t="str">
        <f>IF(ISBLANK('In Process Calc.'!AK29),"",'In Process Calc.'!AK29)</f>
        <v/>
      </c>
      <c r="AC29" s="111" t="str">
        <f>IF(ISBLANK('In Process Calc.'!AL29),"",'In Process Calc.'!AL29)</f>
        <v/>
      </c>
      <c r="AD29" s="111" t="str">
        <f>IF(ISBLANK('In Process Calc.'!AM29),"",'In Process Calc.'!AM29)</f>
        <v/>
      </c>
      <c r="AE29" s="111" t="str">
        <f>IF(ISBLANK('In Process Calc.'!AN29),"",'In Process Calc.'!AN29)</f>
        <v/>
      </c>
      <c r="AF29" s="111" t="str">
        <f>IF(ISBLANK('In Process Calc.'!AO29),"",'In Process Calc.'!AO29)</f>
        <v/>
      </c>
      <c r="AH29" s="111" t="str">
        <f>IF(ISBLANK('In Process Calc.'!C29),"",'In Process Calc.'!C29)</f>
        <v/>
      </c>
      <c r="AI29" s="111" t="str">
        <f>IF(ISBLANK(Glutamine!H33),"",Glutamine!H33)</f>
        <v/>
      </c>
      <c r="AJ29" s="111" t="str">
        <f>IF(ISBLANK('In Process Calc.'!L29),"",'In Process Calc.'!L29)</f>
        <v/>
      </c>
      <c r="AK29" s="111" t="str">
        <f>IF(ISBLANK('In Process Calc.'!M29),"",'In Process Calc.'!M29)</f>
        <v/>
      </c>
      <c r="AL29" s="111" t="str">
        <f>IF(ISBLANK('In Process Calc.'!N29),"",'In Process Calc.'!N29)</f>
        <v/>
      </c>
      <c r="AM29" s="111" t="str">
        <f>IF(ISBLANK('In Process Calc.'!O29),"",'In Process Calc.'!O29)</f>
        <v/>
      </c>
      <c r="AN29" s="111" t="str">
        <f>IF(ISBLANK('In Process Calc.'!P29),"",'In Process Calc.'!P29)</f>
        <v/>
      </c>
      <c r="AO29" s="111" t="str">
        <f>IF(ISBLANK('In Process Calc.'!Q29),"",'In Process Calc.'!Q29)</f>
        <v/>
      </c>
      <c r="AP29" s="111" t="str">
        <f>IF(ISBLANK('In Process Calc.'!R29),"",'In Process Calc.'!R29)</f>
        <v/>
      </c>
      <c r="AQ29" s="111" t="str">
        <f>IF(ISBLANK('In Process Calc.'!S29),"",'In Process Calc.'!S29)</f>
        <v/>
      </c>
      <c r="AR29" s="111" t="str">
        <f>IF(ISBLANK('In Process Calc.'!T29),"",'In Process Calc.'!T29)</f>
        <v/>
      </c>
      <c r="AS29" s="111" t="str">
        <f>IF(ISBLANK('In Process Calc.'!U29),"",'In Process Calc.'!U29)</f>
        <v/>
      </c>
      <c r="AT29" s="111" t="str">
        <f>IF(ISBLANK('In Process Calc.'!V29),"",'In Process Calc.'!V29)</f>
        <v/>
      </c>
      <c r="AU29" s="111" t="str">
        <f>IF(ISBLANK('In Process Calc.'!W29),"",'In Process Calc.'!W29)</f>
        <v/>
      </c>
      <c r="AV29" s="111" t="str">
        <f>IF(ISBLANK('In Process Calc.'!X29),"",'In Process Calc.'!X29)</f>
        <v/>
      </c>
      <c r="AW29" s="111" t="str">
        <f>IF(ISBLANK('In Process Calc.'!Y29),"",'In Process Calc.'!Y29)</f>
        <v/>
      </c>
      <c r="AX29" s="111" t="str">
        <f>IF(ISBLANK('In Process Calc.'!Z29),"",'In Process Calc.'!Z29)</f>
        <v/>
      </c>
      <c r="AY29" s="111" t="str">
        <f>IF(ISBLANK('In Process Calc.'!AA29),"",'In Process Calc.'!AA29)</f>
        <v/>
      </c>
      <c r="AZ29" s="111" t="str">
        <f>IF(ISBLANK('In Process Calc.'!AB29),"",'In Process Calc.'!AB29)</f>
        <v/>
      </c>
      <c r="BA29" s="111" t="str">
        <f>IF(ISBLANK('In Process Calc.'!AC29),"",'In Process Calc.'!AC29)</f>
        <v/>
      </c>
      <c r="BB29" s="111" t="str">
        <f>IF(ISBLANK('In Process Calc.'!AD29),"",'In Process Calc.'!AD29)</f>
        <v/>
      </c>
      <c r="BC29" s="111" t="str">
        <f>IF(ISBLANK('In Process Calc.'!AE29),"",'In Process Calc.'!AE29)</f>
        <v/>
      </c>
      <c r="BD29" s="111" t="str">
        <f>IF(ISBLANK('In Process Calc.'!AF29),"",'In Process Calc.'!AF29)</f>
        <v/>
      </c>
      <c r="BE29" s="111" t="str">
        <f>IF(ISBLANK('In Process Calc.'!AG29),"",'In Process Calc.'!AG29)</f>
        <v/>
      </c>
      <c r="BF29" s="111" t="str">
        <f>IF(ISBLANK('In Process Calc.'!AH29),"",'In Process Calc.'!AH29)</f>
        <v/>
      </c>
      <c r="BG29" s="111" t="str">
        <f>IF(ISBLANK('In Process Calc.'!AI29),"",'In Process Calc.'!AI29)</f>
        <v/>
      </c>
      <c r="BH29" s="111" t="str">
        <f>IF(ISBLANK('In Process Calc.'!AJ29),"",'In Process Calc.'!AJ29)</f>
        <v/>
      </c>
      <c r="BI29" s="111" t="str">
        <f>IF(ISBLANK('In Process Calc.'!AK29),"",'In Process Calc.'!AK29)</f>
        <v/>
      </c>
      <c r="BJ29" s="111" t="str">
        <f>IF(ISBLANK('In Process Calc.'!AL29),"",'In Process Calc.'!AL29)</f>
        <v/>
      </c>
      <c r="BK29" s="111" t="str">
        <f>IF(ISBLANK('In Process Calc.'!AM29),"",'In Process Calc.'!AM29)</f>
        <v/>
      </c>
      <c r="BL29" s="111" t="str">
        <f>IF(ISBLANK('In Process Calc.'!AN29),"",'In Process Calc.'!AN29)</f>
        <v/>
      </c>
      <c r="BM29" s="111" t="str">
        <f>IF(ISBLANK('In Process Calc.'!AO29),"",'In Process Calc.'!AO29)</f>
        <v/>
      </c>
      <c r="BO29" s="54" t="s">
        <v>54</v>
      </c>
      <c r="BP29" s="56">
        <f t="array" ref="BP29:BS29">LINEST($BH3:INDEX($BH:$BH,COUNT($BH:$BH)+2),$AH$3:INDEX($AH:$AH,COUNT($AH:$AH)+2)^{1,2,3},TRUE,TRUE)</f>
        <v>-3.8463862011905986E-7</v>
      </c>
      <c r="BQ29" s="56">
        <v>1.6953357863537017E-4</v>
      </c>
      <c r="BR29" s="56">
        <v>-7.1917200732343652E-3</v>
      </c>
      <c r="BS29" s="56">
        <v>0.10245375475305085</v>
      </c>
      <c r="BT29" s="56">
        <f t="array" ref="BT29:BX29">LINEST($BH3:INDEX($BH:$BH,COUNT($BH:$BH)+2),$AH$3:INDEX($AH:$AH,COUNT($AH:$AH)+2)^{1,2,3,4},TRUE,TRUE)</f>
        <v>-8.4354274063532752E-10</v>
      </c>
      <c r="BU29" s="56">
        <v>1.7851697828113871E-7</v>
      </c>
      <c r="BV29" s="56">
        <v>5.1139840478124034E-5</v>
      </c>
      <c r="BW29" s="56">
        <v>9.4327921032954089E-4</v>
      </c>
      <c r="BX29" s="56">
        <v>8.5866931057103635E-3</v>
      </c>
      <c r="BY29" s="57">
        <f>IF('Cumulative Curves'!$B$31=6,#REF!,IF('Cumulative Curves'!$B$31=5,#REF!, IF( 'Cumulative Curves'!$B$31=4, BX29,IF('Cumulative Curves'!$B$31=3, BS29, 0))))</f>
        <v>0.10245375475305085</v>
      </c>
      <c r="BZ29" s="57">
        <f>IF('Cumulative Curves'!$B$31=6,#REF!,IF('Cumulative Curves'!$B$31=5,#REF!, IF( 'Cumulative Curves'!$B$31=4, BW29,IF('Cumulative Curves'!$B$31=3, BR29, 0))))</f>
        <v>-7.1917200732343652E-3</v>
      </c>
      <c r="CA29" s="57">
        <f>IF('Cumulative Curves'!$B$31=6,#REF!,IF('Cumulative Curves'!$B$31=5,#REF!, IF( 'Cumulative Curves'!$B$31=4, BV29,IF('Cumulative Curves'!$B$31=3, BQ29, 0))))</f>
        <v>1.6953357863537017E-4</v>
      </c>
      <c r="CB29" s="57">
        <f>IF('Cumulative Curves'!$B$31=6,#REF!,IF('Cumulative Curves'!$B$31=5,#REF!, IF( 'Cumulative Curves'!$B$31=4, BU29,IF('Cumulative Curves'!$B$31=3, BP29, 0))))</f>
        <v>-3.8463862011905986E-7</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2">
      <c r="A30" s="111" t="str">
        <f>IF(ISBLANK('In Process Calc.'!C30),"",'In Process Calc.'!C30)</f>
        <v/>
      </c>
      <c r="B30" s="111" t="str">
        <f>IF(ISBLANK(Glutamine!H32),"",Glutamine!H32)</f>
        <v/>
      </c>
      <c r="C30" s="111" t="str">
        <f>IF(ISBLANK('In Process Calc.'!L30),"",'In Process Calc.'!L30)</f>
        <v/>
      </c>
      <c r="D30" s="111" t="str">
        <f>IF(ISBLANK('In Process Calc.'!M30),"",'In Process Calc.'!M30)</f>
        <v/>
      </c>
      <c r="E30" s="111" t="str">
        <f>IF(ISBLANK('In Process Calc.'!N30),"",'In Process Calc.'!N30)</f>
        <v/>
      </c>
      <c r="F30" s="111" t="str">
        <f>IF(ISBLANK('In Process Calc.'!O30),"",'In Process Calc.'!O30)</f>
        <v/>
      </c>
      <c r="G30" s="111" t="str">
        <f>IF(ISBLANK('In Process Calc.'!P30),"",'In Process Calc.'!P30)</f>
        <v/>
      </c>
      <c r="H30" s="111" t="str">
        <f>IF(ISBLANK('In Process Calc.'!Q30),"",'In Process Calc.'!Q30)</f>
        <v/>
      </c>
      <c r="I30" s="111" t="str">
        <f>IF(ISBLANK('In Process Calc.'!R30),"",'In Process Calc.'!R30)</f>
        <v/>
      </c>
      <c r="J30" s="111" t="str">
        <f>IF(ISBLANK('In Process Calc.'!S30),"",'In Process Calc.'!S30)</f>
        <v/>
      </c>
      <c r="K30" s="111" t="str">
        <f>IF(ISBLANK('In Process Calc.'!T30),"",'In Process Calc.'!T30)</f>
        <v/>
      </c>
      <c r="L30" s="111" t="str">
        <f>IF(ISBLANK('In Process Calc.'!U30),"",'In Process Calc.'!U30)</f>
        <v/>
      </c>
      <c r="M30" s="111" t="str">
        <f>IF(ISBLANK('In Process Calc.'!V30),"",'In Process Calc.'!V30)</f>
        <v/>
      </c>
      <c r="N30" s="111" t="str">
        <f>IF(ISBLANK('In Process Calc.'!W30),"",'In Process Calc.'!W30)</f>
        <v/>
      </c>
      <c r="O30" s="111" t="str">
        <f>IF(ISBLANK('In Process Calc.'!X30),"",'In Process Calc.'!X30)</f>
        <v/>
      </c>
      <c r="P30" s="111" t="str">
        <f>IF(ISBLANK('In Process Calc.'!Y30),"",'In Process Calc.'!Y30)</f>
        <v/>
      </c>
      <c r="Q30" s="111" t="str">
        <f>IF(ISBLANK('In Process Calc.'!Z30),"",'In Process Calc.'!Z30)</f>
        <v/>
      </c>
      <c r="R30" s="111" t="str">
        <f>IF(ISBLANK('In Process Calc.'!AA30),"",'In Process Calc.'!AA30)</f>
        <v/>
      </c>
      <c r="S30" s="111" t="str">
        <f>IF(ISBLANK('In Process Calc.'!AB30),"",'In Process Calc.'!AB30)</f>
        <v/>
      </c>
      <c r="T30" s="111" t="str">
        <f>IF(ISBLANK('In Process Calc.'!AC30),"",'In Process Calc.'!AC30)</f>
        <v/>
      </c>
      <c r="U30" s="111" t="str">
        <f>IF(ISBLANK('In Process Calc.'!AD30),"",'In Process Calc.'!AD30)</f>
        <v/>
      </c>
      <c r="V30" s="111" t="str">
        <f>IF(ISBLANK('In Process Calc.'!AE30),"",'In Process Calc.'!AE30)</f>
        <v/>
      </c>
      <c r="W30" s="111" t="str">
        <f>IF(ISBLANK('In Process Calc.'!AF30),"",'In Process Calc.'!AF30)</f>
        <v/>
      </c>
      <c r="X30" s="111" t="str">
        <f>IF(ISBLANK('In Process Calc.'!AG30),"",'In Process Calc.'!AG30)</f>
        <v/>
      </c>
      <c r="Y30" s="111" t="str">
        <f>IF(ISBLANK('In Process Calc.'!AH30),"",'In Process Calc.'!AH30)</f>
        <v/>
      </c>
      <c r="Z30" s="111" t="str">
        <f>IF(ISBLANK('In Process Calc.'!AI30),"",'In Process Calc.'!AI30)</f>
        <v/>
      </c>
      <c r="AA30" s="111" t="str">
        <f>IF(ISBLANK('In Process Calc.'!AJ30),"",'In Process Calc.'!AJ30)</f>
        <v/>
      </c>
      <c r="AB30" s="111" t="str">
        <f>IF(ISBLANK('In Process Calc.'!AK30),"",'In Process Calc.'!AK30)</f>
        <v/>
      </c>
      <c r="AC30" s="111" t="str">
        <f>IF(ISBLANK('In Process Calc.'!AL30),"",'In Process Calc.'!AL30)</f>
        <v/>
      </c>
      <c r="AD30" s="111" t="str">
        <f>IF(ISBLANK('In Process Calc.'!AM30),"",'In Process Calc.'!AM30)</f>
        <v/>
      </c>
      <c r="AE30" s="111" t="str">
        <f>IF(ISBLANK('In Process Calc.'!AN30),"",'In Process Calc.'!AN30)</f>
        <v/>
      </c>
      <c r="AF30" s="111" t="str">
        <f>IF(ISBLANK('In Process Calc.'!AO30),"",'In Process Calc.'!AO30)</f>
        <v/>
      </c>
      <c r="AH30" s="111" t="str">
        <f>IF(ISBLANK('In Process Calc.'!C30),"",'In Process Calc.'!C30)</f>
        <v/>
      </c>
      <c r="AI30" s="111" t="str">
        <f>IF(ISBLANK(Glutamine!H34),"",Glutamine!H34)</f>
        <v/>
      </c>
      <c r="AJ30" s="111" t="str">
        <f>IF(ISBLANK('In Process Calc.'!L30),"",'In Process Calc.'!L30)</f>
        <v/>
      </c>
      <c r="AK30" s="111" t="str">
        <f>IF(ISBLANK('In Process Calc.'!M30),"",'In Process Calc.'!M30)</f>
        <v/>
      </c>
      <c r="AL30" s="111" t="str">
        <f>IF(ISBLANK('In Process Calc.'!N30),"",'In Process Calc.'!N30)</f>
        <v/>
      </c>
      <c r="AM30" s="111" t="str">
        <f>IF(ISBLANK('In Process Calc.'!O30),"",'In Process Calc.'!O30)</f>
        <v/>
      </c>
      <c r="AN30" s="111" t="str">
        <f>IF(ISBLANK('In Process Calc.'!P30),"",'In Process Calc.'!P30)</f>
        <v/>
      </c>
      <c r="AO30" s="111" t="str">
        <f>IF(ISBLANK('In Process Calc.'!Q30),"",'In Process Calc.'!Q30)</f>
        <v/>
      </c>
      <c r="AP30" s="111" t="str">
        <f>IF(ISBLANK('In Process Calc.'!R30),"",'In Process Calc.'!R30)</f>
        <v/>
      </c>
      <c r="AQ30" s="111" t="str">
        <f>IF(ISBLANK('In Process Calc.'!S30),"",'In Process Calc.'!S30)</f>
        <v/>
      </c>
      <c r="AR30" s="111" t="str">
        <f>IF(ISBLANK('In Process Calc.'!T30),"",'In Process Calc.'!T30)</f>
        <v/>
      </c>
      <c r="AS30" s="111" t="str">
        <f>IF(ISBLANK('In Process Calc.'!U30),"",'In Process Calc.'!U30)</f>
        <v/>
      </c>
      <c r="AT30" s="111" t="str">
        <f>IF(ISBLANK('In Process Calc.'!V30),"",'In Process Calc.'!V30)</f>
        <v/>
      </c>
      <c r="AU30" s="111" t="str">
        <f>IF(ISBLANK('In Process Calc.'!W30),"",'In Process Calc.'!W30)</f>
        <v/>
      </c>
      <c r="AV30" s="111" t="str">
        <f>IF(ISBLANK('In Process Calc.'!X30),"",'In Process Calc.'!X30)</f>
        <v/>
      </c>
      <c r="AW30" s="111" t="str">
        <f>IF(ISBLANK('In Process Calc.'!Y30),"",'In Process Calc.'!Y30)</f>
        <v/>
      </c>
      <c r="AX30" s="111" t="str">
        <f>IF(ISBLANK('In Process Calc.'!Z30),"",'In Process Calc.'!Z30)</f>
        <v/>
      </c>
      <c r="AY30" s="111" t="str">
        <f>IF(ISBLANK('In Process Calc.'!AA30),"",'In Process Calc.'!AA30)</f>
        <v/>
      </c>
      <c r="AZ30" s="111" t="str">
        <f>IF(ISBLANK('In Process Calc.'!AB30),"",'In Process Calc.'!AB30)</f>
        <v/>
      </c>
      <c r="BA30" s="111" t="str">
        <f>IF(ISBLANK('In Process Calc.'!AC30),"",'In Process Calc.'!AC30)</f>
        <v/>
      </c>
      <c r="BB30" s="111" t="str">
        <f>IF(ISBLANK('In Process Calc.'!AD30),"",'In Process Calc.'!AD30)</f>
        <v/>
      </c>
      <c r="BC30" s="111" t="str">
        <f>IF(ISBLANK('In Process Calc.'!AE30),"",'In Process Calc.'!AE30)</f>
        <v/>
      </c>
      <c r="BD30" s="111" t="str">
        <f>IF(ISBLANK('In Process Calc.'!AF30),"",'In Process Calc.'!AF30)</f>
        <v/>
      </c>
      <c r="BE30" s="111" t="str">
        <f>IF(ISBLANK('In Process Calc.'!AG30),"",'In Process Calc.'!AG30)</f>
        <v/>
      </c>
      <c r="BF30" s="111" t="str">
        <f>IF(ISBLANK('In Process Calc.'!AH30),"",'In Process Calc.'!AH30)</f>
        <v/>
      </c>
      <c r="BG30" s="111" t="str">
        <f>IF(ISBLANK('In Process Calc.'!AI30),"",'In Process Calc.'!AI30)</f>
        <v/>
      </c>
      <c r="BH30" s="111" t="str">
        <f>IF(ISBLANK('In Process Calc.'!AJ30),"",'In Process Calc.'!AJ30)</f>
        <v/>
      </c>
      <c r="BI30" s="111" t="str">
        <f>IF(ISBLANK('In Process Calc.'!AK30),"",'In Process Calc.'!AK30)</f>
        <v/>
      </c>
      <c r="BJ30" s="111" t="str">
        <f>IF(ISBLANK('In Process Calc.'!AL30),"",'In Process Calc.'!AL30)</f>
        <v/>
      </c>
      <c r="BK30" s="111" t="str">
        <f>IF(ISBLANK('In Process Calc.'!AM30),"",'In Process Calc.'!AM30)</f>
        <v/>
      </c>
      <c r="BL30" s="111" t="str">
        <f>IF(ISBLANK('In Process Calc.'!AN30),"",'In Process Calc.'!AN30)</f>
        <v/>
      </c>
      <c r="BM30" s="111" t="str">
        <f>IF(ISBLANK('In Process Calc.'!AO30),"",'In Process Calc.'!AO30)</f>
        <v/>
      </c>
      <c r="BO30" s="54" t="s">
        <v>57</v>
      </c>
      <c r="BP30" s="56">
        <f t="array" ref="BP30:BS30">LINEST($BI3:INDEX($BI:$BI,COUNT($BI:$BI)+2),$AH$3:INDEX($AH:$AH,COUNT($AH:$AH)+2)^{1,2,3},TRUE,TRUE)</f>
        <v>1.0960734494977438E-6</v>
      </c>
      <c r="BQ30" s="56">
        <v>-2.6531290106689208E-4</v>
      </c>
      <c r="BR30" s="56">
        <v>-2.221092416554777E-2</v>
      </c>
      <c r="BS30" s="56">
        <v>1.1570026522169847</v>
      </c>
      <c r="BT30" s="56">
        <f t="array" ref="BT30:BX30">LINEST($BI3:INDEX($BI:$BI,COUNT($BI:$BI)+2),$AH$3:INDEX($AH:$AH,COUNT($AH:$AH)+2)^{1,2,3,4},TRUE,TRUE)</f>
        <v>-1.8484975537856947E-8</v>
      </c>
      <c r="BU30" s="56">
        <v>1.3436784783928145E-5</v>
      </c>
      <c r="BV30" s="56">
        <v>-2.859734319504838E-3</v>
      </c>
      <c r="BW30" s="56">
        <v>0.1560553989420469</v>
      </c>
      <c r="BX30" s="56">
        <v>-0.89995339135565189</v>
      </c>
      <c r="BY30" s="57">
        <f>IF('Cumulative Curves'!$B$32=6,#REF!,IF('Cumulative Curves'!$B$32=5,#REF!, IF( 'Cumulative Curves'!$B$32=4, BX30,IF('Cumulative Curves'!$B$32=3, BS30, 0))))</f>
        <v>1.1570026522169847</v>
      </c>
      <c r="BZ30" s="57">
        <f>IF('Cumulative Curves'!$B$32=6,#REF!,IF('Cumulative Curves'!$B$32=5,#REF!, IF( 'Cumulative Curves'!$B$32=4, BW30,IF('Cumulative Curves'!$B$32=3, BR30, 0))))</f>
        <v>-2.221092416554777E-2</v>
      </c>
      <c r="CA30" s="57">
        <f>IF('Cumulative Curves'!$B$32=6,#REF!,IF('Cumulative Curves'!$B$32=5,#REF!, IF( 'Cumulative Curves'!$B$32=4, BV30,IF('Cumulative Curves'!$B$32=3, BQ30, 0))))</f>
        <v>-2.6531290106689208E-4</v>
      </c>
      <c r="CB30" s="57">
        <f>IF('Cumulative Curves'!$B$32=6,#REF!,IF('Cumulative Curves'!$B$32=5,#REF!, IF( 'Cumulative Curves'!$B$32=4, BU30,IF('Cumulative Curves'!$B$32=3, BP30, 0))))</f>
        <v>1.0960734494977438E-6</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2">
      <c r="A31" s="111" t="str">
        <f>IF(ISBLANK('In Process Calc.'!C31),"",'In Process Calc.'!C31)</f>
        <v/>
      </c>
      <c r="B31" s="111" t="str">
        <f>IF(ISBLANK(Glutamine!H33),"",Glutamine!H33)</f>
        <v/>
      </c>
      <c r="C31" s="111" t="str">
        <f>IF(ISBLANK('In Process Calc.'!L31),"",'In Process Calc.'!L31)</f>
        <v/>
      </c>
      <c r="D31" s="111" t="str">
        <f>IF(ISBLANK('In Process Calc.'!M31),"",'In Process Calc.'!M31)</f>
        <v/>
      </c>
      <c r="E31" s="111" t="str">
        <f>IF(ISBLANK('In Process Calc.'!N31),"",'In Process Calc.'!N31)</f>
        <v/>
      </c>
      <c r="F31" s="111" t="str">
        <f>IF(ISBLANK('In Process Calc.'!O31),"",'In Process Calc.'!O31)</f>
        <v/>
      </c>
      <c r="G31" s="111" t="str">
        <f>IF(ISBLANK('In Process Calc.'!P31),"",'In Process Calc.'!P31)</f>
        <v/>
      </c>
      <c r="H31" s="111" t="str">
        <f>IF(ISBLANK('In Process Calc.'!Q31),"",'In Process Calc.'!Q31)</f>
        <v/>
      </c>
      <c r="I31" s="111" t="str">
        <f>IF(ISBLANK('In Process Calc.'!R31),"",'In Process Calc.'!R31)</f>
        <v/>
      </c>
      <c r="J31" s="111" t="str">
        <f>IF(ISBLANK('In Process Calc.'!S31),"",'In Process Calc.'!S31)</f>
        <v/>
      </c>
      <c r="K31" s="111" t="str">
        <f>IF(ISBLANK('In Process Calc.'!T31),"",'In Process Calc.'!T31)</f>
        <v/>
      </c>
      <c r="L31" s="111" t="str">
        <f>IF(ISBLANK('In Process Calc.'!U31),"",'In Process Calc.'!U31)</f>
        <v/>
      </c>
      <c r="M31" s="111" t="str">
        <f>IF(ISBLANK('In Process Calc.'!V31),"",'In Process Calc.'!V31)</f>
        <v/>
      </c>
      <c r="N31" s="111" t="str">
        <f>IF(ISBLANK('In Process Calc.'!W31),"",'In Process Calc.'!W31)</f>
        <v/>
      </c>
      <c r="O31" s="111" t="str">
        <f>IF(ISBLANK('In Process Calc.'!X31),"",'In Process Calc.'!X31)</f>
        <v/>
      </c>
      <c r="P31" s="111" t="str">
        <f>IF(ISBLANK('In Process Calc.'!Y31),"",'In Process Calc.'!Y31)</f>
        <v/>
      </c>
      <c r="Q31" s="111" t="str">
        <f>IF(ISBLANK('In Process Calc.'!Z31),"",'In Process Calc.'!Z31)</f>
        <v/>
      </c>
      <c r="R31" s="111" t="str">
        <f>IF(ISBLANK('In Process Calc.'!AA31),"",'In Process Calc.'!AA31)</f>
        <v/>
      </c>
      <c r="S31" s="111" t="str">
        <f>IF(ISBLANK('In Process Calc.'!AB31),"",'In Process Calc.'!AB31)</f>
        <v/>
      </c>
      <c r="T31" s="111" t="str">
        <f>IF(ISBLANK('In Process Calc.'!AC31),"",'In Process Calc.'!AC31)</f>
        <v/>
      </c>
      <c r="U31" s="111" t="str">
        <f>IF(ISBLANK('In Process Calc.'!AD31),"",'In Process Calc.'!AD31)</f>
        <v/>
      </c>
      <c r="V31" s="111" t="str">
        <f>IF(ISBLANK('In Process Calc.'!AE31),"",'In Process Calc.'!AE31)</f>
        <v/>
      </c>
      <c r="W31" s="111" t="str">
        <f>IF(ISBLANK('In Process Calc.'!AF31),"",'In Process Calc.'!AF31)</f>
        <v/>
      </c>
      <c r="X31" s="111" t="str">
        <f>IF(ISBLANK('In Process Calc.'!AG31),"",'In Process Calc.'!AG31)</f>
        <v/>
      </c>
      <c r="Y31" s="111" t="str">
        <f>IF(ISBLANK('In Process Calc.'!AH31),"",'In Process Calc.'!AH31)</f>
        <v/>
      </c>
      <c r="Z31" s="111" t="str">
        <f>IF(ISBLANK('In Process Calc.'!AI31),"",'In Process Calc.'!AI31)</f>
        <v/>
      </c>
      <c r="AA31" s="111" t="str">
        <f>IF(ISBLANK('In Process Calc.'!AJ31),"",'In Process Calc.'!AJ31)</f>
        <v/>
      </c>
      <c r="AB31" s="111" t="str">
        <f>IF(ISBLANK('In Process Calc.'!AK31),"",'In Process Calc.'!AK31)</f>
        <v/>
      </c>
      <c r="AC31" s="111" t="str">
        <f>IF(ISBLANK('In Process Calc.'!AL31),"",'In Process Calc.'!AL31)</f>
        <v/>
      </c>
      <c r="AD31" s="111" t="str">
        <f>IF(ISBLANK('In Process Calc.'!AM31),"",'In Process Calc.'!AM31)</f>
        <v/>
      </c>
      <c r="AE31" s="111" t="str">
        <f>IF(ISBLANK('In Process Calc.'!AN31),"",'In Process Calc.'!AN31)</f>
        <v/>
      </c>
      <c r="AF31" s="111" t="str">
        <f>IF(ISBLANK('In Process Calc.'!AO31),"",'In Process Calc.'!AO31)</f>
        <v/>
      </c>
      <c r="AH31" s="111" t="str">
        <f>IF(ISBLANK('In Process Calc.'!C31),"",'In Process Calc.'!C31)</f>
        <v/>
      </c>
      <c r="AI31" s="111" t="str">
        <f>IF(ISBLANK(Glutamine!H35),"",Glutamine!H35)</f>
        <v/>
      </c>
      <c r="AJ31" s="111" t="str">
        <f>IF(ISBLANK('In Process Calc.'!L31),"",'In Process Calc.'!L31)</f>
        <v/>
      </c>
      <c r="AK31" s="111" t="str">
        <f>IF(ISBLANK('In Process Calc.'!M31),"",'In Process Calc.'!M31)</f>
        <v/>
      </c>
      <c r="AL31" s="111" t="str">
        <f>IF(ISBLANK('In Process Calc.'!N31),"",'In Process Calc.'!N31)</f>
        <v/>
      </c>
      <c r="AM31" s="111" t="str">
        <f>IF(ISBLANK('In Process Calc.'!O31),"",'In Process Calc.'!O31)</f>
        <v/>
      </c>
      <c r="AN31" s="111" t="str">
        <f>IF(ISBLANK('In Process Calc.'!P31),"",'In Process Calc.'!P31)</f>
        <v/>
      </c>
      <c r="AO31" s="111" t="str">
        <f>IF(ISBLANK('In Process Calc.'!Q31),"",'In Process Calc.'!Q31)</f>
        <v/>
      </c>
      <c r="AP31" s="111" t="str">
        <f>IF(ISBLANK('In Process Calc.'!R31),"",'In Process Calc.'!R31)</f>
        <v/>
      </c>
      <c r="AQ31" s="111" t="str">
        <f>IF(ISBLANK('In Process Calc.'!S31),"",'In Process Calc.'!S31)</f>
        <v/>
      </c>
      <c r="AR31" s="111" t="str">
        <f>IF(ISBLANK('In Process Calc.'!T31),"",'In Process Calc.'!T31)</f>
        <v/>
      </c>
      <c r="AS31" s="111" t="str">
        <f>IF(ISBLANK('In Process Calc.'!U31),"",'In Process Calc.'!U31)</f>
        <v/>
      </c>
      <c r="AT31" s="111" t="str">
        <f>IF(ISBLANK('In Process Calc.'!V31),"",'In Process Calc.'!V31)</f>
        <v/>
      </c>
      <c r="AU31" s="111" t="str">
        <f>IF(ISBLANK('In Process Calc.'!W31),"",'In Process Calc.'!W31)</f>
        <v/>
      </c>
      <c r="AV31" s="111" t="str">
        <f>IF(ISBLANK('In Process Calc.'!X31),"",'In Process Calc.'!X31)</f>
        <v/>
      </c>
      <c r="AW31" s="111" t="str">
        <f>IF(ISBLANK('In Process Calc.'!Y31),"",'In Process Calc.'!Y31)</f>
        <v/>
      </c>
      <c r="AX31" s="111" t="str">
        <f>IF(ISBLANK('In Process Calc.'!Z31),"",'In Process Calc.'!Z31)</f>
        <v/>
      </c>
      <c r="AY31" s="111" t="str">
        <f>IF(ISBLANK('In Process Calc.'!AA31),"",'In Process Calc.'!AA31)</f>
        <v/>
      </c>
      <c r="AZ31" s="111" t="str">
        <f>IF(ISBLANK('In Process Calc.'!AB31),"",'In Process Calc.'!AB31)</f>
        <v/>
      </c>
      <c r="BA31" s="111" t="str">
        <f>IF(ISBLANK('In Process Calc.'!AC31),"",'In Process Calc.'!AC31)</f>
        <v/>
      </c>
      <c r="BB31" s="111" t="str">
        <f>IF(ISBLANK('In Process Calc.'!AD31),"",'In Process Calc.'!AD31)</f>
        <v/>
      </c>
      <c r="BC31" s="111" t="str">
        <f>IF(ISBLANK('In Process Calc.'!AE31),"",'In Process Calc.'!AE31)</f>
        <v/>
      </c>
      <c r="BD31" s="111" t="str">
        <f>IF(ISBLANK('In Process Calc.'!AF31),"",'In Process Calc.'!AF31)</f>
        <v/>
      </c>
      <c r="BE31" s="111" t="str">
        <f>IF(ISBLANK('In Process Calc.'!AG31),"",'In Process Calc.'!AG31)</f>
        <v/>
      </c>
      <c r="BF31" s="111" t="str">
        <f>IF(ISBLANK('In Process Calc.'!AH31),"",'In Process Calc.'!AH31)</f>
        <v/>
      </c>
      <c r="BG31" s="111" t="str">
        <f>IF(ISBLANK('In Process Calc.'!AI31),"",'In Process Calc.'!AI31)</f>
        <v/>
      </c>
      <c r="BH31" s="111" t="str">
        <f>IF(ISBLANK('In Process Calc.'!AJ31),"",'In Process Calc.'!AJ31)</f>
        <v/>
      </c>
      <c r="BI31" s="111" t="str">
        <f>IF(ISBLANK('In Process Calc.'!AK31),"",'In Process Calc.'!AK31)</f>
        <v/>
      </c>
      <c r="BJ31" s="111" t="str">
        <f>IF(ISBLANK('In Process Calc.'!AL31),"",'In Process Calc.'!AL31)</f>
        <v/>
      </c>
      <c r="BK31" s="111" t="str">
        <f>IF(ISBLANK('In Process Calc.'!AM31),"",'In Process Calc.'!AM31)</f>
        <v/>
      </c>
      <c r="BL31" s="111" t="str">
        <f>IF(ISBLANK('In Process Calc.'!AN31),"",'In Process Calc.'!AN31)</f>
        <v/>
      </c>
      <c r="BM31" s="111" t="str">
        <f>IF(ISBLANK('In Process Calc.'!AO31),"",'In Process Calc.'!AO31)</f>
        <v/>
      </c>
      <c r="BO31" s="54" t="s">
        <v>55</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2">
      <c r="A32" s="111" t="str">
        <f>IF(ISBLANK('In Process Calc.'!C32),"",'In Process Calc.'!C32)</f>
        <v/>
      </c>
      <c r="B32" s="111" t="str">
        <f>IF(ISBLANK(Glutamine!H34),"",Glutamine!H34)</f>
        <v/>
      </c>
      <c r="C32" s="111" t="str">
        <f>IF(ISBLANK('In Process Calc.'!L32),"",'In Process Calc.'!L32)</f>
        <v/>
      </c>
      <c r="D32" s="111" t="str">
        <f>IF(ISBLANK('In Process Calc.'!M32),"",'In Process Calc.'!M32)</f>
        <v/>
      </c>
      <c r="E32" s="111" t="str">
        <f>IF(ISBLANK('In Process Calc.'!N32),"",'In Process Calc.'!N32)</f>
        <v/>
      </c>
      <c r="F32" s="111" t="str">
        <f>IF(ISBLANK('In Process Calc.'!O32),"",'In Process Calc.'!O32)</f>
        <v/>
      </c>
      <c r="G32" s="111" t="str">
        <f>IF(ISBLANK('In Process Calc.'!P32),"",'In Process Calc.'!P32)</f>
        <v/>
      </c>
      <c r="H32" s="111" t="str">
        <f>IF(ISBLANK('In Process Calc.'!Q32),"",'In Process Calc.'!Q32)</f>
        <v/>
      </c>
      <c r="I32" s="111" t="str">
        <f>IF(ISBLANK('In Process Calc.'!R32),"",'In Process Calc.'!R32)</f>
        <v/>
      </c>
      <c r="J32" s="111" t="str">
        <f>IF(ISBLANK('In Process Calc.'!S32),"",'In Process Calc.'!S32)</f>
        <v/>
      </c>
      <c r="K32" s="111" t="str">
        <f>IF(ISBLANK('In Process Calc.'!T32),"",'In Process Calc.'!T32)</f>
        <v/>
      </c>
      <c r="L32" s="111" t="str">
        <f>IF(ISBLANK('In Process Calc.'!U32),"",'In Process Calc.'!U32)</f>
        <v/>
      </c>
      <c r="M32" s="111" t="str">
        <f>IF(ISBLANK('In Process Calc.'!V32),"",'In Process Calc.'!V32)</f>
        <v/>
      </c>
      <c r="N32" s="111" t="str">
        <f>IF(ISBLANK('In Process Calc.'!W32),"",'In Process Calc.'!W32)</f>
        <v/>
      </c>
      <c r="O32" s="111" t="str">
        <f>IF(ISBLANK('In Process Calc.'!X32),"",'In Process Calc.'!X32)</f>
        <v/>
      </c>
      <c r="P32" s="111" t="str">
        <f>IF(ISBLANK('In Process Calc.'!Y32),"",'In Process Calc.'!Y32)</f>
        <v/>
      </c>
      <c r="Q32" s="111" t="str">
        <f>IF(ISBLANK('In Process Calc.'!Z32),"",'In Process Calc.'!Z32)</f>
        <v/>
      </c>
      <c r="R32" s="111" t="str">
        <f>IF(ISBLANK('In Process Calc.'!AA32),"",'In Process Calc.'!AA32)</f>
        <v/>
      </c>
      <c r="S32" s="111" t="str">
        <f>IF(ISBLANK('In Process Calc.'!AB32),"",'In Process Calc.'!AB32)</f>
        <v/>
      </c>
      <c r="T32" s="111" t="str">
        <f>IF(ISBLANK('In Process Calc.'!AC32),"",'In Process Calc.'!AC32)</f>
        <v/>
      </c>
      <c r="U32" s="111" t="str">
        <f>IF(ISBLANK('In Process Calc.'!AD32),"",'In Process Calc.'!AD32)</f>
        <v/>
      </c>
      <c r="V32" s="111" t="str">
        <f>IF(ISBLANK('In Process Calc.'!AE32),"",'In Process Calc.'!AE32)</f>
        <v/>
      </c>
      <c r="W32" s="111" t="str">
        <f>IF(ISBLANK('In Process Calc.'!AF32),"",'In Process Calc.'!AF32)</f>
        <v/>
      </c>
      <c r="X32" s="111" t="str">
        <f>IF(ISBLANK('In Process Calc.'!AG32),"",'In Process Calc.'!AG32)</f>
        <v/>
      </c>
      <c r="Y32" s="111" t="str">
        <f>IF(ISBLANK('In Process Calc.'!AH32),"",'In Process Calc.'!AH32)</f>
        <v/>
      </c>
      <c r="Z32" s="111" t="str">
        <f>IF(ISBLANK('In Process Calc.'!AI32),"",'In Process Calc.'!AI32)</f>
        <v/>
      </c>
      <c r="AA32" s="111" t="str">
        <f>IF(ISBLANK('In Process Calc.'!AJ32),"",'In Process Calc.'!AJ32)</f>
        <v/>
      </c>
      <c r="AB32" s="111" t="str">
        <f>IF(ISBLANK('In Process Calc.'!AK32),"",'In Process Calc.'!AK32)</f>
        <v/>
      </c>
      <c r="AC32" s="111" t="str">
        <f>IF(ISBLANK('In Process Calc.'!AL32),"",'In Process Calc.'!AL32)</f>
        <v/>
      </c>
      <c r="AD32" s="111" t="str">
        <f>IF(ISBLANK('In Process Calc.'!AM32),"",'In Process Calc.'!AM32)</f>
        <v/>
      </c>
      <c r="AE32" s="111" t="str">
        <f>IF(ISBLANK('In Process Calc.'!AN32),"",'In Process Calc.'!AN32)</f>
        <v/>
      </c>
      <c r="AF32" s="111" t="str">
        <f>IF(ISBLANK('In Process Calc.'!AO32),"",'In Process Calc.'!AO32)</f>
        <v/>
      </c>
      <c r="AH32" s="111" t="str">
        <f>IF(ISBLANK('In Process Calc.'!C32),"",'In Process Calc.'!C32)</f>
        <v/>
      </c>
      <c r="AI32" s="111" t="str">
        <f>IF(ISBLANK(Glutamine!H36),"",Glutamine!H36)</f>
        <v/>
      </c>
      <c r="AJ32" s="111" t="str">
        <f>IF(ISBLANK('In Process Calc.'!L32),"",'In Process Calc.'!L32)</f>
        <v/>
      </c>
      <c r="AK32" s="111" t="str">
        <f>IF(ISBLANK('In Process Calc.'!M32),"",'In Process Calc.'!M32)</f>
        <v/>
      </c>
      <c r="AL32" s="111" t="str">
        <f>IF(ISBLANK('In Process Calc.'!N32),"",'In Process Calc.'!N32)</f>
        <v/>
      </c>
      <c r="AM32" s="111" t="str">
        <f>IF(ISBLANK('In Process Calc.'!O32),"",'In Process Calc.'!O32)</f>
        <v/>
      </c>
      <c r="AN32" s="111" t="str">
        <f>IF(ISBLANK('In Process Calc.'!P32),"",'In Process Calc.'!P32)</f>
        <v/>
      </c>
      <c r="AO32" s="111" t="str">
        <f>IF(ISBLANK('In Process Calc.'!Q32),"",'In Process Calc.'!Q32)</f>
        <v/>
      </c>
      <c r="AP32" s="111" t="str">
        <f>IF(ISBLANK('In Process Calc.'!R32),"",'In Process Calc.'!R32)</f>
        <v/>
      </c>
      <c r="AQ32" s="111" t="str">
        <f>IF(ISBLANK('In Process Calc.'!S32),"",'In Process Calc.'!S32)</f>
        <v/>
      </c>
      <c r="AR32" s="111" t="str">
        <f>IF(ISBLANK('In Process Calc.'!T32),"",'In Process Calc.'!T32)</f>
        <v/>
      </c>
      <c r="AS32" s="111" t="str">
        <f>IF(ISBLANK('In Process Calc.'!U32),"",'In Process Calc.'!U32)</f>
        <v/>
      </c>
      <c r="AT32" s="111" t="str">
        <f>IF(ISBLANK('In Process Calc.'!V32),"",'In Process Calc.'!V32)</f>
        <v/>
      </c>
      <c r="AU32" s="111" t="str">
        <f>IF(ISBLANK('In Process Calc.'!W32),"",'In Process Calc.'!W32)</f>
        <v/>
      </c>
      <c r="AV32" s="111" t="str">
        <f>IF(ISBLANK('In Process Calc.'!X32),"",'In Process Calc.'!X32)</f>
        <v/>
      </c>
      <c r="AW32" s="111" t="str">
        <f>IF(ISBLANK('In Process Calc.'!Y32),"",'In Process Calc.'!Y32)</f>
        <v/>
      </c>
      <c r="AX32" s="111" t="str">
        <f>IF(ISBLANK('In Process Calc.'!Z32),"",'In Process Calc.'!Z32)</f>
        <v/>
      </c>
      <c r="AY32" s="111" t="str">
        <f>IF(ISBLANK('In Process Calc.'!AA32),"",'In Process Calc.'!AA32)</f>
        <v/>
      </c>
      <c r="AZ32" s="111" t="str">
        <f>IF(ISBLANK('In Process Calc.'!AB32),"",'In Process Calc.'!AB32)</f>
        <v/>
      </c>
      <c r="BA32" s="111" t="str">
        <f>IF(ISBLANK('In Process Calc.'!AC32),"",'In Process Calc.'!AC32)</f>
        <v/>
      </c>
      <c r="BB32" s="111" t="str">
        <f>IF(ISBLANK('In Process Calc.'!AD32),"",'In Process Calc.'!AD32)</f>
        <v/>
      </c>
      <c r="BC32" s="111" t="str">
        <f>IF(ISBLANK('In Process Calc.'!AE32),"",'In Process Calc.'!AE32)</f>
        <v/>
      </c>
      <c r="BD32" s="111" t="str">
        <f>IF(ISBLANK('In Process Calc.'!AF32),"",'In Process Calc.'!AF32)</f>
        <v/>
      </c>
      <c r="BE32" s="111" t="str">
        <f>IF(ISBLANK('In Process Calc.'!AG32),"",'In Process Calc.'!AG32)</f>
        <v/>
      </c>
      <c r="BF32" s="111" t="str">
        <f>IF(ISBLANK('In Process Calc.'!AH32),"",'In Process Calc.'!AH32)</f>
        <v/>
      </c>
      <c r="BG32" s="111" t="str">
        <f>IF(ISBLANK('In Process Calc.'!AI32),"",'In Process Calc.'!AI32)</f>
        <v/>
      </c>
      <c r="BH32" s="111" t="str">
        <f>IF(ISBLANK('In Process Calc.'!AJ32),"",'In Process Calc.'!AJ32)</f>
        <v/>
      </c>
      <c r="BI32" s="111" t="str">
        <f>IF(ISBLANK('In Process Calc.'!AK32),"",'In Process Calc.'!AK32)</f>
        <v/>
      </c>
      <c r="BJ32" s="111" t="str">
        <f>IF(ISBLANK('In Process Calc.'!AL32),"",'In Process Calc.'!AL32)</f>
        <v/>
      </c>
      <c r="BK32" s="111" t="str">
        <f>IF(ISBLANK('In Process Calc.'!AM32),"",'In Process Calc.'!AM32)</f>
        <v/>
      </c>
      <c r="BL32" s="111" t="str">
        <f>IF(ISBLANK('In Process Calc.'!AN32),"",'In Process Calc.'!AN32)</f>
        <v/>
      </c>
      <c r="BM32" s="111" t="str">
        <f>IF(ISBLANK('In Process Calc.'!AO32),"",'In Process Calc.'!AO32)</f>
        <v/>
      </c>
      <c r="BO32" s="54" t="s">
        <v>111</v>
      </c>
      <c r="BP32" s="56">
        <f t="array" ref="BP32:BS32">LINEST($BK3:INDEX($BK:$BK,COUNT($BK:$BK)+2),$AH$3:INDEX($AH:$AH,COUNT($AH:$AH)+2)^{1,2,3},TRUE,TRUE)</f>
        <v>6.5625102146404232E-6</v>
      </c>
      <c r="BQ32" s="56">
        <v>-6.3645901890926014E-4</v>
      </c>
      <c r="BR32" s="56">
        <v>-0.20390317378117725</v>
      </c>
      <c r="BS32" s="56">
        <v>13.614702628109015</v>
      </c>
      <c r="BT32" s="56">
        <f t="array" ref="BT32:BX32">LINEST($BK3:INDEX($BK:$BK,COUNT($BK:$BK)+2),$AH$3:INDEX($AH:$AH,COUNT($AH:$AH)+2)^{1,2,3,4},TRUE,TRUE)</f>
        <v>-2.1651718280365041E-7</v>
      </c>
      <c r="BU32" s="56">
        <v>1.5111104080110408E-4</v>
      </c>
      <c r="BV32" s="56">
        <v>-3.1025291039552521E-2</v>
      </c>
      <c r="BW32" s="56">
        <v>1.8841559631635332</v>
      </c>
      <c r="BX32" s="56">
        <v>-10.478719989258707</v>
      </c>
      <c r="BY32" s="57">
        <f>IF('Cumulative Curves'!$B$23=6,#REF!,IF('Cumulative Curves'!$B$23=5,#REF!, IF( 'Cumulative Curves'!$B$23=4, BX32,IF('Cumulative Curves'!$B$23=3, BS32, 0))))</f>
        <v>13.614702628109015</v>
      </c>
      <c r="BZ32" s="57">
        <f>IF('Cumulative Curves'!$B$23=6,#REF!,IF('Cumulative Curves'!$B$23=5,#REF!, IF( 'Cumulative Curves'!$B$23=4, BW32,IF('Cumulative Curves'!$B$23=3, BR32, 0))))</f>
        <v>-0.20390317378117725</v>
      </c>
      <c r="CA32" s="57">
        <f>IF('Cumulative Curves'!$B$23=6,#REF!,IF('Cumulative Curves'!$B$23=5,#REF!, IF( 'Cumulative Curves'!$B$23=4, BV32,IF('Cumulative Curves'!$B$23=3, BQ32, 0))))</f>
        <v>-6.3645901890926014E-4</v>
      </c>
      <c r="CB32" s="57">
        <f>IF('Cumulative Curves'!$B$23=6,#REF!,IF('Cumulative Curves'!$B$23=5,#REF!, IF( 'Cumulative Curves'!$B$23=4, BU32,IF('Cumulative Curves'!$B$23=3, BP32, 0))))</f>
        <v>6.5625102146404232E-6</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2">
      <c r="A33" s="111" t="str">
        <f>IF(ISBLANK('In Process Calc.'!C33),"",'In Process Calc.'!C33)</f>
        <v/>
      </c>
      <c r="B33" s="111" t="str">
        <f>IF(ISBLANK(Glutamine!H35),"",Glutamine!H35)</f>
        <v/>
      </c>
      <c r="C33" s="111" t="str">
        <f>IF(ISBLANK('In Process Calc.'!L33),"",'In Process Calc.'!L33)</f>
        <v/>
      </c>
      <c r="D33" s="111" t="str">
        <f>IF(ISBLANK('In Process Calc.'!M33),"",'In Process Calc.'!M33)</f>
        <v/>
      </c>
      <c r="E33" s="111" t="str">
        <f>IF(ISBLANK('In Process Calc.'!N33),"",'In Process Calc.'!N33)</f>
        <v/>
      </c>
      <c r="F33" s="111" t="str">
        <f>IF(ISBLANK('In Process Calc.'!O33),"",'In Process Calc.'!O33)</f>
        <v/>
      </c>
      <c r="G33" s="111" t="str">
        <f>IF(ISBLANK('In Process Calc.'!P33),"",'In Process Calc.'!P33)</f>
        <v/>
      </c>
      <c r="H33" s="111" t="str">
        <f>IF(ISBLANK('In Process Calc.'!Q33),"",'In Process Calc.'!Q33)</f>
        <v/>
      </c>
      <c r="I33" s="111" t="str">
        <f>IF(ISBLANK('In Process Calc.'!R33),"",'In Process Calc.'!R33)</f>
        <v/>
      </c>
      <c r="J33" s="111" t="str">
        <f>IF(ISBLANK('In Process Calc.'!S33),"",'In Process Calc.'!S33)</f>
        <v/>
      </c>
      <c r="K33" s="111" t="str">
        <f>IF(ISBLANK('In Process Calc.'!T33),"",'In Process Calc.'!T33)</f>
        <v/>
      </c>
      <c r="L33" s="111" t="str">
        <f>IF(ISBLANK('In Process Calc.'!U33),"",'In Process Calc.'!U33)</f>
        <v/>
      </c>
      <c r="M33" s="111" t="str">
        <f>IF(ISBLANK('In Process Calc.'!V33),"",'In Process Calc.'!V33)</f>
        <v/>
      </c>
      <c r="N33" s="111" t="str">
        <f>IF(ISBLANK('In Process Calc.'!W33),"",'In Process Calc.'!W33)</f>
        <v/>
      </c>
      <c r="O33" s="111" t="str">
        <f>IF(ISBLANK('In Process Calc.'!X33),"",'In Process Calc.'!X33)</f>
        <v/>
      </c>
      <c r="P33" s="111" t="str">
        <f>IF(ISBLANK('In Process Calc.'!Y33),"",'In Process Calc.'!Y33)</f>
        <v/>
      </c>
      <c r="Q33" s="111" t="str">
        <f>IF(ISBLANK('In Process Calc.'!Z33),"",'In Process Calc.'!Z33)</f>
        <v/>
      </c>
      <c r="R33" s="111" t="str">
        <f>IF(ISBLANK('In Process Calc.'!AA33),"",'In Process Calc.'!AA33)</f>
        <v/>
      </c>
      <c r="S33" s="111" t="str">
        <f>IF(ISBLANK('In Process Calc.'!AB33),"",'In Process Calc.'!AB33)</f>
        <v/>
      </c>
      <c r="T33" s="111" t="str">
        <f>IF(ISBLANK('In Process Calc.'!AC33),"",'In Process Calc.'!AC33)</f>
        <v/>
      </c>
      <c r="U33" s="111" t="str">
        <f>IF(ISBLANK('In Process Calc.'!AD33),"",'In Process Calc.'!AD33)</f>
        <v/>
      </c>
      <c r="V33" s="111" t="str">
        <f>IF(ISBLANK('In Process Calc.'!AE33),"",'In Process Calc.'!AE33)</f>
        <v/>
      </c>
      <c r="W33" s="111" t="str">
        <f>IF(ISBLANK('In Process Calc.'!AF33),"",'In Process Calc.'!AF33)</f>
        <v/>
      </c>
      <c r="X33" s="111" t="str">
        <f>IF(ISBLANK('In Process Calc.'!AG33),"",'In Process Calc.'!AG33)</f>
        <v/>
      </c>
      <c r="Y33" s="111" t="str">
        <f>IF(ISBLANK('In Process Calc.'!AH33),"",'In Process Calc.'!AH33)</f>
        <v/>
      </c>
      <c r="Z33" s="111" t="str">
        <f>IF(ISBLANK('In Process Calc.'!AI33),"",'In Process Calc.'!AI33)</f>
        <v/>
      </c>
      <c r="AA33" s="111" t="str">
        <f>IF(ISBLANK('In Process Calc.'!AJ33),"",'In Process Calc.'!AJ33)</f>
        <v/>
      </c>
      <c r="AB33" s="111" t="str">
        <f>IF(ISBLANK('In Process Calc.'!AK33),"",'In Process Calc.'!AK33)</f>
        <v/>
      </c>
      <c r="AC33" s="111" t="str">
        <f>IF(ISBLANK('In Process Calc.'!AL33),"",'In Process Calc.'!AL33)</f>
        <v/>
      </c>
      <c r="AD33" s="111" t="str">
        <f>IF(ISBLANK('In Process Calc.'!AM33),"",'In Process Calc.'!AM33)</f>
        <v/>
      </c>
      <c r="AE33" s="111" t="str">
        <f>IF(ISBLANK('In Process Calc.'!AN33),"",'In Process Calc.'!AN33)</f>
        <v/>
      </c>
      <c r="AF33" s="111" t="str">
        <f>IF(ISBLANK('In Process Calc.'!AO33),"",'In Process Calc.'!AO33)</f>
        <v/>
      </c>
      <c r="AH33" s="111" t="str">
        <f>IF(ISBLANK('In Process Calc.'!C33),"",'In Process Calc.'!C33)</f>
        <v/>
      </c>
      <c r="AI33" s="111" t="str">
        <f>IF(ISBLANK(Glutamine!H37),"",Glutamine!H37)</f>
        <v/>
      </c>
      <c r="AJ33" s="111" t="str">
        <f>IF(ISBLANK('In Process Calc.'!L33),"",'In Process Calc.'!L33)</f>
        <v/>
      </c>
      <c r="AK33" s="111" t="str">
        <f>IF(ISBLANK('In Process Calc.'!M33),"",'In Process Calc.'!M33)</f>
        <v/>
      </c>
      <c r="AL33" s="111" t="str">
        <f>IF(ISBLANK('In Process Calc.'!N33),"",'In Process Calc.'!N33)</f>
        <v/>
      </c>
      <c r="AM33" s="111" t="str">
        <f>IF(ISBLANK('In Process Calc.'!O33),"",'In Process Calc.'!O33)</f>
        <v/>
      </c>
      <c r="AN33" s="111" t="str">
        <f>IF(ISBLANK('In Process Calc.'!P33),"",'In Process Calc.'!P33)</f>
        <v/>
      </c>
      <c r="AO33" s="111" t="str">
        <f>IF(ISBLANK('In Process Calc.'!Q33),"",'In Process Calc.'!Q33)</f>
        <v/>
      </c>
      <c r="AP33" s="111" t="str">
        <f>IF(ISBLANK('In Process Calc.'!R33),"",'In Process Calc.'!R33)</f>
        <v/>
      </c>
      <c r="AQ33" s="111" t="str">
        <f>IF(ISBLANK('In Process Calc.'!S33),"",'In Process Calc.'!S33)</f>
        <v/>
      </c>
      <c r="AR33" s="111" t="str">
        <f>IF(ISBLANK('In Process Calc.'!T33),"",'In Process Calc.'!T33)</f>
        <v/>
      </c>
      <c r="AS33" s="111" t="str">
        <f>IF(ISBLANK('In Process Calc.'!U33),"",'In Process Calc.'!U33)</f>
        <v/>
      </c>
      <c r="AT33" s="111" t="str">
        <f>IF(ISBLANK('In Process Calc.'!V33),"",'In Process Calc.'!V33)</f>
        <v/>
      </c>
      <c r="AU33" s="111" t="str">
        <f>IF(ISBLANK('In Process Calc.'!W33),"",'In Process Calc.'!W33)</f>
        <v/>
      </c>
      <c r="AV33" s="111" t="str">
        <f>IF(ISBLANK('In Process Calc.'!X33),"",'In Process Calc.'!X33)</f>
        <v/>
      </c>
      <c r="AW33" s="111" t="str">
        <f>IF(ISBLANK('In Process Calc.'!Y33),"",'In Process Calc.'!Y33)</f>
        <v/>
      </c>
      <c r="AX33" s="111" t="str">
        <f>IF(ISBLANK('In Process Calc.'!Z33),"",'In Process Calc.'!Z33)</f>
        <v/>
      </c>
      <c r="AY33" s="111" t="str">
        <f>IF(ISBLANK('In Process Calc.'!AA33),"",'In Process Calc.'!AA33)</f>
        <v/>
      </c>
      <c r="AZ33" s="111" t="str">
        <f>IF(ISBLANK('In Process Calc.'!AB33),"",'In Process Calc.'!AB33)</f>
        <v/>
      </c>
      <c r="BA33" s="111" t="str">
        <f>IF(ISBLANK('In Process Calc.'!AC33),"",'In Process Calc.'!AC33)</f>
        <v/>
      </c>
      <c r="BB33" s="111" t="str">
        <f>IF(ISBLANK('In Process Calc.'!AD33),"",'In Process Calc.'!AD33)</f>
        <v/>
      </c>
      <c r="BC33" s="111" t="str">
        <f>IF(ISBLANK('In Process Calc.'!AE33),"",'In Process Calc.'!AE33)</f>
        <v/>
      </c>
      <c r="BD33" s="111" t="str">
        <f>IF(ISBLANK('In Process Calc.'!AF33),"",'In Process Calc.'!AF33)</f>
        <v/>
      </c>
      <c r="BE33" s="111" t="str">
        <f>IF(ISBLANK('In Process Calc.'!AG33),"",'In Process Calc.'!AG33)</f>
        <v/>
      </c>
      <c r="BF33" s="111" t="str">
        <f>IF(ISBLANK('In Process Calc.'!AH33),"",'In Process Calc.'!AH33)</f>
        <v/>
      </c>
      <c r="BG33" s="111" t="str">
        <f>IF(ISBLANK('In Process Calc.'!AI33),"",'In Process Calc.'!AI33)</f>
        <v/>
      </c>
      <c r="BH33" s="111" t="str">
        <f>IF(ISBLANK('In Process Calc.'!AJ33),"",'In Process Calc.'!AJ33)</f>
        <v/>
      </c>
      <c r="BI33" s="111" t="str">
        <f>IF(ISBLANK('In Process Calc.'!AK33),"",'In Process Calc.'!AK33)</f>
        <v/>
      </c>
      <c r="BJ33" s="111" t="str">
        <f>IF(ISBLANK('In Process Calc.'!AL33),"",'In Process Calc.'!AL33)</f>
        <v/>
      </c>
      <c r="BK33" s="111" t="str">
        <f>IF(ISBLANK('In Process Calc.'!AM33),"",'In Process Calc.'!AM33)</f>
        <v/>
      </c>
      <c r="BL33" s="111" t="str">
        <f>IF(ISBLANK('In Process Calc.'!AN33),"",'In Process Calc.'!AN33)</f>
        <v/>
      </c>
      <c r="BM33" s="111" t="str">
        <f>IF(ISBLANK('In Process Calc.'!AO33),"",'In Process Calc.'!AO33)</f>
        <v/>
      </c>
      <c r="BO33" s="54" t="s">
        <v>110</v>
      </c>
      <c r="BP33" s="56">
        <f t="array" ref="BP33:BS33">LINEST($BL3:INDEX($BL:$BL,COUNT($BL:$BL)+2),$AH$3:INDEX($AH:$AH,COUNT($AH:$AH)+2)^{1,2,3},TRUE,TRUE)</f>
        <v>9.6191874705510955E-6</v>
      </c>
      <c r="BQ33" s="56">
        <v>-1.9701784966472909E-3</v>
      </c>
      <c r="BR33" s="56">
        <v>-0.16892920292342264</v>
      </c>
      <c r="BS33" s="56">
        <v>13.80987545441279</v>
      </c>
      <c r="BT33" s="56">
        <f t="array" ref="BT33:BX33">LINEST($BL3:INDEX($BL:$BL,COUNT($BL:$BL)+2),$AH$3:INDEX($AH:$AH,COUNT($AH:$AH)+2)^{1,2,3,4},TRUE,TRUE)</f>
        <v>-2.3092371017008426E-7</v>
      </c>
      <c r="BU33" s="56">
        <v>1.6378562613574753E-4</v>
      </c>
      <c r="BV33" s="56">
        <v>-3.4381009577459272E-2</v>
      </c>
      <c r="BW33" s="56">
        <v>2.0580643165474366</v>
      </c>
      <c r="BX33" s="56">
        <v>-11.886664974638848</v>
      </c>
      <c r="BY33" s="57">
        <f>IF('Cumulative Curves'!$B$24=6,#REF!,IF('Cumulative Curves'!$B$24=5,#REF!, IF( 'Cumulative Curves'!$B$24=4, BX33,IF('Cumulative Curves'!$B$24=3, BS33, 0))))</f>
        <v>13.80987545441279</v>
      </c>
      <c r="BZ33" s="57">
        <f>IF('Cumulative Curves'!$B$24=6,#REF!,IF('Cumulative Curves'!$B$24=5,#REF!, IF( 'Cumulative Curves'!$B$24=4, BW33,IF('Cumulative Curves'!$B$24=3, BR33, 0))))</f>
        <v>-0.16892920292342264</v>
      </c>
      <c r="CA33" s="57">
        <f>IF('Cumulative Curves'!$B$24=6,#REF!,IF('Cumulative Curves'!$B$24=5,#REF!, IF( 'Cumulative Curves'!$B$24=4, BV33,IF('Cumulative Curves'!$B$24=3, BQ33, 0))))</f>
        <v>-1.9701784966472909E-3</v>
      </c>
      <c r="CB33" s="57">
        <f>IF('Cumulative Curves'!$B$24=6,#REF!,IF('Cumulative Curves'!$B$24=5,#REF!, IF( 'Cumulative Curves'!$B$24=4, BU33,IF('Cumulative Curves'!$B$24=3, BP33, 0))))</f>
        <v>9.6191874705510955E-6</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2">
      <c r="A34" s="111" t="str">
        <f>IF(ISBLANK('In Process Calc.'!C34),"",'In Process Calc.'!C34)</f>
        <v/>
      </c>
      <c r="B34" s="111" t="str">
        <f>IF(ISBLANK(Glutamine!H36),"",Glutamine!H36)</f>
        <v/>
      </c>
      <c r="C34" s="111" t="str">
        <f>IF(ISBLANK('In Process Calc.'!L34),"",'In Process Calc.'!L34)</f>
        <v/>
      </c>
      <c r="D34" s="111" t="str">
        <f>IF(ISBLANK('In Process Calc.'!M34),"",'In Process Calc.'!M34)</f>
        <v/>
      </c>
      <c r="E34" s="111" t="str">
        <f>IF(ISBLANK('In Process Calc.'!N34),"",'In Process Calc.'!N34)</f>
        <v/>
      </c>
      <c r="F34" s="111" t="str">
        <f>IF(ISBLANK('In Process Calc.'!O34),"",'In Process Calc.'!O34)</f>
        <v/>
      </c>
      <c r="G34" s="111" t="str">
        <f>IF(ISBLANK('In Process Calc.'!P34),"",'In Process Calc.'!P34)</f>
        <v/>
      </c>
      <c r="H34" s="111" t="str">
        <f>IF(ISBLANK('In Process Calc.'!Q34),"",'In Process Calc.'!Q34)</f>
        <v/>
      </c>
      <c r="I34" s="111" t="str">
        <f>IF(ISBLANK('In Process Calc.'!R34),"",'In Process Calc.'!R34)</f>
        <v/>
      </c>
      <c r="J34" s="111" t="str">
        <f>IF(ISBLANK('In Process Calc.'!S34),"",'In Process Calc.'!S34)</f>
        <v/>
      </c>
      <c r="K34" s="111" t="str">
        <f>IF(ISBLANK('In Process Calc.'!T34),"",'In Process Calc.'!T34)</f>
        <v/>
      </c>
      <c r="L34" s="111" t="str">
        <f>IF(ISBLANK('In Process Calc.'!U34),"",'In Process Calc.'!U34)</f>
        <v/>
      </c>
      <c r="M34" s="111" t="str">
        <f>IF(ISBLANK('In Process Calc.'!V34),"",'In Process Calc.'!V34)</f>
        <v/>
      </c>
      <c r="N34" s="111" t="str">
        <f>IF(ISBLANK('In Process Calc.'!W34),"",'In Process Calc.'!W34)</f>
        <v/>
      </c>
      <c r="O34" s="111" t="str">
        <f>IF(ISBLANK('In Process Calc.'!X34),"",'In Process Calc.'!X34)</f>
        <v/>
      </c>
      <c r="P34" s="111" t="str">
        <f>IF(ISBLANK('In Process Calc.'!Y34),"",'In Process Calc.'!Y34)</f>
        <v/>
      </c>
      <c r="Q34" s="111" t="str">
        <f>IF(ISBLANK('In Process Calc.'!Z34),"",'In Process Calc.'!Z34)</f>
        <v/>
      </c>
      <c r="R34" s="111" t="str">
        <f>IF(ISBLANK('In Process Calc.'!AA34),"",'In Process Calc.'!AA34)</f>
        <v/>
      </c>
      <c r="S34" s="111" t="str">
        <f>IF(ISBLANK('In Process Calc.'!AB34),"",'In Process Calc.'!AB34)</f>
        <v/>
      </c>
      <c r="T34" s="111" t="str">
        <f>IF(ISBLANK('In Process Calc.'!AC34),"",'In Process Calc.'!AC34)</f>
        <v/>
      </c>
      <c r="U34" s="111" t="str">
        <f>IF(ISBLANK('In Process Calc.'!AD34),"",'In Process Calc.'!AD34)</f>
        <v/>
      </c>
      <c r="V34" s="111" t="str">
        <f>IF(ISBLANK('In Process Calc.'!AE34),"",'In Process Calc.'!AE34)</f>
        <v/>
      </c>
      <c r="W34" s="111" t="str">
        <f>IF(ISBLANK('In Process Calc.'!AF34),"",'In Process Calc.'!AF34)</f>
        <v/>
      </c>
      <c r="X34" s="111" t="str">
        <f>IF(ISBLANK('In Process Calc.'!AG34),"",'In Process Calc.'!AG34)</f>
        <v/>
      </c>
      <c r="Y34" s="111" t="str">
        <f>IF(ISBLANK('In Process Calc.'!AH34),"",'In Process Calc.'!AH34)</f>
        <v/>
      </c>
      <c r="Z34" s="111" t="str">
        <f>IF(ISBLANK('In Process Calc.'!AI34),"",'In Process Calc.'!AI34)</f>
        <v/>
      </c>
      <c r="AA34" s="111" t="str">
        <f>IF(ISBLANK('In Process Calc.'!AJ34),"",'In Process Calc.'!AJ34)</f>
        <v/>
      </c>
      <c r="AB34" s="111" t="str">
        <f>IF(ISBLANK('In Process Calc.'!AK34),"",'In Process Calc.'!AK34)</f>
        <v/>
      </c>
      <c r="AC34" s="111" t="str">
        <f>IF(ISBLANK('In Process Calc.'!AL34),"",'In Process Calc.'!AL34)</f>
        <v/>
      </c>
      <c r="AD34" s="111" t="str">
        <f>IF(ISBLANK('In Process Calc.'!AM34),"",'In Process Calc.'!AM34)</f>
        <v/>
      </c>
      <c r="AE34" s="111" t="str">
        <f>IF(ISBLANK('In Process Calc.'!AN34),"",'In Process Calc.'!AN34)</f>
        <v/>
      </c>
      <c r="AF34" s="111" t="str">
        <f>IF(ISBLANK('In Process Calc.'!AO34),"",'In Process Calc.'!AO34)</f>
        <v/>
      </c>
      <c r="AH34" s="111" t="str">
        <f>IF(ISBLANK('In Process Calc.'!C34),"",'In Process Calc.'!C34)</f>
        <v/>
      </c>
      <c r="AI34" s="111" t="str">
        <f>IF(ISBLANK(Glutamine!H38),"",Glutamine!H38)</f>
        <v/>
      </c>
      <c r="AJ34" s="111" t="str">
        <f>IF(ISBLANK('In Process Calc.'!L34),"",'In Process Calc.'!L34)</f>
        <v/>
      </c>
      <c r="AK34" s="111" t="str">
        <f>IF(ISBLANK('In Process Calc.'!M34),"",'In Process Calc.'!M34)</f>
        <v/>
      </c>
      <c r="AL34" s="111" t="str">
        <f>IF(ISBLANK('In Process Calc.'!N34),"",'In Process Calc.'!N34)</f>
        <v/>
      </c>
      <c r="AM34" s="111" t="str">
        <f>IF(ISBLANK('In Process Calc.'!O34),"",'In Process Calc.'!O34)</f>
        <v/>
      </c>
      <c r="AN34" s="111" t="str">
        <f>IF(ISBLANK('In Process Calc.'!P34),"",'In Process Calc.'!P34)</f>
        <v/>
      </c>
      <c r="AO34" s="111" t="str">
        <f>IF(ISBLANK('In Process Calc.'!Q34),"",'In Process Calc.'!Q34)</f>
        <v/>
      </c>
      <c r="AP34" s="111" t="str">
        <f>IF(ISBLANK('In Process Calc.'!R34),"",'In Process Calc.'!R34)</f>
        <v/>
      </c>
      <c r="AQ34" s="111" t="str">
        <f>IF(ISBLANK('In Process Calc.'!S34),"",'In Process Calc.'!S34)</f>
        <v/>
      </c>
      <c r="AR34" s="111" t="str">
        <f>IF(ISBLANK('In Process Calc.'!T34),"",'In Process Calc.'!T34)</f>
        <v/>
      </c>
      <c r="AS34" s="111" t="str">
        <f>IF(ISBLANK('In Process Calc.'!U34),"",'In Process Calc.'!U34)</f>
        <v/>
      </c>
      <c r="AT34" s="111" t="str">
        <f>IF(ISBLANK('In Process Calc.'!V34),"",'In Process Calc.'!V34)</f>
        <v/>
      </c>
      <c r="AU34" s="111" t="str">
        <f>IF(ISBLANK('In Process Calc.'!W34),"",'In Process Calc.'!W34)</f>
        <v/>
      </c>
      <c r="AV34" s="111" t="str">
        <f>IF(ISBLANK('In Process Calc.'!X34),"",'In Process Calc.'!X34)</f>
        <v/>
      </c>
      <c r="AW34" s="111" t="str">
        <f>IF(ISBLANK('In Process Calc.'!Y34),"",'In Process Calc.'!Y34)</f>
        <v/>
      </c>
      <c r="AX34" s="111" t="str">
        <f>IF(ISBLANK('In Process Calc.'!Z34),"",'In Process Calc.'!Z34)</f>
        <v/>
      </c>
      <c r="AY34" s="111" t="str">
        <f>IF(ISBLANK('In Process Calc.'!AA34),"",'In Process Calc.'!AA34)</f>
        <v/>
      </c>
      <c r="AZ34" s="111" t="str">
        <f>IF(ISBLANK('In Process Calc.'!AB34),"",'In Process Calc.'!AB34)</f>
        <v/>
      </c>
      <c r="BA34" s="111" t="str">
        <f>IF(ISBLANK('In Process Calc.'!AC34),"",'In Process Calc.'!AC34)</f>
        <v/>
      </c>
      <c r="BB34" s="111" t="str">
        <f>IF(ISBLANK('In Process Calc.'!AD34),"",'In Process Calc.'!AD34)</f>
        <v/>
      </c>
      <c r="BC34" s="111" t="str">
        <f>IF(ISBLANK('In Process Calc.'!AE34),"",'In Process Calc.'!AE34)</f>
        <v/>
      </c>
      <c r="BD34" s="111" t="str">
        <f>IF(ISBLANK('In Process Calc.'!AF34),"",'In Process Calc.'!AF34)</f>
        <v/>
      </c>
      <c r="BE34" s="111" t="str">
        <f>IF(ISBLANK('In Process Calc.'!AG34),"",'In Process Calc.'!AG34)</f>
        <v/>
      </c>
      <c r="BF34" s="111" t="str">
        <f>IF(ISBLANK('In Process Calc.'!AH34),"",'In Process Calc.'!AH34)</f>
        <v/>
      </c>
      <c r="BG34" s="111" t="str">
        <f>IF(ISBLANK('In Process Calc.'!AI34),"",'In Process Calc.'!AI34)</f>
        <v/>
      </c>
      <c r="BH34" s="111" t="str">
        <f>IF(ISBLANK('In Process Calc.'!AJ34),"",'In Process Calc.'!AJ34)</f>
        <v/>
      </c>
      <c r="BI34" s="111" t="str">
        <f>IF(ISBLANK('In Process Calc.'!AK34),"",'In Process Calc.'!AK34)</f>
        <v/>
      </c>
      <c r="BJ34" s="111" t="str">
        <f>IF(ISBLANK('In Process Calc.'!AL34),"",'In Process Calc.'!AL34)</f>
        <v/>
      </c>
      <c r="BK34" s="111" t="str">
        <f>IF(ISBLANK('In Process Calc.'!AM34),"",'In Process Calc.'!AM34)</f>
        <v/>
      </c>
      <c r="BL34" s="111" t="str">
        <f>IF(ISBLANK('In Process Calc.'!AN34),"",'In Process Calc.'!AN34)</f>
        <v/>
      </c>
      <c r="BM34" s="111" t="str">
        <f>IF(ISBLANK('In Process Calc.'!AO34),"",'In Process Calc.'!AO34)</f>
        <v/>
      </c>
      <c r="BO34" s="54" t="s">
        <v>242</v>
      </c>
      <c r="BP34" s="56">
        <f t="array" ref="BP34:BS34">LINEST($BM3:INDEX($BM:$BM,COUNT($BM:$BM)+2),$AH$3:INDEX($AH:$AH,COUNT($AH:$AH)+2)^{1,2,3},TRUE,TRUE)</f>
        <v>8.4716065696502671E-6</v>
      </c>
      <c r="BQ34" s="56">
        <v>5.0164877829591246E-3</v>
      </c>
      <c r="BR34" s="56">
        <v>-1.6920982730675895</v>
      </c>
      <c r="BS34" s="56">
        <v>60.753573379142111</v>
      </c>
      <c r="BT34" s="56">
        <f t="array" ref="BT34:BX34">LINEST($BM3:INDEX($BM:$BM,COUNT($BM:$BM)+2),$AH$3:INDEX($AH:$AH,COUNT($AH:$AH)+2)^{1,2,3,4},TRUE,TRUE)</f>
        <v>-8.6278744541531784E-7</v>
      </c>
      <c r="BU34" s="56">
        <v>5.8447511736874915E-4</v>
      </c>
      <c r="BV34" s="56">
        <v>-0.11607830205652872</v>
      </c>
      <c r="BW34" s="56">
        <v>6.6284940481173109</v>
      </c>
      <c r="BX34" s="56">
        <v>-35.254984843239072</v>
      </c>
      <c r="BY34" s="57">
        <f>IF('Cumulative Curves'!$B$3=6,#REF!,IF('Cumulative Curves'!$B$3=5,#REF!, IF( 'Cumulative Curves'!$B$3=4, BX34,IF('Cumulative Curves'!$B$3=3, BS34, 0))))</f>
        <v>60.753573379142111</v>
      </c>
      <c r="BZ34" s="57">
        <f>IF('Cumulative Curves'!$B$3=6,#REF!,IF('Cumulative Curves'!$B$3=5,#REF!, IF( 'Cumulative Curves'!$B$3=4, BW34,IF('Cumulative Curves'!$B$3=3, BR34, 0))))</f>
        <v>-1.6920982730675895</v>
      </c>
      <c r="CA34" s="57">
        <f>IF('Cumulative Curves'!$B$3=6,#REF!,IF('Cumulative Curves'!$B$3=5,#REF!, IF( 'Cumulative Curves'!$B$3=4, BV34,IF('Cumulative Curves'!$B$3=3, BQ34, 0))))</f>
        <v>5.0164877829591246E-3</v>
      </c>
      <c r="CB34" s="57">
        <f>IF('Cumulative Curves'!$B$3=6,#REF!,IF('Cumulative Curves'!$B$3=5,#REF!, IF( 'Cumulative Curves'!$B$3=4, BU34,IF('Cumulative Curves'!$B$3=3, BP34, 0))))</f>
        <v>8.4716065696502671E-6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c r="A35" s="111" t="str">
        <f>IF(ISBLANK('In Process Calc.'!C35),"",'In Process Calc.'!C35)</f>
        <v/>
      </c>
      <c r="B35" s="111" t="str">
        <f>IF(ISBLANK(Glutamine!H37),"",Glutamine!H37)</f>
        <v/>
      </c>
      <c r="C35" s="111" t="str">
        <f>IF(ISBLANK('In Process Calc.'!L35),"",'In Process Calc.'!L35)</f>
        <v/>
      </c>
      <c r="D35" s="111" t="str">
        <f>IF(ISBLANK('In Process Calc.'!M35),"",'In Process Calc.'!M35)</f>
        <v/>
      </c>
      <c r="E35" s="111" t="str">
        <f>IF(ISBLANK('In Process Calc.'!N35),"",'In Process Calc.'!N35)</f>
        <v/>
      </c>
      <c r="F35" s="111" t="str">
        <f>IF(ISBLANK('In Process Calc.'!O35),"",'In Process Calc.'!O35)</f>
        <v/>
      </c>
      <c r="G35" s="111" t="str">
        <f>IF(ISBLANK('In Process Calc.'!P35),"",'In Process Calc.'!P35)</f>
        <v/>
      </c>
      <c r="H35" s="111" t="str">
        <f>IF(ISBLANK('In Process Calc.'!Q35),"",'In Process Calc.'!Q35)</f>
        <v/>
      </c>
      <c r="I35" s="111" t="str">
        <f>IF(ISBLANK('In Process Calc.'!R35),"",'In Process Calc.'!R35)</f>
        <v/>
      </c>
      <c r="J35" s="111" t="str">
        <f>IF(ISBLANK('In Process Calc.'!S35),"",'In Process Calc.'!S35)</f>
        <v/>
      </c>
      <c r="K35" s="111" t="str">
        <f>IF(ISBLANK('In Process Calc.'!T35),"",'In Process Calc.'!T35)</f>
        <v/>
      </c>
      <c r="L35" s="111" t="str">
        <f>IF(ISBLANK('In Process Calc.'!U35),"",'In Process Calc.'!U35)</f>
        <v/>
      </c>
      <c r="M35" s="111" t="str">
        <f>IF(ISBLANK('In Process Calc.'!V35),"",'In Process Calc.'!V35)</f>
        <v/>
      </c>
      <c r="N35" s="111" t="str">
        <f>IF(ISBLANK('In Process Calc.'!W35),"",'In Process Calc.'!W35)</f>
        <v/>
      </c>
      <c r="O35" s="111" t="str">
        <f>IF(ISBLANK('In Process Calc.'!X35),"",'In Process Calc.'!X35)</f>
        <v/>
      </c>
      <c r="P35" s="111" t="str">
        <f>IF(ISBLANK('In Process Calc.'!Y35),"",'In Process Calc.'!Y35)</f>
        <v/>
      </c>
      <c r="Q35" s="111" t="str">
        <f>IF(ISBLANK('In Process Calc.'!Z35),"",'In Process Calc.'!Z35)</f>
        <v/>
      </c>
      <c r="R35" s="111" t="str">
        <f>IF(ISBLANK('In Process Calc.'!AA35),"",'In Process Calc.'!AA35)</f>
        <v/>
      </c>
      <c r="S35" s="111" t="str">
        <f>IF(ISBLANK('In Process Calc.'!AB35),"",'In Process Calc.'!AB35)</f>
        <v/>
      </c>
      <c r="T35" s="111" t="str">
        <f>IF(ISBLANK('In Process Calc.'!AC35),"",'In Process Calc.'!AC35)</f>
        <v/>
      </c>
      <c r="U35" s="111" t="str">
        <f>IF(ISBLANK('In Process Calc.'!AD35),"",'In Process Calc.'!AD35)</f>
        <v/>
      </c>
      <c r="V35" s="111" t="str">
        <f>IF(ISBLANK('In Process Calc.'!AE35),"",'In Process Calc.'!AE35)</f>
        <v/>
      </c>
      <c r="W35" s="111" t="str">
        <f>IF(ISBLANK('In Process Calc.'!AF35),"",'In Process Calc.'!AF35)</f>
        <v/>
      </c>
      <c r="X35" s="111" t="str">
        <f>IF(ISBLANK('In Process Calc.'!AG35),"",'In Process Calc.'!AG35)</f>
        <v/>
      </c>
      <c r="Y35" s="111" t="str">
        <f>IF(ISBLANK('In Process Calc.'!AH35),"",'In Process Calc.'!AH35)</f>
        <v/>
      </c>
      <c r="Z35" s="111" t="str">
        <f>IF(ISBLANK('In Process Calc.'!AI35),"",'In Process Calc.'!AI35)</f>
        <v/>
      </c>
      <c r="AA35" s="111" t="str">
        <f>IF(ISBLANK('In Process Calc.'!AJ35),"",'In Process Calc.'!AJ35)</f>
        <v/>
      </c>
      <c r="AB35" s="111" t="str">
        <f>IF(ISBLANK('In Process Calc.'!AK35),"",'In Process Calc.'!AK35)</f>
        <v/>
      </c>
      <c r="AC35" s="111" t="str">
        <f>IF(ISBLANK('In Process Calc.'!AL35),"",'In Process Calc.'!AL35)</f>
        <v/>
      </c>
      <c r="AD35" s="111" t="str">
        <f>IF(ISBLANK('In Process Calc.'!AM35),"",'In Process Calc.'!AM35)</f>
        <v/>
      </c>
      <c r="AE35" s="111" t="str">
        <f>IF(ISBLANK('In Process Calc.'!AN35),"",'In Process Calc.'!AN35)</f>
        <v/>
      </c>
      <c r="AF35" s="111" t="str">
        <f>IF(ISBLANK('In Process Calc.'!AO35),"",'In Process Calc.'!AO35)</f>
        <v/>
      </c>
      <c r="AH35" s="111" t="str">
        <f>IF(ISBLANK('In Process Calc.'!C35),"",'In Process Calc.'!C35)</f>
        <v/>
      </c>
      <c r="AI35" s="111" t="str">
        <f>IF(ISBLANK(Glutamine!H39),"",Glutamine!H39)</f>
        <v/>
      </c>
      <c r="AJ35" s="111" t="str">
        <f>IF(ISBLANK('In Process Calc.'!L35),"",'In Process Calc.'!L35)</f>
        <v/>
      </c>
      <c r="AK35" s="111" t="str">
        <f>IF(ISBLANK('In Process Calc.'!M35),"",'In Process Calc.'!M35)</f>
        <v/>
      </c>
      <c r="AL35" s="111" t="str">
        <f>IF(ISBLANK('In Process Calc.'!N35),"",'In Process Calc.'!N35)</f>
        <v/>
      </c>
      <c r="AM35" s="111" t="str">
        <f>IF(ISBLANK('In Process Calc.'!O35),"",'In Process Calc.'!O35)</f>
        <v/>
      </c>
      <c r="AN35" s="111" t="str">
        <f>IF(ISBLANK('In Process Calc.'!P35),"",'In Process Calc.'!P35)</f>
        <v/>
      </c>
      <c r="AO35" s="111" t="str">
        <f>IF(ISBLANK('In Process Calc.'!Q35),"",'In Process Calc.'!Q35)</f>
        <v/>
      </c>
      <c r="AP35" s="111" t="str">
        <f>IF(ISBLANK('In Process Calc.'!R35),"",'In Process Calc.'!R35)</f>
        <v/>
      </c>
      <c r="AQ35" s="111" t="str">
        <f>IF(ISBLANK('In Process Calc.'!S35),"",'In Process Calc.'!S35)</f>
        <v/>
      </c>
      <c r="AR35" s="111" t="str">
        <f>IF(ISBLANK('In Process Calc.'!T35),"",'In Process Calc.'!T35)</f>
        <v/>
      </c>
      <c r="AS35" s="111" t="str">
        <f>IF(ISBLANK('In Process Calc.'!U35),"",'In Process Calc.'!U35)</f>
        <v/>
      </c>
      <c r="AT35" s="111" t="str">
        <f>IF(ISBLANK('In Process Calc.'!V35),"",'In Process Calc.'!V35)</f>
        <v/>
      </c>
      <c r="AU35" s="111" t="str">
        <f>IF(ISBLANK('In Process Calc.'!W35),"",'In Process Calc.'!W35)</f>
        <v/>
      </c>
      <c r="AV35" s="111" t="str">
        <f>IF(ISBLANK('In Process Calc.'!X35),"",'In Process Calc.'!X35)</f>
        <v/>
      </c>
      <c r="AW35" s="111" t="str">
        <f>IF(ISBLANK('In Process Calc.'!Y35),"",'In Process Calc.'!Y35)</f>
        <v/>
      </c>
      <c r="AX35" s="111" t="str">
        <f>IF(ISBLANK('In Process Calc.'!Z35),"",'In Process Calc.'!Z35)</f>
        <v/>
      </c>
      <c r="AY35" s="111" t="str">
        <f>IF(ISBLANK('In Process Calc.'!AA35),"",'In Process Calc.'!AA35)</f>
        <v/>
      </c>
      <c r="AZ35" s="111" t="str">
        <f>IF(ISBLANK('In Process Calc.'!AB35),"",'In Process Calc.'!AB35)</f>
        <v/>
      </c>
      <c r="BA35" s="111" t="str">
        <f>IF(ISBLANK('In Process Calc.'!AC35),"",'In Process Calc.'!AC35)</f>
        <v/>
      </c>
      <c r="BB35" s="111" t="str">
        <f>IF(ISBLANK('In Process Calc.'!AD35),"",'In Process Calc.'!AD35)</f>
        <v/>
      </c>
      <c r="BC35" s="111" t="str">
        <f>IF(ISBLANK('In Process Calc.'!AE35),"",'In Process Calc.'!AE35)</f>
        <v/>
      </c>
      <c r="BD35" s="111" t="str">
        <f>IF(ISBLANK('In Process Calc.'!AF35),"",'In Process Calc.'!AF35)</f>
        <v/>
      </c>
      <c r="BE35" s="111" t="str">
        <f>IF(ISBLANK('In Process Calc.'!AG35),"",'In Process Calc.'!AG35)</f>
        <v/>
      </c>
      <c r="BF35" s="111" t="str">
        <f>IF(ISBLANK('In Process Calc.'!AH35),"",'In Process Calc.'!AH35)</f>
        <v/>
      </c>
      <c r="BG35" s="111" t="str">
        <f>IF(ISBLANK('In Process Calc.'!AI35),"",'In Process Calc.'!AI35)</f>
        <v/>
      </c>
      <c r="BH35" s="111" t="str">
        <f>IF(ISBLANK('In Process Calc.'!AJ35),"",'In Process Calc.'!AJ35)</f>
        <v/>
      </c>
      <c r="BI35" s="111" t="str">
        <f>IF(ISBLANK('In Process Calc.'!AK35),"",'In Process Calc.'!AK35)</f>
        <v/>
      </c>
      <c r="BJ35" s="111" t="str">
        <f>IF(ISBLANK('In Process Calc.'!AL35),"",'In Process Calc.'!AL35)</f>
        <v/>
      </c>
      <c r="BK35" s="111" t="str">
        <f>IF(ISBLANK('In Process Calc.'!AM35),"",'In Process Calc.'!AM35)</f>
        <v/>
      </c>
      <c r="BL35" s="111" t="str">
        <f>IF(ISBLANK('In Process Calc.'!AN35),"",'In Process Calc.'!AN35)</f>
        <v/>
      </c>
      <c r="BM35" s="111" t="str">
        <f>IF(ISBLANK('In Process Calc.'!AO35),"",'In Process Calc.'!AO35)</f>
        <v/>
      </c>
      <c r="BP35" s="536" t="s">
        <v>598</v>
      </c>
      <c r="BQ35" s="537"/>
      <c r="BR35" s="537"/>
      <c r="BS35" s="537"/>
      <c r="BT35" s="537"/>
      <c r="BU35" s="537"/>
      <c r="BV35" s="536" t="s">
        <v>599</v>
      </c>
      <c r="BW35" s="537"/>
      <c r="BX35" s="537"/>
      <c r="BY35" s="537"/>
      <c r="BZ35" s="537"/>
      <c r="CA35" s="537"/>
      <c r="CB35" s="537"/>
      <c r="CC35" s="49"/>
      <c r="CD35" s="49"/>
      <c r="CE35" s="49"/>
      <c r="CF35" s="49"/>
      <c r="CG35" s="534" t="s">
        <v>475</v>
      </c>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row>
    <row r="36" spans="1:116" s="48" customFormat="1" ht="105">
      <c r="A36" s="111" t="str">
        <f>IF(ISBLANK('In Process Calc.'!C36),"",'In Process Calc.'!C36)</f>
        <v/>
      </c>
      <c r="B36" s="111" t="str">
        <f>IF(ISBLANK(Glutamine!H38),"",Glutamine!H38)</f>
        <v/>
      </c>
      <c r="C36" s="111" t="str">
        <f>IF(ISBLANK('In Process Calc.'!L36),"",'In Process Calc.'!L36)</f>
        <v/>
      </c>
      <c r="D36" s="111" t="str">
        <f>IF(ISBLANK('In Process Calc.'!M36),"",'In Process Calc.'!M36)</f>
        <v/>
      </c>
      <c r="E36" s="111" t="str">
        <f>IF(ISBLANK('In Process Calc.'!N36),"",'In Process Calc.'!N36)</f>
        <v/>
      </c>
      <c r="F36" s="111" t="str">
        <f>IF(ISBLANK('In Process Calc.'!O36),"",'In Process Calc.'!O36)</f>
        <v/>
      </c>
      <c r="G36" s="111" t="str">
        <f>IF(ISBLANK('In Process Calc.'!P36),"",'In Process Calc.'!P36)</f>
        <v/>
      </c>
      <c r="H36" s="111" t="str">
        <f>IF(ISBLANK('In Process Calc.'!Q36),"",'In Process Calc.'!Q36)</f>
        <v/>
      </c>
      <c r="I36" s="111" t="str">
        <f>IF(ISBLANK('In Process Calc.'!R36),"",'In Process Calc.'!R36)</f>
        <v/>
      </c>
      <c r="J36" s="111" t="str">
        <f>IF(ISBLANK('In Process Calc.'!S36),"",'In Process Calc.'!S36)</f>
        <v/>
      </c>
      <c r="K36" s="111" t="str">
        <f>IF(ISBLANK('In Process Calc.'!T36),"",'In Process Calc.'!T36)</f>
        <v/>
      </c>
      <c r="L36" s="111" t="str">
        <f>IF(ISBLANK('In Process Calc.'!U36),"",'In Process Calc.'!U36)</f>
        <v/>
      </c>
      <c r="M36" s="111" t="str">
        <f>IF(ISBLANK('In Process Calc.'!V36),"",'In Process Calc.'!V36)</f>
        <v/>
      </c>
      <c r="N36" s="111" t="str">
        <f>IF(ISBLANK('In Process Calc.'!W36),"",'In Process Calc.'!W36)</f>
        <v/>
      </c>
      <c r="O36" s="111" t="str">
        <f>IF(ISBLANK('In Process Calc.'!X36),"",'In Process Calc.'!X36)</f>
        <v/>
      </c>
      <c r="P36" s="111" t="str">
        <f>IF(ISBLANK('In Process Calc.'!Y36),"",'In Process Calc.'!Y36)</f>
        <v/>
      </c>
      <c r="Q36" s="111" t="str">
        <f>IF(ISBLANK('In Process Calc.'!Z36),"",'In Process Calc.'!Z36)</f>
        <v/>
      </c>
      <c r="R36" s="111" t="str">
        <f>IF(ISBLANK('In Process Calc.'!AA36),"",'In Process Calc.'!AA36)</f>
        <v/>
      </c>
      <c r="S36" s="111" t="str">
        <f>IF(ISBLANK('In Process Calc.'!AB36),"",'In Process Calc.'!AB36)</f>
        <v/>
      </c>
      <c r="T36" s="111" t="str">
        <f>IF(ISBLANK('In Process Calc.'!AC36),"",'In Process Calc.'!AC36)</f>
        <v/>
      </c>
      <c r="U36" s="111" t="str">
        <f>IF(ISBLANK('In Process Calc.'!AD36),"",'In Process Calc.'!AD36)</f>
        <v/>
      </c>
      <c r="V36" s="111" t="str">
        <f>IF(ISBLANK('In Process Calc.'!AE36),"",'In Process Calc.'!AE36)</f>
        <v/>
      </c>
      <c r="W36" s="111" t="str">
        <f>IF(ISBLANK('In Process Calc.'!AF36),"",'In Process Calc.'!AF36)</f>
        <v/>
      </c>
      <c r="X36" s="111" t="str">
        <f>IF(ISBLANK('In Process Calc.'!AG36),"",'In Process Calc.'!AG36)</f>
        <v/>
      </c>
      <c r="Y36" s="111" t="str">
        <f>IF(ISBLANK('In Process Calc.'!AH36),"",'In Process Calc.'!AH36)</f>
        <v/>
      </c>
      <c r="Z36" s="111" t="str">
        <f>IF(ISBLANK('In Process Calc.'!AI36),"",'In Process Calc.'!AI36)</f>
        <v/>
      </c>
      <c r="AA36" s="111" t="str">
        <f>IF(ISBLANK('In Process Calc.'!AJ36),"",'In Process Calc.'!AJ36)</f>
        <v/>
      </c>
      <c r="AB36" s="111" t="str">
        <f>IF(ISBLANK('In Process Calc.'!AK36),"",'In Process Calc.'!AK36)</f>
        <v/>
      </c>
      <c r="AC36" s="111" t="str">
        <f>IF(ISBLANK('In Process Calc.'!AL36),"",'In Process Calc.'!AL36)</f>
        <v/>
      </c>
      <c r="AD36" s="111" t="str">
        <f>IF(ISBLANK('In Process Calc.'!AM36),"",'In Process Calc.'!AM36)</f>
        <v/>
      </c>
      <c r="AE36" s="111" t="str">
        <f>IF(ISBLANK('In Process Calc.'!AN36),"",'In Process Calc.'!AN36)</f>
        <v/>
      </c>
      <c r="AF36" s="111" t="str">
        <f>IF(ISBLANK('In Process Calc.'!AO36),"",'In Process Calc.'!AO36)</f>
        <v/>
      </c>
      <c r="AH36" s="111" t="str">
        <f>IF(ISBLANK('In Process Calc.'!C36),"",'In Process Calc.'!C36)</f>
        <v/>
      </c>
      <c r="AI36" s="111" t="str">
        <f>IF(ISBLANK(Glutamine!H40),"",Glutamine!H40)</f>
        <v/>
      </c>
      <c r="AJ36" s="111" t="str">
        <f>IF(ISBLANK('In Process Calc.'!L36),"",'In Process Calc.'!L36)</f>
        <v/>
      </c>
      <c r="AK36" s="111" t="str">
        <f>IF(ISBLANK('In Process Calc.'!M36),"",'In Process Calc.'!M36)</f>
        <v/>
      </c>
      <c r="AL36" s="111" t="str">
        <f>IF(ISBLANK('In Process Calc.'!N36),"",'In Process Calc.'!N36)</f>
        <v/>
      </c>
      <c r="AM36" s="111" t="str">
        <f>IF(ISBLANK('In Process Calc.'!O36),"",'In Process Calc.'!O36)</f>
        <v/>
      </c>
      <c r="AN36" s="111" t="str">
        <f>IF(ISBLANK('In Process Calc.'!P36),"",'In Process Calc.'!P36)</f>
        <v/>
      </c>
      <c r="AO36" s="111" t="str">
        <f>IF(ISBLANK('In Process Calc.'!Q36),"",'In Process Calc.'!Q36)</f>
        <v/>
      </c>
      <c r="AP36" s="111" t="str">
        <f>IF(ISBLANK('In Process Calc.'!R36),"",'In Process Calc.'!R36)</f>
        <v/>
      </c>
      <c r="AQ36" s="111" t="str">
        <f>IF(ISBLANK('In Process Calc.'!S36),"",'In Process Calc.'!S36)</f>
        <v/>
      </c>
      <c r="AR36" s="111" t="str">
        <f>IF(ISBLANK('In Process Calc.'!T36),"",'In Process Calc.'!T36)</f>
        <v/>
      </c>
      <c r="AS36" s="111" t="str">
        <f>IF(ISBLANK('In Process Calc.'!U36),"",'In Process Calc.'!U36)</f>
        <v/>
      </c>
      <c r="AT36" s="111" t="str">
        <f>IF(ISBLANK('In Process Calc.'!V36),"",'In Process Calc.'!V36)</f>
        <v/>
      </c>
      <c r="AU36" s="111" t="str">
        <f>IF(ISBLANK('In Process Calc.'!W36),"",'In Process Calc.'!W36)</f>
        <v/>
      </c>
      <c r="AV36" s="111" t="str">
        <f>IF(ISBLANK('In Process Calc.'!X36),"",'In Process Calc.'!X36)</f>
        <v/>
      </c>
      <c r="AW36" s="111" t="str">
        <f>IF(ISBLANK('In Process Calc.'!Y36),"",'In Process Calc.'!Y36)</f>
        <v/>
      </c>
      <c r="AX36" s="111" t="str">
        <f>IF(ISBLANK('In Process Calc.'!Z36),"",'In Process Calc.'!Z36)</f>
        <v/>
      </c>
      <c r="AY36" s="111" t="str">
        <f>IF(ISBLANK('In Process Calc.'!AA36),"",'In Process Calc.'!AA36)</f>
        <v/>
      </c>
      <c r="AZ36" s="111" t="str">
        <f>IF(ISBLANK('In Process Calc.'!AB36),"",'In Process Calc.'!AB36)</f>
        <v/>
      </c>
      <c r="BA36" s="111" t="str">
        <f>IF(ISBLANK('In Process Calc.'!AC36),"",'In Process Calc.'!AC36)</f>
        <v/>
      </c>
      <c r="BB36" s="111" t="str">
        <f>IF(ISBLANK('In Process Calc.'!AD36),"",'In Process Calc.'!AD36)</f>
        <v/>
      </c>
      <c r="BC36" s="111" t="str">
        <f>IF(ISBLANK('In Process Calc.'!AE36),"",'In Process Calc.'!AE36)</f>
        <v/>
      </c>
      <c r="BD36" s="111" t="str">
        <f>IF(ISBLANK('In Process Calc.'!AF36),"",'In Process Calc.'!AF36)</f>
        <v/>
      </c>
      <c r="BE36" s="111" t="str">
        <f>IF(ISBLANK('In Process Calc.'!AG36),"",'In Process Calc.'!AG36)</f>
        <v/>
      </c>
      <c r="BF36" s="111" t="str">
        <f>IF(ISBLANK('In Process Calc.'!AH36),"",'In Process Calc.'!AH36)</f>
        <v/>
      </c>
      <c r="BG36" s="111" t="str">
        <f>IF(ISBLANK('In Process Calc.'!AI36),"",'In Process Calc.'!AI36)</f>
        <v/>
      </c>
      <c r="BH36" s="111" t="str">
        <f>IF(ISBLANK('In Process Calc.'!AJ36),"",'In Process Calc.'!AJ36)</f>
        <v/>
      </c>
      <c r="BI36" s="111" t="str">
        <f>IF(ISBLANK('In Process Calc.'!AK36),"",'In Process Calc.'!AK36)</f>
        <v/>
      </c>
      <c r="BJ36" s="111" t="str">
        <f>IF(ISBLANK('In Process Calc.'!AL36),"",'In Process Calc.'!AL36)</f>
        <v/>
      </c>
      <c r="BK36" s="111" t="str">
        <f>IF(ISBLANK('In Process Calc.'!AM36),"",'In Process Calc.'!AM36)</f>
        <v/>
      </c>
      <c r="BL36" s="111" t="str">
        <f>IF(ISBLANK('In Process Calc.'!AN36),"",'In Process Calc.'!AN36)</f>
        <v/>
      </c>
      <c r="BM36" s="111" t="str">
        <f>IF(ISBLANK('In Process Calc.'!AO36),"",'In Process Calc.'!AO36)</f>
        <v/>
      </c>
      <c r="BO36" s="54" t="s">
        <v>107</v>
      </c>
      <c r="BP36" s="48">
        <f t="array" ref="BP36:BU36">LINEST($Q3:INDEX($Q:$Q,COUNT($Q:$Q)+2),$A$3:INDEX($A:$A,COUNT($A:$A)+2)^{1,2,3,4,5},TRUE,TRUE)</f>
        <v>5.6913819928374297E-11</v>
      </c>
      <c r="BQ36" s="48">
        <v>-1.5250270866931038E-11</v>
      </c>
      <c r="BR36" s="48">
        <v>-1.6690978232642037E-5</v>
      </c>
      <c r="BS36" s="48">
        <v>3.9126937944783816E-3</v>
      </c>
      <c r="BT36" s="48">
        <v>-0.13054502297468157</v>
      </c>
      <c r="BU36" s="48">
        <v>1.1041125600337978</v>
      </c>
      <c r="BV36" s="48">
        <f t="array" ref="BV36:CB36">LINEST($Q3:INDEX($Q:$Q,COUNT($Q:$Q)+2),$A$3:INDEX($A:$A,COUNT($A:$A)+2)^{1,2,3,4,5,6},TRUE,TRUE)</f>
        <v>-3.1697513833069325E-12</v>
      </c>
      <c r="BW36" s="48">
        <v>3.2311971524167125E-9</v>
      </c>
      <c r="BX36" s="48">
        <v>-1.1941818804975455E-6</v>
      </c>
      <c r="BY36" s="48">
        <v>1.9109814291399133E-4</v>
      </c>
      <c r="BZ36" s="48">
        <v>-1.2523700155773721E-2</v>
      </c>
      <c r="CA36" s="48">
        <v>0.34565282965551752</v>
      </c>
      <c r="CB36" s="48">
        <v>-0.6752543203950836</v>
      </c>
      <c r="CG36" s="74" t="s">
        <v>366</v>
      </c>
      <c r="CH36" s="75" t="s">
        <v>367</v>
      </c>
      <c r="CI36" s="59" t="s">
        <v>109</v>
      </c>
      <c r="CJ36" s="59" t="s">
        <v>108</v>
      </c>
      <c r="CK36" s="59" t="s">
        <v>104</v>
      </c>
      <c r="CL36" s="59" t="s">
        <v>289</v>
      </c>
      <c r="CM36" s="59" t="s">
        <v>53</v>
      </c>
      <c r="CN36" s="59" t="s">
        <v>48</v>
      </c>
      <c r="CO36" s="59" t="s">
        <v>46</v>
      </c>
      <c r="CP36" s="59" t="s">
        <v>346</v>
      </c>
      <c r="CQ36" s="59" t="s">
        <v>105</v>
      </c>
      <c r="CR36" s="59" t="s">
        <v>50</v>
      </c>
      <c r="CS36" s="59" t="s">
        <v>47</v>
      </c>
      <c r="CT36" s="59" t="s">
        <v>51</v>
      </c>
      <c r="CU36" s="59" t="s">
        <v>329</v>
      </c>
      <c r="CV36" s="59" t="s">
        <v>58</v>
      </c>
      <c r="CW36" s="59" t="s">
        <v>107</v>
      </c>
      <c r="CX36" s="59" t="s">
        <v>59</v>
      </c>
      <c r="CY36" s="59" t="s">
        <v>60</v>
      </c>
      <c r="CZ36" s="59" t="s">
        <v>56</v>
      </c>
      <c r="DA36" s="59" t="s">
        <v>106</v>
      </c>
      <c r="DB36" s="59" t="s">
        <v>63</v>
      </c>
      <c r="DC36" s="59" t="s">
        <v>358</v>
      </c>
      <c r="DD36" s="59" t="s">
        <v>49</v>
      </c>
      <c r="DE36" s="59" t="s">
        <v>52</v>
      </c>
      <c r="DF36" s="59" t="s">
        <v>347</v>
      </c>
      <c r="DG36" s="59" t="s">
        <v>54</v>
      </c>
      <c r="DH36" s="59" t="s">
        <v>57</v>
      </c>
      <c r="DI36" s="59" t="s">
        <v>55</v>
      </c>
      <c r="DJ36" s="59" t="s">
        <v>111</v>
      </c>
      <c r="DK36" s="59" t="s">
        <v>110</v>
      </c>
      <c r="DL36" s="59" t="s">
        <v>242</v>
      </c>
    </row>
    <row r="37" spans="1:116" s="48" customFormat="1" ht="12">
      <c r="A37" s="111" t="str">
        <f>IF(ISBLANK('In Process Calc.'!C37),"",'In Process Calc.'!C37)</f>
        <v/>
      </c>
      <c r="B37" s="111" t="str">
        <f>IF(ISBLANK(Glutamine!H39),"",Glutamine!H39)</f>
        <v/>
      </c>
      <c r="C37" s="111" t="str">
        <f>IF(ISBLANK('In Process Calc.'!L37),"",'In Process Calc.'!L37)</f>
        <v/>
      </c>
      <c r="D37" s="111" t="str">
        <f>IF(ISBLANK('In Process Calc.'!M37),"",'In Process Calc.'!M37)</f>
        <v/>
      </c>
      <c r="E37" s="111" t="str">
        <f>IF(ISBLANK('In Process Calc.'!N37),"",'In Process Calc.'!N37)</f>
        <v/>
      </c>
      <c r="F37" s="111" t="str">
        <f>IF(ISBLANK('In Process Calc.'!O37),"",'In Process Calc.'!O37)</f>
        <v/>
      </c>
      <c r="G37" s="111" t="str">
        <f>IF(ISBLANK('In Process Calc.'!P37),"",'In Process Calc.'!P37)</f>
        <v/>
      </c>
      <c r="H37" s="111" t="str">
        <f>IF(ISBLANK('In Process Calc.'!Q37),"",'In Process Calc.'!Q37)</f>
        <v/>
      </c>
      <c r="I37" s="111" t="str">
        <f>IF(ISBLANK('In Process Calc.'!R37),"",'In Process Calc.'!R37)</f>
        <v/>
      </c>
      <c r="J37" s="111" t="str">
        <f>IF(ISBLANK('In Process Calc.'!S37),"",'In Process Calc.'!S37)</f>
        <v/>
      </c>
      <c r="K37" s="111" t="str">
        <f>IF(ISBLANK('In Process Calc.'!T37),"",'In Process Calc.'!T37)</f>
        <v/>
      </c>
      <c r="L37" s="111" t="str">
        <f>IF(ISBLANK('In Process Calc.'!U37),"",'In Process Calc.'!U37)</f>
        <v/>
      </c>
      <c r="M37" s="111" t="str">
        <f>IF(ISBLANK('In Process Calc.'!V37),"",'In Process Calc.'!V37)</f>
        <v/>
      </c>
      <c r="N37" s="111" t="str">
        <f>IF(ISBLANK('In Process Calc.'!W37),"",'In Process Calc.'!W37)</f>
        <v/>
      </c>
      <c r="O37" s="111" t="str">
        <f>IF(ISBLANK('In Process Calc.'!X37),"",'In Process Calc.'!X37)</f>
        <v/>
      </c>
      <c r="P37" s="111" t="str">
        <f>IF(ISBLANK('In Process Calc.'!Y37),"",'In Process Calc.'!Y37)</f>
        <v/>
      </c>
      <c r="Q37" s="111" t="str">
        <f>IF(ISBLANK('In Process Calc.'!Z37),"",'In Process Calc.'!Z37)</f>
        <v/>
      </c>
      <c r="R37" s="111" t="str">
        <f>IF(ISBLANK('In Process Calc.'!AA37),"",'In Process Calc.'!AA37)</f>
        <v/>
      </c>
      <c r="S37" s="111" t="str">
        <f>IF(ISBLANK('In Process Calc.'!AB37),"",'In Process Calc.'!AB37)</f>
        <v/>
      </c>
      <c r="T37" s="111" t="str">
        <f>IF(ISBLANK('In Process Calc.'!AC37),"",'In Process Calc.'!AC37)</f>
        <v/>
      </c>
      <c r="U37" s="111" t="str">
        <f>IF(ISBLANK('In Process Calc.'!AD37),"",'In Process Calc.'!AD37)</f>
        <v/>
      </c>
      <c r="V37" s="111" t="str">
        <f>IF(ISBLANK('In Process Calc.'!AE37),"",'In Process Calc.'!AE37)</f>
        <v/>
      </c>
      <c r="W37" s="111" t="str">
        <f>IF(ISBLANK('In Process Calc.'!AF37),"",'In Process Calc.'!AF37)</f>
        <v/>
      </c>
      <c r="X37" s="111" t="str">
        <f>IF(ISBLANK('In Process Calc.'!AG37),"",'In Process Calc.'!AG37)</f>
        <v/>
      </c>
      <c r="Y37" s="111" t="str">
        <f>IF(ISBLANK('In Process Calc.'!AH37),"",'In Process Calc.'!AH37)</f>
        <v/>
      </c>
      <c r="Z37" s="111" t="str">
        <f>IF(ISBLANK('In Process Calc.'!AI37),"",'In Process Calc.'!AI37)</f>
        <v/>
      </c>
      <c r="AA37" s="111" t="str">
        <f>IF(ISBLANK('In Process Calc.'!AJ37),"",'In Process Calc.'!AJ37)</f>
        <v/>
      </c>
      <c r="AB37" s="111" t="str">
        <f>IF(ISBLANK('In Process Calc.'!AK37),"",'In Process Calc.'!AK37)</f>
        <v/>
      </c>
      <c r="AC37" s="111" t="str">
        <f>IF(ISBLANK('In Process Calc.'!AL37),"",'In Process Calc.'!AL37)</f>
        <v/>
      </c>
      <c r="AD37" s="111" t="str">
        <f>IF(ISBLANK('In Process Calc.'!AM37),"",'In Process Calc.'!AM37)</f>
        <v/>
      </c>
      <c r="AE37" s="111" t="str">
        <f>IF(ISBLANK('In Process Calc.'!AN37),"",'In Process Calc.'!AN37)</f>
        <v/>
      </c>
      <c r="AF37" s="111" t="str">
        <f>IF(ISBLANK('In Process Calc.'!AO37),"",'In Process Calc.'!AO37)</f>
        <v/>
      </c>
      <c r="AH37" s="111" t="str">
        <f>IF(ISBLANK('In Process Calc.'!C37),"",'In Process Calc.'!C37)</f>
        <v/>
      </c>
      <c r="AI37" s="111" t="str">
        <f>IF(ISBLANK(Glutamine!H41),"",Glutamine!H41)</f>
        <v/>
      </c>
      <c r="AJ37" s="111" t="str">
        <f>IF(ISBLANK('In Process Calc.'!L37),"",'In Process Calc.'!L37)</f>
        <v/>
      </c>
      <c r="AK37" s="111" t="str">
        <f>IF(ISBLANK('In Process Calc.'!M37),"",'In Process Calc.'!M37)</f>
        <v/>
      </c>
      <c r="AL37" s="111" t="str">
        <f>IF(ISBLANK('In Process Calc.'!N37),"",'In Process Calc.'!N37)</f>
        <v/>
      </c>
      <c r="AM37" s="111" t="str">
        <f>IF(ISBLANK('In Process Calc.'!O37),"",'In Process Calc.'!O37)</f>
        <v/>
      </c>
      <c r="AN37" s="111" t="str">
        <f>IF(ISBLANK('In Process Calc.'!P37),"",'In Process Calc.'!P37)</f>
        <v/>
      </c>
      <c r="AO37" s="111" t="str">
        <f>IF(ISBLANK('In Process Calc.'!Q37),"",'In Process Calc.'!Q37)</f>
        <v/>
      </c>
      <c r="AP37" s="111" t="str">
        <f>IF(ISBLANK('In Process Calc.'!R37),"",'In Process Calc.'!R37)</f>
        <v/>
      </c>
      <c r="AQ37" s="111" t="str">
        <f>IF(ISBLANK('In Process Calc.'!S37),"",'In Process Calc.'!S37)</f>
        <v/>
      </c>
      <c r="AR37" s="111" t="str">
        <f>IF(ISBLANK('In Process Calc.'!T37),"",'In Process Calc.'!T37)</f>
        <v/>
      </c>
      <c r="AS37" s="111" t="str">
        <f>IF(ISBLANK('In Process Calc.'!U37),"",'In Process Calc.'!U37)</f>
        <v/>
      </c>
      <c r="AT37" s="111" t="str">
        <f>IF(ISBLANK('In Process Calc.'!V37),"",'In Process Calc.'!V37)</f>
        <v/>
      </c>
      <c r="AU37" s="111" t="str">
        <f>IF(ISBLANK('In Process Calc.'!W37),"",'In Process Calc.'!W37)</f>
        <v/>
      </c>
      <c r="AV37" s="111" t="str">
        <f>IF(ISBLANK('In Process Calc.'!X37),"",'In Process Calc.'!X37)</f>
        <v/>
      </c>
      <c r="AW37" s="111" t="str">
        <f>IF(ISBLANK('In Process Calc.'!Y37),"",'In Process Calc.'!Y37)</f>
        <v/>
      </c>
      <c r="AX37" s="111" t="str">
        <f>IF(ISBLANK('In Process Calc.'!Z37),"",'In Process Calc.'!Z37)</f>
        <v/>
      </c>
      <c r="AY37" s="111" t="str">
        <f>IF(ISBLANK('In Process Calc.'!AA37),"",'In Process Calc.'!AA37)</f>
        <v/>
      </c>
      <c r="AZ37" s="111" t="str">
        <f>IF(ISBLANK('In Process Calc.'!AB37),"",'In Process Calc.'!AB37)</f>
        <v/>
      </c>
      <c r="BA37" s="111" t="str">
        <f>IF(ISBLANK('In Process Calc.'!AC37),"",'In Process Calc.'!AC37)</f>
        <v/>
      </c>
      <c r="BB37" s="111" t="str">
        <f>IF(ISBLANK('In Process Calc.'!AD37),"",'In Process Calc.'!AD37)</f>
        <v/>
      </c>
      <c r="BC37" s="111" t="str">
        <f>IF(ISBLANK('In Process Calc.'!AE37),"",'In Process Calc.'!AE37)</f>
        <v/>
      </c>
      <c r="BD37" s="111" t="str">
        <f>IF(ISBLANK('In Process Calc.'!AF37),"",'In Process Calc.'!AF37)</f>
        <v/>
      </c>
      <c r="BE37" s="111" t="str">
        <f>IF(ISBLANK('In Process Calc.'!AG37),"",'In Process Calc.'!AG37)</f>
        <v/>
      </c>
      <c r="BF37" s="111" t="str">
        <f>IF(ISBLANK('In Process Calc.'!AH37),"",'In Process Calc.'!AH37)</f>
        <v/>
      </c>
      <c r="BG37" s="111" t="str">
        <f>IF(ISBLANK('In Process Calc.'!AI37),"",'In Process Calc.'!AI37)</f>
        <v/>
      </c>
      <c r="BH37" s="111" t="str">
        <f>IF(ISBLANK('In Process Calc.'!AJ37),"",'In Process Calc.'!AJ37)</f>
        <v/>
      </c>
      <c r="BI37" s="111" t="str">
        <f>IF(ISBLANK('In Process Calc.'!AK37),"",'In Process Calc.'!AK37)</f>
        <v/>
      </c>
      <c r="BJ37" s="111" t="str">
        <f>IF(ISBLANK('In Process Calc.'!AL37),"",'In Process Calc.'!AL37)</f>
        <v/>
      </c>
      <c r="BK37" s="111" t="str">
        <f>IF(ISBLANK('In Process Calc.'!AM37),"",'In Process Calc.'!AM37)</f>
        <v/>
      </c>
      <c r="BL37" s="111" t="str">
        <f>IF(ISBLANK('In Process Calc.'!AN37),"",'In Process Calc.'!AN37)</f>
        <v/>
      </c>
      <c r="BM37" s="111" t="str">
        <f>IF(ISBLANK('In Process Calc.'!AO37),"",'In Process Calc.'!AO37)</f>
        <v/>
      </c>
      <c r="BO37" s="54" t="s">
        <v>50</v>
      </c>
      <c r="BP37" s="48">
        <f t="array" ref="BP37:BU37">LINEST($L3:INDEX($L:$L,COUNT($L:$L)+2),$A$3:INDEX($A:$A,COUNT($A:$A)+2)^{1,2,3,4,5},TRUE,TRUE)</f>
        <v>-1.7295551460511446E-10</v>
      </c>
      <c r="BQ37" s="48">
        <v>1.4189355964522454E-7</v>
      </c>
      <c r="BR37" s="48">
        <v>-3.867753941609533E-5</v>
      </c>
      <c r="BS37" s="48">
        <v>3.9233219553390913E-3</v>
      </c>
      <c r="BT37" s="48">
        <v>-0.14297873205333103</v>
      </c>
      <c r="BU37" s="48">
        <v>0.62542096319455709</v>
      </c>
      <c r="BV37" s="48">
        <f t="array" ref="BV37:CB37">LINEST($L3:INDEX($L:$L,COUNT($L:$L)+2),$A$3:INDEX($A:$A,COUNT($A:$A)+2)^{1,2,3,4,5,6},TRUE,TRUE)</f>
        <v>-1.016846699706742E-12</v>
      </c>
      <c r="BW37" s="48">
        <v>8.4534502075343087E-10</v>
      </c>
      <c r="BX37" s="48">
        <v>-2.4119149971962965E-7</v>
      </c>
      <c r="BY37" s="48">
        <v>2.7980584998854334E-5</v>
      </c>
      <c r="BZ37" s="48">
        <v>-1.34942373424835E-3</v>
      </c>
      <c r="CA37" s="48">
        <v>9.7841052482361916E-3</v>
      </c>
      <c r="CB37" s="48">
        <v>5.4605425590892764E-2</v>
      </c>
      <c r="CG37" s="76">
        <f>'In Process Calc.'!C3</f>
        <v>0.61666666675591841</v>
      </c>
      <c r="CH37" s="76">
        <f>$BY$4+$BZ$4*$CG37+$CA$4*$CG37^2+$CB$4*$CG37^3+$CC$4*$CG37^4+$CD$4*$CG37^5+$CE$4*$CG37^6</f>
        <v>0.80182756382087605</v>
      </c>
      <c r="CI37" s="76">
        <f>$BY$5+$BZ$5*$CG37+$CA$5*$CG37^2+$CB$5*$CG37^3+$CC$5*$CG37^4+$CD$5*$CG37^5+$CE$5*$CG37^6</f>
        <v>590.29587022942917</v>
      </c>
      <c r="CJ37" s="76">
        <f>$BY$6+$BZ$6*$CG37+$CA$6*$CG37^2+$CB$6*$CG37^3+$CC$6*$CG37^4+$CD$6*$CG37^5+$CE$6*$CG37^6</f>
        <v>0</v>
      </c>
      <c r="CK37" s="76">
        <f>$BY$7+$BZ$7*$CG37+$CA$7*$CG37^2+$CB$7*$CG37^3+$CC$7*$CG37^4+$CD$7*$CG37^5+$CE$7*$CG37^6</f>
        <v>174.64573315002318</v>
      </c>
      <c r="CL37" s="76">
        <f>$BY$8+$BZ$8*$CG37+$CA$8*$CG37^2+$CB$8*$CG37^3+$CC$8*$CG37^4+$CD$8*$CG37^5+$CE$8*$CG37^6</f>
        <v>-0.76412088572438897</v>
      </c>
      <c r="CM37" s="76">
        <f>$BY$9+$BZ$9*$CG37+$CA$9*$CG37^2+$CB$9*$CG37^3+$CC$9*$CG37^4+$CD$9*$CG37^5+$CE$9*$CG37^6</f>
        <v>0.48620727920196999</v>
      </c>
      <c r="CN37" s="76">
        <f>$BY$10+$BZ$10*$CG37+$CA$10*$CG37^2+$CB$10*$CG37^3+$CC$10*$CG37^4+$CD$10*$CG37^5+$CE$10*$CG37^6</f>
        <v>0.50230788058482367</v>
      </c>
      <c r="CO37" s="76">
        <f>$BY$11+$BZ$11*$CG37+$CA$11*$CG37^2+$CB$11*$CG37^3+$CC$11*$CG37^4+$CD$11*$CG37^5+$CE$11*$CG37^6</f>
        <v>-0.5183672843761723</v>
      </c>
      <c r="CP37" s="76">
        <f>$BY$12+$BZ$12*$CG37+$CA$12*$CG37^2+$CB$12*$CG37^3+$CC$12*$CG37^4+$CD$12*$CG37^5+$CE$12*$CG37^6</f>
        <v>8.3475721691329222E-3</v>
      </c>
      <c r="CQ37" s="76">
        <f>$BY$13+$BZ$13*$CG37+$CA$13*$CG37^2+$CB$13*$CG37^3+$CC$13*$CG37^4+$CD$13*$CG37^5+$CE$13*$CG37^6</f>
        <v>0.86632410725377806</v>
      </c>
      <c r="CR37" s="76">
        <f>$BY$14+$BZ$14*$CG37+$CA$14*$CG37^2+$CB$14*$CG37^3+$CC$14*$CG37^4+$CD$14*$CG37^5+$CE$14*$CG37^6</f>
        <v>6.0132328075487324E-2</v>
      </c>
      <c r="CS37" s="76">
        <f>$BY$15+$BZ$15*$CG37+$CA$15*$CG37^2+$CB$15*$CG37^3+$CC$15*$CG37^4+$CD$15*$CG37^5+$CE$15*$CG37^6</f>
        <v>4.3185225852560549</v>
      </c>
      <c r="CT37" s="76">
        <f>$BY$16+$BZ$16*$CG37+$CA$16*$CG37^2+$CB$16*$CG37^3+$CC$16*$CG37^4+$CD$16*$CG37^5+$CE$16*$CG37^6</f>
        <v>0.7368015788881781</v>
      </c>
      <c r="CU37" s="76">
        <f>$BY$17+$BZ$17*$CG37+$CA$17*$CG37^2+$CB$17*$CG37^3+$CC$17*$CG37^4+$CD$17*$CG37^5+$CE$17*$CG37^6</f>
        <v>5.2261691856860387E-3</v>
      </c>
      <c r="CV37" s="76">
        <f>$BY$18+$BZ$18*$CG37+$CA$18*$CG37^2+$CB$18*$CG37^3+$CC$18*$CG37^4+$CD$18*$CG37^5+$CE$18*$CG37^6</f>
        <v>0.62947497592635759</v>
      </c>
      <c r="CW37" s="76">
        <f>$BY$19+$BZ$19*$CG37+$CA$19*$CG37^2+$CB$19*$CG37^3+$CC$19*$CG37^4+$CD$19*$CG37^5+$CE$19*$CG37^6</f>
        <v>1.0250937922473458</v>
      </c>
      <c r="CX37" s="76">
        <f>$BY$20+$BZ$20*$CG37+$CA$20*$CG37^2+$CB$20*$CG37^3+$CC$20*$CG37^4+$CD$20*$CG37^5+$CE$20*$CG37^6</f>
        <v>0.86868628194446196</v>
      </c>
      <c r="CY37" s="76">
        <f>$BY$21+$BZ$21*$CG37+$CA$21*$CG37^2+$CB$21*$CG37^3+$CC$21*$CG37^4+$CD$21*$CG37^5+$CE$21*$CG37^6</f>
        <v>0.58737048751845988</v>
      </c>
      <c r="CZ37" s="76">
        <f>$BY$22+$BZ$22*$CG37+$CA$22*$CG37^2+$CB$22*$CG37^3+$CC$22*$CG37^4+$CD$22*$CG37^5+$CE$22*$CG37^6</f>
        <v>3.8664007515098957E-2</v>
      </c>
      <c r="DA37" s="76">
        <f>$BY$23+$BZ$23*$CG37+$CA$23*$CG37^2+$CB$23*$CG37^3+$CC$23*$CG37^4+$CD$23*$CG37^5+$CE$23*$CG37^6</f>
        <v>0.98035452698586756</v>
      </c>
      <c r="DB37" s="76">
        <f>$BY$24+$BZ$24*$CG37+$CA$24*$CG37^2+$CB$24*$CG37^3+$CC$24*$CG37^4+$CD$24*$CG37^5+$CE$24*$CG37^6</f>
        <v>0.30265097593605955</v>
      </c>
      <c r="DC37" s="76">
        <f>$BY$25+$BZ$25*$CG37+$CA$25*$CG37^2+$CB$25*$CG37^3+$CC$25*$CG37^4+$CD$25*$CG37^5+$CE$25*$CG37^6</f>
        <v>0.13182696280853212</v>
      </c>
      <c r="DD37" s="76">
        <f>$BY$26+$BZ$26*$CG37+$CA$26*$CG37^2+$CB$26*$CG37^3+$CC$26*$CG37^4+$CD$26*$CG37^5+$CE$26*$CG37^6</f>
        <v>2.8157583440639875E-2</v>
      </c>
      <c r="DE37" s="76">
        <f>$BY$27+$BZ$27*$CG37+$CA$27*$CG37^2+$CB$27*$CG37^3+$CC$27*$CG37^4+$CD$27*$CG37^5+$CE$27*$CG37^6</f>
        <v>0.16194908143471529</v>
      </c>
      <c r="DF37" s="76">
        <f>$BY$28+$BZ$28*$CG37+$CA$28*$CG37^2+$CB$28*$CG37^3+$CC$28*$CG37^4+$CD$28*$CG37^5+$CE$28*$CG37^6</f>
        <v>0.15102717083513978</v>
      </c>
      <c r="DG37" s="76">
        <f>$BY$29+$BZ$29*$CG37+$CA$29*$CG37^2+$CB$29*$CG37^3+$CC$29*$CG37^4+$CD$29*$CG37^5+$CE$29*$CG37^6</f>
        <v>9.808324036027144E-2</v>
      </c>
      <c r="DH37" s="76">
        <f>$BY$30+$BZ$30*$CG37+$CA$30*$CG37^2+$CB$30*$CG37^3+$CC$30*$CG37^4+$CD$30*$CG37^5+$CE$30*$CG37^6</f>
        <v>1.1432052800800838</v>
      </c>
      <c r="DI37" s="76">
        <f>$BY$31+$BZ$31*$CG37+$CA$31*$CG37^2+$CB$31*$CG37^3+$CC$31*$CG37^4+$CD$31*$CG37^5+$CE$31*$CG37^6</f>
        <v>0</v>
      </c>
      <c r="DJ37" s="76">
        <f>$BY$32+$BZ$32*$CG37+$CA$32*$CG37^2+$CB$32*$CG37^3+$CC$32*$CG37^4+$CD$32*$CG37^5+$CE$32*$CG37^6</f>
        <v>13.488721845310025</v>
      </c>
      <c r="DK37" s="76">
        <f>$BY$33+$BZ$33*$CG37+$CA$33*$CG37^2+$CB$33*$CG37^3+$CC$33*$CG37^4+$CD$33*$CG37^5+$CE$33*$CG37^6</f>
        <v>13.704955486571519</v>
      </c>
      <c r="DL37" s="76">
        <f>$BY$34+$BZ$34*$CG37+$CA$34*$CG37^2+$CB$34*$CG37^3+$CC$34*$CG37^4+$CD$34*$CG37^5+$CE$34*$CG37^6</f>
        <v>59.712022422723948</v>
      </c>
    </row>
    <row r="38" spans="1:116" s="48" customFormat="1" ht="11">
      <c r="A38" s="111" t="str">
        <f>IF(ISBLANK('In Process Calc.'!C38),"",'In Process Calc.'!C38)</f>
        <v/>
      </c>
      <c r="B38" s="111" t="str">
        <f>IF(ISBLANK(Glutamine!H40),"",Glutamine!H40)</f>
        <v/>
      </c>
      <c r="C38" s="111" t="str">
        <f>IF(ISBLANK('In Process Calc.'!L38),"",'In Process Calc.'!L38)</f>
        <v/>
      </c>
      <c r="D38" s="111" t="str">
        <f>IF(ISBLANK('In Process Calc.'!M38),"",'In Process Calc.'!M38)</f>
        <v/>
      </c>
      <c r="E38" s="111" t="str">
        <f>IF(ISBLANK('In Process Calc.'!N38),"",'In Process Calc.'!N38)</f>
        <v/>
      </c>
      <c r="F38" s="111" t="str">
        <f>IF(ISBLANK('In Process Calc.'!O38),"",'In Process Calc.'!O38)</f>
        <v/>
      </c>
      <c r="G38" s="111" t="str">
        <f>IF(ISBLANK('In Process Calc.'!P38),"",'In Process Calc.'!P38)</f>
        <v/>
      </c>
      <c r="H38" s="111" t="str">
        <f>IF(ISBLANK('In Process Calc.'!Q38),"",'In Process Calc.'!Q38)</f>
        <v/>
      </c>
      <c r="I38" s="111" t="str">
        <f>IF(ISBLANK('In Process Calc.'!R38),"",'In Process Calc.'!R38)</f>
        <v/>
      </c>
      <c r="J38" s="111" t="str">
        <f>IF(ISBLANK('In Process Calc.'!S38),"",'In Process Calc.'!S38)</f>
        <v/>
      </c>
      <c r="K38" s="111" t="str">
        <f>IF(ISBLANK('In Process Calc.'!T38),"",'In Process Calc.'!T38)</f>
        <v/>
      </c>
      <c r="L38" s="111" t="str">
        <f>IF(ISBLANK('In Process Calc.'!U38),"",'In Process Calc.'!U38)</f>
        <v/>
      </c>
      <c r="M38" s="111" t="str">
        <f>IF(ISBLANK('In Process Calc.'!V38),"",'In Process Calc.'!V38)</f>
        <v/>
      </c>
      <c r="N38" s="111" t="str">
        <f>IF(ISBLANK('In Process Calc.'!W38),"",'In Process Calc.'!W38)</f>
        <v/>
      </c>
      <c r="O38" s="111" t="str">
        <f>IF(ISBLANK('In Process Calc.'!X38),"",'In Process Calc.'!X38)</f>
        <v/>
      </c>
      <c r="P38" s="111" t="str">
        <f>IF(ISBLANK('In Process Calc.'!Y38),"",'In Process Calc.'!Y38)</f>
        <v/>
      </c>
      <c r="Q38" s="111" t="str">
        <f>IF(ISBLANK('In Process Calc.'!Z38),"",'In Process Calc.'!Z38)</f>
        <v/>
      </c>
      <c r="R38" s="111" t="str">
        <f>IF(ISBLANK('In Process Calc.'!AA38),"",'In Process Calc.'!AA38)</f>
        <v/>
      </c>
      <c r="S38" s="111" t="str">
        <f>IF(ISBLANK('In Process Calc.'!AB38),"",'In Process Calc.'!AB38)</f>
        <v/>
      </c>
      <c r="T38" s="111" t="str">
        <f>IF(ISBLANK('In Process Calc.'!AC38),"",'In Process Calc.'!AC38)</f>
        <v/>
      </c>
      <c r="U38" s="111" t="str">
        <f>IF(ISBLANK('In Process Calc.'!AD38),"",'In Process Calc.'!AD38)</f>
        <v/>
      </c>
      <c r="V38" s="111" t="str">
        <f>IF(ISBLANK('In Process Calc.'!AE38),"",'In Process Calc.'!AE38)</f>
        <v/>
      </c>
      <c r="W38" s="111" t="str">
        <f>IF(ISBLANK('In Process Calc.'!AF38),"",'In Process Calc.'!AF38)</f>
        <v/>
      </c>
      <c r="X38" s="111" t="str">
        <f>IF(ISBLANK('In Process Calc.'!AG38),"",'In Process Calc.'!AG38)</f>
        <v/>
      </c>
      <c r="Y38" s="111" t="str">
        <f>IF(ISBLANK('In Process Calc.'!AH38),"",'In Process Calc.'!AH38)</f>
        <v/>
      </c>
      <c r="Z38" s="111" t="str">
        <f>IF(ISBLANK('In Process Calc.'!AI38),"",'In Process Calc.'!AI38)</f>
        <v/>
      </c>
      <c r="AA38" s="111" t="str">
        <f>IF(ISBLANK('In Process Calc.'!AJ38),"",'In Process Calc.'!AJ38)</f>
        <v/>
      </c>
      <c r="AB38" s="111" t="str">
        <f>IF(ISBLANK('In Process Calc.'!AK38),"",'In Process Calc.'!AK38)</f>
        <v/>
      </c>
      <c r="AC38" s="111" t="str">
        <f>IF(ISBLANK('In Process Calc.'!AL38),"",'In Process Calc.'!AL38)</f>
        <v/>
      </c>
      <c r="AD38" s="111" t="str">
        <f>IF(ISBLANK('In Process Calc.'!AM38),"",'In Process Calc.'!AM38)</f>
        <v/>
      </c>
      <c r="AE38" s="111" t="str">
        <f>IF(ISBLANK('In Process Calc.'!AN38),"",'In Process Calc.'!AN38)</f>
        <v/>
      </c>
      <c r="AF38" s="111" t="str">
        <f>IF(ISBLANK('In Process Calc.'!AO38),"",'In Process Calc.'!AO38)</f>
        <v/>
      </c>
      <c r="AH38" s="111" t="str">
        <f>IF(ISBLANK('In Process Calc.'!C38),"",'In Process Calc.'!C38)</f>
        <v/>
      </c>
      <c r="AI38" s="111" t="str">
        <f>IF(ISBLANK(Glutamine!H42),"",Glutamine!H42)</f>
        <v/>
      </c>
      <c r="AJ38" s="111" t="str">
        <f>IF(ISBLANK('In Process Calc.'!L38),"",'In Process Calc.'!L38)</f>
        <v/>
      </c>
      <c r="AK38" s="111" t="str">
        <f>IF(ISBLANK('In Process Calc.'!M38),"",'In Process Calc.'!M38)</f>
        <v/>
      </c>
      <c r="AL38" s="111" t="str">
        <f>IF(ISBLANK('In Process Calc.'!N38),"",'In Process Calc.'!N38)</f>
        <v/>
      </c>
      <c r="AM38" s="111" t="str">
        <f>IF(ISBLANK('In Process Calc.'!O38),"",'In Process Calc.'!O38)</f>
        <v/>
      </c>
      <c r="AN38" s="111" t="str">
        <f>IF(ISBLANK('In Process Calc.'!P38),"",'In Process Calc.'!P38)</f>
        <v/>
      </c>
      <c r="AO38" s="111" t="str">
        <f>IF(ISBLANK('In Process Calc.'!Q38),"",'In Process Calc.'!Q38)</f>
        <v/>
      </c>
      <c r="AP38" s="111" t="str">
        <f>IF(ISBLANK('In Process Calc.'!R38),"",'In Process Calc.'!R38)</f>
        <v/>
      </c>
      <c r="AQ38" s="111" t="str">
        <f>IF(ISBLANK('In Process Calc.'!S38),"",'In Process Calc.'!S38)</f>
        <v/>
      </c>
      <c r="AR38" s="111" t="str">
        <f>IF(ISBLANK('In Process Calc.'!T38),"",'In Process Calc.'!T38)</f>
        <v/>
      </c>
      <c r="AS38" s="111" t="str">
        <f>IF(ISBLANK('In Process Calc.'!U38),"",'In Process Calc.'!U38)</f>
        <v/>
      </c>
      <c r="AT38" s="111" t="str">
        <f>IF(ISBLANK('In Process Calc.'!V38),"",'In Process Calc.'!V38)</f>
        <v/>
      </c>
      <c r="AU38" s="111" t="str">
        <f>IF(ISBLANK('In Process Calc.'!W38),"",'In Process Calc.'!W38)</f>
        <v/>
      </c>
      <c r="AV38" s="111" t="str">
        <f>IF(ISBLANK('In Process Calc.'!X38),"",'In Process Calc.'!X38)</f>
        <v/>
      </c>
      <c r="AW38" s="111" t="str">
        <f>IF(ISBLANK('In Process Calc.'!Y38),"",'In Process Calc.'!Y38)</f>
        <v/>
      </c>
      <c r="AX38" s="111" t="str">
        <f>IF(ISBLANK('In Process Calc.'!Z38),"",'In Process Calc.'!Z38)</f>
        <v/>
      </c>
      <c r="AY38" s="111" t="str">
        <f>IF(ISBLANK('In Process Calc.'!AA38),"",'In Process Calc.'!AA38)</f>
        <v/>
      </c>
      <c r="AZ38" s="111" t="str">
        <f>IF(ISBLANK('In Process Calc.'!AB38),"",'In Process Calc.'!AB38)</f>
        <v/>
      </c>
      <c r="BA38" s="111" t="str">
        <f>IF(ISBLANK('In Process Calc.'!AC38),"",'In Process Calc.'!AC38)</f>
        <v/>
      </c>
      <c r="BB38" s="111" t="str">
        <f>IF(ISBLANK('In Process Calc.'!AD38),"",'In Process Calc.'!AD38)</f>
        <v/>
      </c>
      <c r="BC38" s="111" t="str">
        <f>IF(ISBLANK('In Process Calc.'!AE38),"",'In Process Calc.'!AE38)</f>
        <v/>
      </c>
      <c r="BD38" s="111" t="str">
        <f>IF(ISBLANK('In Process Calc.'!AF38),"",'In Process Calc.'!AF38)</f>
        <v/>
      </c>
      <c r="BE38" s="111" t="str">
        <f>IF(ISBLANK('In Process Calc.'!AG38),"",'In Process Calc.'!AG38)</f>
        <v/>
      </c>
      <c r="BF38" s="111" t="str">
        <f>IF(ISBLANK('In Process Calc.'!AH38),"",'In Process Calc.'!AH38)</f>
        <v/>
      </c>
      <c r="BG38" s="111" t="str">
        <f>IF(ISBLANK('In Process Calc.'!AI38),"",'In Process Calc.'!AI38)</f>
        <v/>
      </c>
      <c r="BH38" s="111" t="str">
        <f>IF(ISBLANK('In Process Calc.'!AJ38),"",'In Process Calc.'!AJ38)</f>
        <v/>
      </c>
      <c r="BI38" s="111" t="str">
        <f>IF(ISBLANK('In Process Calc.'!AK38),"",'In Process Calc.'!AK38)</f>
        <v/>
      </c>
      <c r="BJ38" s="111" t="str">
        <f>IF(ISBLANK('In Process Calc.'!AL38),"",'In Process Calc.'!AL38)</f>
        <v/>
      </c>
      <c r="BK38" s="111" t="str">
        <f>IF(ISBLANK('In Process Calc.'!AM38),"",'In Process Calc.'!AM38)</f>
        <v/>
      </c>
      <c r="BL38" s="111" t="str">
        <f>IF(ISBLANK('In Process Calc.'!AN38),"",'In Process Calc.'!AN38)</f>
        <v/>
      </c>
      <c r="BM38" s="111" t="str">
        <f>IF(ISBLANK('In Process Calc.'!AO38),"",'In Process Calc.'!AO38)</f>
        <v/>
      </c>
      <c r="CG38" s="76">
        <f>'In Process Calc.'!C4</f>
        <v>21.28333333338378</v>
      </c>
      <c r="CH38" s="76">
        <f t="shared" ref="CH38:CH60" si="31">IF(CG38&gt;0,$BY$4+$BZ$4*$CG38+$CA$4*$CG38^2+$CB$4*$CG38^3+$CC$4*$CG38^4+$CD$4*$CG38^5+$CE$4*$CG38^6,"")</f>
        <v>-1.7120145291243019E-2</v>
      </c>
      <c r="CI38" s="76">
        <f t="shared" ref="CI38:CI60" si="32">IF(CG38&gt;0,$BY$5+$BZ$5*$CG38+$CA$5*$CG38^2+$CB$5*$CG38^3+$CC$5*$CG38^4+$CD$5*$CG38^5+$CE$5*$CG38^6,"")</f>
        <v>-428.00126311365358</v>
      </c>
      <c r="CJ38" s="76">
        <f t="shared" ref="CJ38:CJ60" si="33">IF(CG38&gt;0,$BY$6+$BZ$6*$CG38+$CA$6*$CG38^2+$CB$6*$CG38^3+$CC$6*$CG38^4+$CD$6*$CG38^5+$CE$6*$CG38^6,"")</f>
        <v>0</v>
      </c>
      <c r="CK38" s="76">
        <f t="shared" ref="CK38:CK60" si="34">IF(CG38&gt;0,$BY$7+$BZ$7*$CG38+$CA$7*$CG38^2+$CB$7*$CG38^3+$CC$7*$CG38^4+$CD$7*$CG38^5+$CE$7*$CG38^6,"")</f>
        <v>-53.141012680143213</v>
      </c>
      <c r="CL38" s="76">
        <f t="shared" ref="CL38:CL60" si="35">IF(CG38&gt;0,$BY$8+$BZ$8*$CG38+$CA$8*$CG38^2+$CB$8*$CG38^3+$CC$8*$CG38^4+$CD$8*$CG38^5+$CE$8*$CG38^6,"")</f>
        <v>0.5732583022113571</v>
      </c>
      <c r="CM38" s="76">
        <f t="shared" ref="CM38:CM60" si="36">IF(CG38&gt;0,$BY$9+$BZ$9*$CG38+$CA$9*$CG38^2+$CB$9*$CG38^3+$CC$9*$CG38^4+$CD$9*$CG38^5+$CE$9*$CG38^6,"")</f>
        <v>0.52744549955186892</v>
      </c>
      <c r="CN38" s="76">
        <f t="shared" ref="CN38:CN60" si="37">IF(CG38&gt;0,$BY$10+$BZ$10*$CG38+$CA$10*$CG38^2+$CB$10*$CG38^3+$CC$10*$CG38^4+$CD$10*$CG38^5+$CE$10*$CG38^6,"")</f>
        <v>1.4592255271759063</v>
      </c>
      <c r="CO38" s="76">
        <f t="shared" ref="CO38:CO60" si="38">IF(CG38&gt;0,$BY$11+$BZ$11*$CG38+$CA$11*$CG38^2+$CB$11*$CG38^3+$CC$11*$CG38^4+$CD$11*$CG38^5+$CE$11*$CG38^6,"")</f>
        <v>0.44856027873147558</v>
      </c>
      <c r="CP38" s="76">
        <f t="shared" ref="CP38:CP60" si="39">IF(CG38&gt;0,$BY$12+$BZ$12*$CG38+$CA$12*$CG38^2+$CB$12*$CG38^3+$CC$12*$CG38^4+$CD$12*$CG38^5+$CE$12*$CG38^6,"")</f>
        <v>-1.0843031366625202E-2</v>
      </c>
      <c r="CQ38" s="76">
        <f t="shared" ref="CQ38:CQ60" si="40">IF(CG38&gt;0,$BY$13+$BZ$13*$CG38+$CA$13*$CG38^2+$CB$13*$CG38^3+$CC$13*$CG38^4+$CD$13*$CG38^5+$CE$13*$CG38^6,"")</f>
        <v>0.63805647679625932</v>
      </c>
      <c r="CR38" s="76">
        <f t="shared" ref="CR38:CR60" si="41">IF(CG38&gt;0,$BY$14+$BZ$14*$CG38+$CA$14*$CG38^2+$CB$14*$CG38^3+$CC$14*$CG38^4+$CD$14*$CG38^5+$CE$14*$CG38^6,"")</f>
        <v>-0.124552791516404</v>
      </c>
      <c r="CS38" s="76">
        <f t="shared" ref="CS38:CS60" si="42">IF(CG38&gt;0,$BY$15+$BZ$15*$CG38+$CA$15*$CG38^2+$CB$15*$CG38^3+$CC$15*$CG38^4+$CD$15*$CG38^5+$CE$15*$CG38^6,"")</f>
        <v>0.90181273700680853</v>
      </c>
      <c r="CT38" s="76">
        <f t="shared" ref="CT38:CT60" si="43">IF(CG38&gt;0,$BY$16+$BZ$16*$CG38+$CA$16*$CG38^2+$CB$16*$CG38^3+$CC$16*$CG38^4+$CD$16*$CG38^5+$CE$16*$CG38^6,"")</f>
        <v>-0.19506931379857773</v>
      </c>
      <c r="CU38" s="76">
        <f t="shared" ref="CU38:CU60" si="44">IF(CG38&gt;0,$BY$17+$BZ$17*$CG38+$CA$17*$CG38^2+$CB$17*$CG38^3+$CC$17*$CG38^4+$CD$17*$CG38^5+$CE$17*$CG38^6,"")</f>
        <v>-0.19841293834879203</v>
      </c>
      <c r="CV38" s="76">
        <f t="shared" ref="CV38:CV60" si="45">IF(CG38&gt;0,$BY$18+$BZ$18*$CG38+$CA$18*$CG38^2+$CB$18*$CG38^3+$CC$18*$CG38^4+$CD$18*$CG38^5+$CE$18*$CG38^6,"")</f>
        <v>0.37557154083725641</v>
      </c>
      <c r="CW38" s="76">
        <f t="shared" ref="CW38:CW60" si="46">IF(CG38&gt;0,$BY$19+$BZ$19*$CG38+$CA$19*$CG38^2+$CB$19*$CG38^3+$CC$19*$CG38^4+$CD$19*$CG38^5+$CE$19*$CG38^6,"")</f>
        <v>-6.2618691888924008E-2</v>
      </c>
      <c r="CX38" s="76">
        <f t="shared" ref="CX38:CX60" si="47">IF(CG38&gt;0,$BY$20+$BZ$20*$CG38+$CA$20*$CG38^2+$CB$20*$CG38^3+$CC$20*$CG38^4+$CD$20*$CG38^5+$CE$20*$CG38^6,"")</f>
        <v>0.49275053409615144</v>
      </c>
      <c r="CY38" s="76">
        <f t="shared" ref="CY38:CY60" si="48">IF(CG38&gt;0,$BY$21+$BZ$21*$CG38+$CA$21*$CG38^2+$CB$21*$CG38^3+$CC$21*$CG38^4+$CD$21*$CG38^5+$CE$21*$CG38^6,"")</f>
        <v>0.34785111789444634</v>
      </c>
      <c r="CZ38" s="76">
        <f t="shared" ref="CZ38:CZ60" si="49">IF(CG38&gt;0,$BY$22+$BZ$22*$CG38+$CA$22*$CG38^2+$CB$22*$CG38^3+$CC$22*$CG38^4+$CD$22*$CG38^5+$CE$22*$CG38^6,"")</f>
        <v>5.0933889446631631E-2</v>
      </c>
      <c r="DA38" s="76">
        <f t="shared" ref="DA38:DA60" si="50">IF(CG38&gt;0,$BY$23+$BZ$23*$CG38+$CA$23*$CG38^2+$CB$23*$CG38^3+$CC$23*$CG38^4+$CD$23*$CG38^5+$CE$23*$CG38^6,"")</f>
        <v>-0.2084022034491731</v>
      </c>
      <c r="DB38" s="76">
        <f t="shared" ref="DB38:DB60" si="51">IF(CG38&gt;0,$BY$24+$BZ$24*$CG38+$CA$24*$CG38^2+$CB$24*$CG38^3+$CC$24*$CG38^4+$CD$24*$CG38^5+$CE$24*$CG38^6,"")</f>
        <v>0.16533153920454821</v>
      </c>
      <c r="DC38" s="76">
        <f t="shared" ref="DC38:DC60" si="52">IF(CG38&gt;0,$BY$25+$BZ$25*$CG38+$CA$25*$CG38^2+$CB$25*$CG38^3+$CC$25*$CG38^4+$CD$25*$CG38^5+$CE$25*$CG38^6,"")</f>
        <v>0.2604772311347856</v>
      </c>
      <c r="DD38" s="76">
        <f t="shared" ref="DD38:DD60" si="53">IF(CG38&gt;0,$BY$26+$BZ$26*$CG38+$CA$26*$CG38^2+$CB$26*$CG38^3+$CC$26*$CG38^4+$CD$26*$CG38^5+$CE$26*$CG38^6,"")</f>
        <v>0.48304644814788622</v>
      </c>
      <c r="DE38" s="76">
        <f t="shared" ref="DE38:DE60" si="54">IF(CG38&gt;0,$BY$27+$BZ$27*$CG38+$CA$27*$CG38^2+$CB$27*$CG38^3+$CC$27*$CG38^4+$CD$27*$CG38^5+$CE$27*$CG38^6,"")</f>
        <v>6.9507610093974867E-2</v>
      </c>
      <c r="DF38" s="76">
        <f t="shared" ref="DF38:DF60" si="55">IF(CG38&gt;0,$BY$28+$BZ$28*$CG38+$CA$28*$CG38^2+$CB$28*$CG38^3+$CC$28*$CG38^4+$CD$28*$CG38^5+$CE$28*$CG38^6,"")</f>
        <v>0.16184855201421575</v>
      </c>
      <c r="DG38" s="76">
        <f t="shared" ref="DG38:DG60" si="56">IF(CG38&gt;0,$BY$29+$BZ$29*$CG38+$CA$29*$CG38^2+$CB$29*$CG38^3+$CC$29*$CG38^4+$CD$29*$CG38^5+$CE$29*$CG38^6,"")</f>
        <v>2.2477072631021684E-2</v>
      </c>
      <c r="DH38" s="76">
        <f t="shared" ref="DH38:DH60" si="57">IF(CG38&gt;0,$BY$30+$BZ$30*$CG38+$CA$30*$CG38^2+$CB$30*$CG38^3+$CC$30*$CG38^4+$CD$30*$CG38^5+$CE$30*$CG38^6,"")</f>
        <v>0.57466580560572944</v>
      </c>
      <c r="DI38" s="76">
        <f t="shared" ref="DI38:DI60" si="58">IF(CG38&gt;0,$BY$31+$BZ$31*$CG38+$CA$31*$CG38^2+$CB$31*$CG38^3+$CC$31*$CG38^4+$CD$31*$CG38^5+$CE$31*$CG38^6,"")</f>
        <v>0</v>
      </c>
      <c r="DJ38" s="76">
        <f t="shared" ref="DJ38:DJ60" si="59">IF(CG38&gt;0,$BY$32+$BZ$32*$CG38+$CA$32*$CG38^2+$CB$32*$CG38^3+$CC$32*$CG38^4+$CD$32*$CG38^5+$CE$32*$CG38^6,"")</f>
        <v>9.0499287328226128</v>
      </c>
      <c r="DK38" s="76">
        <f t="shared" ref="DK38:DK60" si="60">IF(CG38&gt;0,$BY$33+$BZ$33*$CG38+$CA$33*$CG38^2+$CB$33*$CG38^3+$CC$33*$CG38^4+$CD$33*$CG38^5+$CE$33*$CG38^6,"")</f>
        <v>9.4147848315848144</v>
      </c>
      <c r="DL38" s="76">
        <f t="shared" ref="DL38:DL60" si="61">IF(CG38&gt;0,$BY$34+$BZ$34*$CG38+$CA$34*$CG38^2+$CB$34*$CG38^3+$CC$34*$CG38^4+$CD$34*$CG38^5+$CE$34*$CG38^6,"")</f>
        <v>27.094125998010774</v>
      </c>
    </row>
    <row r="39" spans="1:116" s="48" customFormat="1" ht="11">
      <c r="A39" s="111" t="str">
        <f>IF(ISBLANK('In Process Calc.'!C39),"",'In Process Calc.'!C39)</f>
        <v/>
      </c>
      <c r="B39" s="111" t="str">
        <f>IF(ISBLANK(Glutamine!H41),"",Glutamine!H41)</f>
        <v/>
      </c>
      <c r="C39" s="111" t="str">
        <f>IF(ISBLANK('In Process Calc.'!L39),"",'In Process Calc.'!L39)</f>
        <v/>
      </c>
      <c r="D39" s="111" t="str">
        <f>IF(ISBLANK('In Process Calc.'!M39),"",'In Process Calc.'!M39)</f>
        <v/>
      </c>
      <c r="E39" s="111" t="str">
        <f>IF(ISBLANK('In Process Calc.'!N39),"",'In Process Calc.'!N39)</f>
        <v/>
      </c>
      <c r="F39" s="111" t="str">
        <f>IF(ISBLANK('In Process Calc.'!O39),"",'In Process Calc.'!O39)</f>
        <v/>
      </c>
      <c r="G39" s="111" t="str">
        <f>IF(ISBLANK('In Process Calc.'!P39),"",'In Process Calc.'!P39)</f>
        <v/>
      </c>
      <c r="H39" s="111" t="str">
        <f>IF(ISBLANK('In Process Calc.'!Q39),"",'In Process Calc.'!Q39)</f>
        <v/>
      </c>
      <c r="I39" s="111" t="str">
        <f>IF(ISBLANK('In Process Calc.'!R39),"",'In Process Calc.'!R39)</f>
        <v/>
      </c>
      <c r="J39" s="111" t="str">
        <f>IF(ISBLANK('In Process Calc.'!S39),"",'In Process Calc.'!S39)</f>
        <v/>
      </c>
      <c r="K39" s="111" t="str">
        <f>IF(ISBLANK('In Process Calc.'!T39),"",'In Process Calc.'!T39)</f>
        <v/>
      </c>
      <c r="L39" s="111" t="str">
        <f>IF(ISBLANK('In Process Calc.'!U39),"",'In Process Calc.'!U39)</f>
        <v/>
      </c>
      <c r="M39" s="111" t="str">
        <f>IF(ISBLANK('In Process Calc.'!V39),"",'In Process Calc.'!V39)</f>
        <v/>
      </c>
      <c r="N39" s="111" t="str">
        <f>IF(ISBLANK('In Process Calc.'!W39),"",'In Process Calc.'!W39)</f>
        <v/>
      </c>
      <c r="O39" s="111" t="str">
        <f>IF(ISBLANK('In Process Calc.'!X39),"",'In Process Calc.'!X39)</f>
        <v/>
      </c>
      <c r="P39" s="111" t="str">
        <f>IF(ISBLANK('In Process Calc.'!Y39),"",'In Process Calc.'!Y39)</f>
        <v/>
      </c>
      <c r="Q39" s="111" t="str">
        <f>IF(ISBLANK('In Process Calc.'!Z39),"",'In Process Calc.'!Z39)</f>
        <v/>
      </c>
      <c r="R39" s="111" t="str">
        <f>IF(ISBLANK('In Process Calc.'!AA39),"",'In Process Calc.'!AA39)</f>
        <v/>
      </c>
      <c r="S39" s="111" t="str">
        <f>IF(ISBLANK('In Process Calc.'!AB39),"",'In Process Calc.'!AB39)</f>
        <v/>
      </c>
      <c r="T39" s="111" t="str">
        <f>IF(ISBLANK('In Process Calc.'!AC39),"",'In Process Calc.'!AC39)</f>
        <v/>
      </c>
      <c r="U39" s="111" t="str">
        <f>IF(ISBLANK('In Process Calc.'!AD39),"",'In Process Calc.'!AD39)</f>
        <v/>
      </c>
      <c r="V39" s="111" t="str">
        <f>IF(ISBLANK('In Process Calc.'!AE39),"",'In Process Calc.'!AE39)</f>
        <v/>
      </c>
      <c r="W39" s="111" t="str">
        <f>IF(ISBLANK('In Process Calc.'!AF39),"",'In Process Calc.'!AF39)</f>
        <v/>
      </c>
      <c r="X39" s="111" t="str">
        <f>IF(ISBLANK('In Process Calc.'!AG39),"",'In Process Calc.'!AG39)</f>
        <v/>
      </c>
      <c r="Y39" s="111" t="str">
        <f>IF(ISBLANK('In Process Calc.'!AH39),"",'In Process Calc.'!AH39)</f>
        <v/>
      </c>
      <c r="Z39" s="111" t="str">
        <f>IF(ISBLANK('In Process Calc.'!AI39),"",'In Process Calc.'!AI39)</f>
        <v/>
      </c>
      <c r="AA39" s="111" t="str">
        <f>IF(ISBLANK('In Process Calc.'!AJ39),"",'In Process Calc.'!AJ39)</f>
        <v/>
      </c>
      <c r="AB39" s="111" t="str">
        <f>IF(ISBLANK('In Process Calc.'!AK39),"",'In Process Calc.'!AK39)</f>
        <v/>
      </c>
      <c r="AC39" s="111" t="str">
        <f>IF(ISBLANK('In Process Calc.'!AL39),"",'In Process Calc.'!AL39)</f>
        <v/>
      </c>
      <c r="AD39" s="111" t="str">
        <f>IF(ISBLANK('In Process Calc.'!AM39),"",'In Process Calc.'!AM39)</f>
        <v/>
      </c>
      <c r="AE39" s="111" t="str">
        <f>IF(ISBLANK('In Process Calc.'!AN39),"",'In Process Calc.'!AN39)</f>
        <v/>
      </c>
      <c r="AF39" s="111" t="str">
        <f>IF(ISBLANK('In Process Calc.'!AO39),"",'In Process Calc.'!AO39)</f>
        <v/>
      </c>
      <c r="AH39" s="111" t="str">
        <f>IF(ISBLANK('In Process Calc.'!C39),"",'In Process Calc.'!C39)</f>
        <v/>
      </c>
      <c r="AI39" s="111" t="str">
        <f>IF(ISBLANK(Glutamine!H43),"",Glutamine!H43)</f>
        <v/>
      </c>
      <c r="AJ39" s="111" t="str">
        <f>IF(ISBLANK('In Process Calc.'!L39),"",'In Process Calc.'!L39)</f>
        <v/>
      </c>
      <c r="AK39" s="111" t="str">
        <f>IF(ISBLANK('In Process Calc.'!M39),"",'In Process Calc.'!M39)</f>
        <v/>
      </c>
      <c r="AL39" s="111" t="str">
        <f>IF(ISBLANK('In Process Calc.'!N39),"",'In Process Calc.'!N39)</f>
        <v/>
      </c>
      <c r="AM39" s="111" t="str">
        <f>IF(ISBLANK('In Process Calc.'!O39),"",'In Process Calc.'!O39)</f>
        <v/>
      </c>
      <c r="AN39" s="111" t="str">
        <f>IF(ISBLANK('In Process Calc.'!P39),"",'In Process Calc.'!P39)</f>
        <v/>
      </c>
      <c r="AO39" s="111" t="str">
        <f>IF(ISBLANK('In Process Calc.'!Q39),"",'In Process Calc.'!Q39)</f>
        <v/>
      </c>
      <c r="AP39" s="111" t="str">
        <f>IF(ISBLANK('In Process Calc.'!R39),"",'In Process Calc.'!R39)</f>
        <v/>
      </c>
      <c r="AQ39" s="111" t="str">
        <f>IF(ISBLANK('In Process Calc.'!S39),"",'In Process Calc.'!S39)</f>
        <v/>
      </c>
      <c r="AR39" s="111" t="str">
        <f>IF(ISBLANK('In Process Calc.'!T39),"",'In Process Calc.'!T39)</f>
        <v/>
      </c>
      <c r="AS39" s="111" t="str">
        <f>IF(ISBLANK('In Process Calc.'!U39),"",'In Process Calc.'!U39)</f>
        <v/>
      </c>
      <c r="AT39" s="111" t="str">
        <f>IF(ISBLANK('In Process Calc.'!V39),"",'In Process Calc.'!V39)</f>
        <v/>
      </c>
      <c r="AU39" s="111" t="str">
        <f>IF(ISBLANK('In Process Calc.'!W39),"",'In Process Calc.'!W39)</f>
        <v/>
      </c>
      <c r="AV39" s="111" t="str">
        <f>IF(ISBLANK('In Process Calc.'!X39),"",'In Process Calc.'!X39)</f>
        <v/>
      </c>
      <c r="AW39" s="111" t="str">
        <f>IF(ISBLANK('In Process Calc.'!Y39),"",'In Process Calc.'!Y39)</f>
        <v/>
      </c>
      <c r="AX39" s="111" t="str">
        <f>IF(ISBLANK('In Process Calc.'!Z39),"",'In Process Calc.'!Z39)</f>
        <v/>
      </c>
      <c r="AY39" s="111" t="str">
        <f>IF(ISBLANK('In Process Calc.'!AA39),"",'In Process Calc.'!AA39)</f>
        <v/>
      </c>
      <c r="AZ39" s="111" t="str">
        <f>IF(ISBLANK('In Process Calc.'!AB39),"",'In Process Calc.'!AB39)</f>
        <v/>
      </c>
      <c r="BA39" s="111" t="str">
        <f>IF(ISBLANK('In Process Calc.'!AC39),"",'In Process Calc.'!AC39)</f>
        <v/>
      </c>
      <c r="BB39" s="111" t="str">
        <f>IF(ISBLANK('In Process Calc.'!AD39),"",'In Process Calc.'!AD39)</f>
        <v/>
      </c>
      <c r="BC39" s="111" t="str">
        <f>IF(ISBLANK('In Process Calc.'!AE39),"",'In Process Calc.'!AE39)</f>
        <v/>
      </c>
      <c r="BD39" s="111" t="str">
        <f>IF(ISBLANK('In Process Calc.'!AF39),"",'In Process Calc.'!AF39)</f>
        <v/>
      </c>
      <c r="BE39" s="111" t="str">
        <f>IF(ISBLANK('In Process Calc.'!AG39),"",'In Process Calc.'!AG39)</f>
        <v/>
      </c>
      <c r="BF39" s="111" t="str">
        <f>IF(ISBLANK('In Process Calc.'!AH39),"",'In Process Calc.'!AH39)</f>
        <v/>
      </c>
      <c r="BG39" s="111" t="str">
        <f>IF(ISBLANK('In Process Calc.'!AI39),"",'In Process Calc.'!AI39)</f>
        <v/>
      </c>
      <c r="BH39" s="111" t="str">
        <f>IF(ISBLANK('In Process Calc.'!AJ39),"",'In Process Calc.'!AJ39)</f>
        <v/>
      </c>
      <c r="BI39" s="111" t="str">
        <f>IF(ISBLANK('In Process Calc.'!AK39),"",'In Process Calc.'!AK39)</f>
        <v/>
      </c>
      <c r="BJ39" s="111" t="str">
        <f>IF(ISBLANK('In Process Calc.'!AL39),"",'In Process Calc.'!AL39)</f>
        <v/>
      </c>
      <c r="BK39" s="111" t="str">
        <f>IF(ISBLANK('In Process Calc.'!AM39),"",'In Process Calc.'!AM39)</f>
        <v/>
      </c>
      <c r="BL39" s="111" t="str">
        <f>IF(ISBLANK('In Process Calc.'!AN39),"",'In Process Calc.'!AN39)</f>
        <v/>
      </c>
      <c r="BM39" s="111" t="str">
        <f>IF(ISBLANK('In Process Calc.'!AO39),"",'In Process Calc.'!AO39)</f>
        <v/>
      </c>
      <c r="CG39" s="76">
        <f>'In Process Calc.'!C5</f>
        <v>48.550000000046566</v>
      </c>
      <c r="CH39" s="76">
        <f t="shared" si="31"/>
        <v>0.19385111548164494</v>
      </c>
      <c r="CI39" s="76">
        <f t="shared" si="32"/>
        <v>218.98946710984126</v>
      </c>
      <c r="CJ39" s="76">
        <f t="shared" si="33"/>
        <v>0</v>
      </c>
      <c r="CK39" s="76">
        <f t="shared" si="34"/>
        <v>-180.66758798010687</v>
      </c>
      <c r="CL39" s="76">
        <f t="shared" si="35"/>
        <v>1.0363247671567266</v>
      </c>
      <c r="CM39" s="76">
        <f t="shared" si="36"/>
        <v>0.39745961652708484</v>
      </c>
      <c r="CN39" s="76">
        <f t="shared" si="37"/>
        <v>1.8073904343645155</v>
      </c>
      <c r="CO39" s="76">
        <f t="shared" si="38"/>
        <v>0.81231141877257784</v>
      </c>
      <c r="CP39" s="76">
        <f t="shared" si="39"/>
        <v>7.2106550383714385E-2</v>
      </c>
      <c r="CQ39" s="76">
        <f t="shared" si="40"/>
        <v>2.1381807269478887</v>
      </c>
      <c r="CR39" s="76">
        <f t="shared" si="41"/>
        <v>-0.57441933204104068</v>
      </c>
      <c r="CS39" s="76">
        <f t="shared" si="42"/>
        <v>-3.5720931391099366</v>
      </c>
      <c r="CT39" s="76">
        <f t="shared" si="43"/>
        <v>-1.0399425896103724</v>
      </c>
      <c r="CU39" s="76">
        <f t="shared" si="44"/>
        <v>-0.34977393595704354</v>
      </c>
      <c r="CV39" s="76">
        <f t="shared" si="45"/>
        <v>4.756126905234704E-2</v>
      </c>
      <c r="CW39" s="76">
        <f t="shared" si="46"/>
        <v>2.0939683290258264</v>
      </c>
      <c r="CX39" s="76">
        <f t="shared" si="47"/>
        <v>0.13839087597598226</v>
      </c>
      <c r="CY39" s="76">
        <f t="shared" si="48"/>
        <v>-6.0846929292109844E-2</v>
      </c>
      <c r="CZ39" s="76">
        <f t="shared" si="49"/>
        <v>0.1518011927963121</v>
      </c>
      <c r="DA39" s="76">
        <f t="shared" si="50"/>
        <v>-1.9370811982296976</v>
      </c>
      <c r="DB39" s="76">
        <f t="shared" si="51"/>
        <v>-3.5222406325423367E-2</v>
      </c>
      <c r="DC39" s="76">
        <f t="shared" si="52"/>
        <v>0.67360405508737586</v>
      </c>
      <c r="DD39" s="76">
        <f t="shared" si="53"/>
        <v>1.3875559010462553</v>
      </c>
      <c r="DE39" s="76">
        <f t="shared" si="54"/>
        <v>0.27180085972609674</v>
      </c>
      <c r="DF39" s="76">
        <f t="shared" si="55"/>
        <v>0.10750879255930827</v>
      </c>
      <c r="DG39" s="76">
        <f t="shared" si="56"/>
        <v>0.10888675192621056</v>
      </c>
      <c r="DH39" s="76">
        <f t="shared" si="57"/>
        <v>-0.42127570333811115</v>
      </c>
      <c r="DI39" s="76">
        <f t="shared" si="58"/>
        <v>0</v>
      </c>
      <c r="DJ39" s="76">
        <f t="shared" si="59"/>
        <v>2.9660005196761601</v>
      </c>
      <c r="DK39" s="76">
        <f t="shared" si="60"/>
        <v>2.0652440886032091</v>
      </c>
      <c r="DL39" s="76">
        <f t="shared" si="61"/>
        <v>-8.6039538779786131</v>
      </c>
    </row>
    <row r="40" spans="1:116" s="48" customFormat="1" ht="11">
      <c r="A40" s="111" t="str">
        <f>IF(ISBLANK('In Process Calc.'!C40),"",'In Process Calc.'!C40)</f>
        <v/>
      </c>
      <c r="B40" s="111" t="str">
        <f>IF(ISBLANK(Glutamine!H42),"",Glutamine!H42)</f>
        <v/>
      </c>
      <c r="C40" s="111" t="str">
        <f>IF(ISBLANK('In Process Calc.'!L40),"",'In Process Calc.'!L40)</f>
        <v/>
      </c>
      <c r="D40" s="111" t="str">
        <f>IF(ISBLANK('In Process Calc.'!M40),"",'In Process Calc.'!M40)</f>
        <v/>
      </c>
      <c r="E40" s="111" t="str">
        <f>IF(ISBLANK('In Process Calc.'!N40),"",'In Process Calc.'!N40)</f>
        <v/>
      </c>
      <c r="F40" s="111" t="str">
        <f>IF(ISBLANK('In Process Calc.'!O40),"",'In Process Calc.'!O40)</f>
        <v/>
      </c>
      <c r="G40" s="111" t="str">
        <f>IF(ISBLANK('In Process Calc.'!P40),"",'In Process Calc.'!P40)</f>
        <v/>
      </c>
      <c r="H40" s="111" t="str">
        <f>IF(ISBLANK('In Process Calc.'!Q40),"",'In Process Calc.'!Q40)</f>
        <v/>
      </c>
      <c r="I40" s="111" t="str">
        <f>IF(ISBLANK('In Process Calc.'!R40),"",'In Process Calc.'!R40)</f>
        <v/>
      </c>
      <c r="J40" s="111" t="str">
        <f>IF(ISBLANK('In Process Calc.'!S40),"",'In Process Calc.'!S40)</f>
        <v/>
      </c>
      <c r="K40" s="111" t="str">
        <f>IF(ISBLANK('In Process Calc.'!T40),"",'In Process Calc.'!T40)</f>
        <v/>
      </c>
      <c r="L40" s="111" t="str">
        <f>IF(ISBLANK('In Process Calc.'!U40),"",'In Process Calc.'!U40)</f>
        <v/>
      </c>
      <c r="M40" s="111" t="str">
        <f>IF(ISBLANK('In Process Calc.'!V40),"",'In Process Calc.'!V40)</f>
        <v/>
      </c>
      <c r="N40" s="111" t="str">
        <f>IF(ISBLANK('In Process Calc.'!W40),"",'In Process Calc.'!W40)</f>
        <v/>
      </c>
      <c r="O40" s="111" t="str">
        <f>IF(ISBLANK('In Process Calc.'!X40),"",'In Process Calc.'!X40)</f>
        <v/>
      </c>
      <c r="P40" s="111" t="str">
        <f>IF(ISBLANK('In Process Calc.'!Y40),"",'In Process Calc.'!Y40)</f>
        <v/>
      </c>
      <c r="Q40" s="111" t="str">
        <f>IF(ISBLANK('In Process Calc.'!Z40),"",'In Process Calc.'!Z40)</f>
        <v/>
      </c>
      <c r="R40" s="111" t="str">
        <f>IF(ISBLANK('In Process Calc.'!AA40),"",'In Process Calc.'!AA40)</f>
        <v/>
      </c>
      <c r="S40" s="111" t="str">
        <f>IF(ISBLANK('In Process Calc.'!AB40),"",'In Process Calc.'!AB40)</f>
        <v/>
      </c>
      <c r="T40" s="111" t="str">
        <f>IF(ISBLANK('In Process Calc.'!AC40),"",'In Process Calc.'!AC40)</f>
        <v/>
      </c>
      <c r="U40" s="111" t="str">
        <f>IF(ISBLANK('In Process Calc.'!AD40),"",'In Process Calc.'!AD40)</f>
        <v/>
      </c>
      <c r="V40" s="111" t="str">
        <f>IF(ISBLANK('In Process Calc.'!AE40),"",'In Process Calc.'!AE40)</f>
        <v/>
      </c>
      <c r="W40" s="111" t="str">
        <f>IF(ISBLANK('In Process Calc.'!AF40),"",'In Process Calc.'!AF40)</f>
        <v/>
      </c>
      <c r="X40" s="111" t="str">
        <f>IF(ISBLANK('In Process Calc.'!AG40),"",'In Process Calc.'!AG40)</f>
        <v/>
      </c>
      <c r="Y40" s="111" t="str">
        <f>IF(ISBLANK('In Process Calc.'!AH40),"",'In Process Calc.'!AH40)</f>
        <v/>
      </c>
      <c r="Z40" s="111" t="str">
        <f>IF(ISBLANK('In Process Calc.'!AI40),"",'In Process Calc.'!AI40)</f>
        <v/>
      </c>
      <c r="AA40" s="111" t="str">
        <f>IF(ISBLANK('In Process Calc.'!AJ40),"",'In Process Calc.'!AJ40)</f>
        <v/>
      </c>
      <c r="AB40" s="111" t="str">
        <f>IF(ISBLANK('In Process Calc.'!AK40),"",'In Process Calc.'!AK40)</f>
        <v/>
      </c>
      <c r="AC40" s="111" t="str">
        <f>IF(ISBLANK('In Process Calc.'!AL40),"",'In Process Calc.'!AL40)</f>
        <v/>
      </c>
      <c r="AD40" s="111" t="str">
        <f>IF(ISBLANK('In Process Calc.'!AM40),"",'In Process Calc.'!AM40)</f>
        <v/>
      </c>
      <c r="AE40" s="111" t="str">
        <f>IF(ISBLANK('In Process Calc.'!AN40),"",'In Process Calc.'!AN40)</f>
        <v/>
      </c>
      <c r="AF40" s="111" t="str">
        <f>IF(ISBLANK('In Process Calc.'!AO40),"",'In Process Calc.'!AO40)</f>
        <v/>
      </c>
      <c r="AH40" s="111" t="str">
        <f>IF(ISBLANK('In Process Calc.'!C40),"",'In Process Calc.'!C40)</f>
        <v/>
      </c>
      <c r="AI40" s="111" t="str">
        <f>IF(ISBLANK(Glutamine!H44),"",Glutamine!H44)</f>
        <v/>
      </c>
      <c r="AJ40" s="111" t="str">
        <f>IF(ISBLANK('In Process Calc.'!L40),"",'In Process Calc.'!L40)</f>
        <v/>
      </c>
      <c r="AK40" s="111" t="str">
        <f>IF(ISBLANK('In Process Calc.'!M40),"",'In Process Calc.'!M40)</f>
        <v/>
      </c>
      <c r="AL40" s="111" t="str">
        <f>IF(ISBLANK('In Process Calc.'!N40),"",'In Process Calc.'!N40)</f>
        <v/>
      </c>
      <c r="AM40" s="111" t="str">
        <f>IF(ISBLANK('In Process Calc.'!O40),"",'In Process Calc.'!O40)</f>
        <v/>
      </c>
      <c r="AN40" s="111" t="str">
        <f>IF(ISBLANK('In Process Calc.'!P40),"",'In Process Calc.'!P40)</f>
        <v/>
      </c>
      <c r="AO40" s="111" t="str">
        <f>IF(ISBLANK('In Process Calc.'!Q40),"",'In Process Calc.'!Q40)</f>
        <v/>
      </c>
      <c r="AP40" s="111" t="str">
        <f>IF(ISBLANK('In Process Calc.'!R40),"",'In Process Calc.'!R40)</f>
        <v/>
      </c>
      <c r="AQ40" s="111" t="str">
        <f>IF(ISBLANK('In Process Calc.'!S40),"",'In Process Calc.'!S40)</f>
        <v/>
      </c>
      <c r="AR40" s="111" t="str">
        <f>IF(ISBLANK('In Process Calc.'!T40),"",'In Process Calc.'!T40)</f>
        <v/>
      </c>
      <c r="AS40" s="111" t="str">
        <f>IF(ISBLANK('In Process Calc.'!U40),"",'In Process Calc.'!U40)</f>
        <v/>
      </c>
      <c r="AT40" s="111" t="str">
        <f>IF(ISBLANK('In Process Calc.'!V40),"",'In Process Calc.'!V40)</f>
        <v/>
      </c>
      <c r="AU40" s="111" t="str">
        <f>IF(ISBLANK('In Process Calc.'!W40),"",'In Process Calc.'!W40)</f>
        <v/>
      </c>
      <c r="AV40" s="111" t="str">
        <f>IF(ISBLANK('In Process Calc.'!X40),"",'In Process Calc.'!X40)</f>
        <v/>
      </c>
      <c r="AW40" s="111" t="str">
        <f>IF(ISBLANK('In Process Calc.'!Y40),"",'In Process Calc.'!Y40)</f>
        <v/>
      </c>
      <c r="AX40" s="111" t="str">
        <f>IF(ISBLANK('In Process Calc.'!Z40),"",'In Process Calc.'!Z40)</f>
        <v/>
      </c>
      <c r="AY40" s="111" t="str">
        <f>IF(ISBLANK('In Process Calc.'!AA40),"",'In Process Calc.'!AA40)</f>
        <v/>
      </c>
      <c r="AZ40" s="111" t="str">
        <f>IF(ISBLANK('In Process Calc.'!AB40),"",'In Process Calc.'!AB40)</f>
        <v/>
      </c>
      <c r="BA40" s="111" t="str">
        <f>IF(ISBLANK('In Process Calc.'!AC40),"",'In Process Calc.'!AC40)</f>
        <v/>
      </c>
      <c r="BB40" s="111" t="str">
        <f>IF(ISBLANK('In Process Calc.'!AD40),"",'In Process Calc.'!AD40)</f>
        <v/>
      </c>
      <c r="BC40" s="111" t="str">
        <f>IF(ISBLANK('In Process Calc.'!AE40),"",'In Process Calc.'!AE40)</f>
        <v/>
      </c>
      <c r="BD40" s="111" t="str">
        <f>IF(ISBLANK('In Process Calc.'!AF40),"",'In Process Calc.'!AF40)</f>
        <v/>
      </c>
      <c r="BE40" s="111" t="str">
        <f>IF(ISBLANK('In Process Calc.'!AG40),"",'In Process Calc.'!AG40)</f>
        <v/>
      </c>
      <c r="BF40" s="111" t="str">
        <f>IF(ISBLANK('In Process Calc.'!AH40),"",'In Process Calc.'!AH40)</f>
        <v/>
      </c>
      <c r="BG40" s="111" t="str">
        <f>IF(ISBLANK('In Process Calc.'!AI40),"",'In Process Calc.'!AI40)</f>
        <v/>
      </c>
      <c r="BH40" s="111" t="str">
        <f>IF(ISBLANK('In Process Calc.'!AJ40),"",'In Process Calc.'!AJ40)</f>
        <v/>
      </c>
      <c r="BI40" s="111" t="str">
        <f>IF(ISBLANK('In Process Calc.'!AK40),"",'In Process Calc.'!AK40)</f>
        <v/>
      </c>
      <c r="BJ40" s="111" t="str">
        <f>IF(ISBLANK('In Process Calc.'!AL40),"",'In Process Calc.'!AL40)</f>
        <v/>
      </c>
      <c r="BK40" s="111" t="str">
        <f>IF(ISBLANK('In Process Calc.'!AM40),"",'In Process Calc.'!AM40)</f>
        <v/>
      </c>
      <c r="BL40" s="111" t="str">
        <f>IF(ISBLANK('In Process Calc.'!AN40),"",'In Process Calc.'!AN40)</f>
        <v/>
      </c>
      <c r="BM40" s="111" t="str">
        <f>IF(ISBLANK('In Process Calc.'!AO40),"",'In Process Calc.'!AO40)</f>
        <v/>
      </c>
      <c r="CA40" s="48">
        <v>0</v>
      </c>
      <c r="CC40" s="48">
        <v>-1.5341613767887452E-3</v>
      </c>
      <c r="CG40" s="76">
        <f>'In Process Calc.'!C6</f>
        <v>71.050000000046566</v>
      </c>
      <c r="CH40" s="76">
        <f t="shared" si="31"/>
        <v>1.2269787055750159</v>
      </c>
      <c r="CI40" s="76">
        <f t="shared" si="32"/>
        <v>2135.3919559784808</v>
      </c>
      <c r="CJ40" s="76">
        <f t="shared" si="33"/>
        <v>0</v>
      </c>
      <c r="CK40" s="76">
        <f t="shared" si="34"/>
        <v>-151.60321792786684</v>
      </c>
      <c r="CL40" s="76">
        <f t="shared" si="35"/>
        <v>0.51815257022564731</v>
      </c>
      <c r="CM40" s="76">
        <f t="shared" si="36"/>
        <v>0.17524708429823363</v>
      </c>
      <c r="CN40" s="76">
        <f t="shared" si="37"/>
        <v>1.8035512603187385</v>
      </c>
      <c r="CO40" s="76">
        <f t="shared" si="38"/>
        <v>0.59209143988470037</v>
      </c>
      <c r="CP40" s="76">
        <f t="shared" si="39"/>
        <v>0.21524846358053637</v>
      </c>
      <c r="CQ40" s="76">
        <f t="shared" si="40"/>
        <v>4.8793091482668016</v>
      </c>
      <c r="CR40" s="76">
        <f t="shared" si="41"/>
        <v>-0.77313178941273886</v>
      </c>
      <c r="CS40" s="76">
        <f t="shared" si="42"/>
        <v>-7.0940446649997995</v>
      </c>
      <c r="CT40" s="76">
        <f t="shared" si="43"/>
        <v>-1.4538910090544999</v>
      </c>
      <c r="CU40" s="76">
        <f t="shared" si="44"/>
        <v>-0.38561898319047283</v>
      </c>
      <c r="CV40" s="76">
        <f t="shared" si="45"/>
        <v>-0.20363488549529399</v>
      </c>
      <c r="CW40" s="76">
        <f t="shared" si="46"/>
        <v>5.6967125550279913</v>
      </c>
      <c r="CX40" s="76">
        <f t="shared" si="47"/>
        <v>-2.5293756040956968E-2</v>
      </c>
      <c r="CY40" s="76">
        <f t="shared" si="48"/>
        <v>-0.43301969128322171</v>
      </c>
      <c r="CZ40" s="76">
        <f t="shared" si="49"/>
        <v>0.29180407069537762</v>
      </c>
      <c r="DA40" s="76">
        <f t="shared" si="50"/>
        <v>-3.4745003964414898</v>
      </c>
      <c r="DB40" s="76">
        <f t="shared" si="51"/>
        <v>-0.20019504607137303</v>
      </c>
      <c r="DC40" s="76">
        <f t="shared" si="52"/>
        <v>1.177553262782614</v>
      </c>
      <c r="DD40" s="76">
        <f t="shared" si="53"/>
        <v>2.3306256449824536</v>
      </c>
      <c r="DE40" s="76">
        <f t="shared" si="54"/>
        <v>0.66600289890826037</v>
      </c>
      <c r="DF40" s="76">
        <f t="shared" si="55"/>
        <v>2.1487504441326161E-2</v>
      </c>
      <c r="DG40" s="76">
        <f t="shared" si="56"/>
        <v>0.30934748316724281</v>
      </c>
      <c r="DH40" s="76">
        <f t="shared" si="57"/>
        <v>-1.3672841047870861</v>
      </c>
      <c r="DI40" s="76">
        <f t="shared" si="58"/>
        <v>0</v>
      </c>
      <c r="DJ40" s="76">
        <f t="shared" si="59"/>
        <v>-1.731767902668119</v>
      </c>
      <c r="DK40" s="76">
        <f t="shared" si="60"/>
        <v>-4.6881157288839423</v>
      </c>
      <c r="DL40" s="76">
        <f t="shared" si="61"/>
        <v>-31.107772907527142</v>
      </c>
    </row>
    <row r="41" spans="1:116" s="48" customFormat="1" ht="11">
      <c r="A41" s="111" t="str">
        <f>IF(ISBLANK('In Process Calc.'!C41),"",'In Process Calc.'!C41)</f>
        <v/>
      </c>
      <c r="B41" s="111" t="str">
        <f>IF(ISBLANK(Glutamine!H43),"",Glutamine!H43)</f>
        <v/>
      </c>
      <c r="C41" s="111" t="str">
        <f>IF(ISBLANK('In Process Calc.'!L41),"",'In Process Calc.'!L41)</f>
        <v/>
      </c>
      <c r="D41" s="111" t="str">
        <f>IF(ISBLANK('In Process Calc.'!M41),"",'In Process Calc.'!M41)</f>
        <v/>
      </c>
      <c r="E41" s="111" t="str">
        <f>IF(ISBLANK('In Process Calc.'!N41),"",'In Process Calc.'!N41)</f>
        <v/>
      </c>
      <c r="F41" s="111" t="str">
        <f>IF(ISBLANK('In Process Calc.'!O41),"",'In Process Calc.'!O41)</f>
        <v/>
      </c>
      <c r="G41" s="111" t="str">
        <f>IF(ISBLANK('In Process Calc.'!P41),"",'In Process Calc.'!P41)</f>
        <v/>
      </c>
      <c r="H41" s="111" t="str">
        <f>IF(ISBLANK('In Process Calc.'!Q41),"",'In Process Calc.'!Q41)</f>
        <v/>
      </c>
      <c r="I41" s="111" t="str">
        <f>IF(ISBLANK('In Process Calc.'!R41),"",'In Process Calc.'!R41)</f>
        <v/>
      </c>
      <c r="J41" s="111" t="str">
        <f>IF(ISBLANK('In Process Calc.'!S41),"",'In Process Calc.'!S41)</f>
        <v/>
      </c>
      <c r="K41" s="111" t="str">
        <f>IF(ISBLANK('In Process Calc.'!T41),"",'In Process Calc.'!T41)</f>
        <v/>
      </c>
      <c r="L41" s="111" t="str">
        <f>IF(ISBLANK('In Process Calc.'!U41),"",'In Process Calc.'!U41)</f>
        <v/>
      </c>
      <c r="M41" s="111" t="str">
        <f>IF(ISBLANK('In Process Calc.'!V41),"",'In Process Calc.'!V41)</f>
        <v/>
      </c>
      <c r="N41" s="111" t="str">
        <f>IF(ISBLANK('In Process Calc.'!W41),"",'In Process Calc.'!W41)</f>
        <v/>
      </c>
      <c r="O41" s="111" t="str">
        <f>IF(ISBLANK('In Process Calc.'!X41),"",'In Process Calc.'!X41)</f>
        <v/>
      </c>
      <c r="P41" s="111" t="str">
        <f>IF(ISBLANK('In Process Calc.'!Y41),"",'In Process Calc.'!Y41)</f>
        <v/>
      </c>
      <c r="Q41" s="111" t="str">
        <f>IF(ISBLANK('In Process Calc.'!Z41),"",'In Process Calc.'!Z41)</f>
        <v/>
      </c>
      <c r="R41" s="111" t="str">
        <f>IF(ISBLANK('In Process Calc.'!AA41),"",'In Process Calc.'!AA41)</f>
        <v/>
      </c>
      <c r="S41" s="111" t="str">
        <f>IF(ISBLANK('In Process Calc.'!AB41),"",'In Process Calc.'!AB41)</f>
        <v/>
      </c>
      <c r="T41" s="111" t="str">
        <f>IF(ISBLANK('In Process Calc.'!AC41),"",'In Process Calc.'!AC41)</f>
        <v/>
      </c>
      <c r="U41" s="111" t="str">
        <f>IF(ISBLANK('In Process Calc.'!AD41),"",'In Process Calc.'!AD41)</f>
        <v/>
      </c>
      <c r="V41" s="111" t="str">
        <f>IF(ISBLANK('In Process Calc.'!AE41),"",'In Process Calc.'!AE41)</f>
        <v/>
      </c>
      <c r="W41" s="111" t="str">
        <f>IF(ISBLANK('In Process Calc.'!AF41),"",'In Process Calc.'!AF41)</f>
        <v/>
      </c>
      <c r="X41" s="111" t="str">
        <f>IF(ISBLANK('In Process Calc.'!AG41),"",'In Process Calc.'!AG41)</f>
        <v/>
      </c>
      <c r="Y41" s="111" t="str">
        <f>IF(ISBLANK('In Process Calc.'!AH41),"",'In Process Calc.'!AH41)</f>
        <v/>
      </c>
      <c r="Z41" s="111" t="str">
        <f>IF(ISBLANK('In Process Calc.'!AI41),"",'In Process Calc.'!AI41)</f>
        <v/>
      </c>
      <c r="AA41" s="111" t="str">
        <f>IF(ISBLANK('In Process Calc.'!AJ41),"",'In Process Calc.'!AJ41)</f>
        <v/>
      </c>
      <c r="AB41" s="111" t="str">
        <f>IF(ISBLANK('In Process Calc.'!AK41),"",'In Process Calc.'!AK41)</f>
        <v/>
      </c>
      <c r="AC41" s="111" t="str">
        <f>IF(ISBLANK('In Process Calc.'!AL41),"",'In Process Calc.'!AL41)</f>
        <v/>
      </c>
      <c r="AD41" s="111" t="str">
        <f>IF(ISBLANK('In Process Calc.'!AM41),"",'In Process Calc.'!AM41)</f>
        <v/>
      </c>
      <c r="AE41" s="111" t="str">
        <f>IF(ISBLANK('In Process Calc.'!AN41),"",'In Process Calc.'!AN41)</f>
        <v/>
      </c>
      <c r="AF41" s="111" t="str">
        <f>IF(ISBLANK('In Process Calc.'!AO41),"",'In Process Calc.'!AO41)</f>
        <v/>
      </c>
      <c r="AH41" s="111" t="str">
        <f>IF(ISBLANK('In Process Calc.'!C41),"",'In Process Calc.'!C41)</f>
        <v/>
      </c>
      <c r="AI41" s="111" t="str">
        <f>IF(ISBLANK(Glutamine!H45),"",Glutamine!H45)</f>
        <v/>
      </c>
      <c r="AJ41" s="111" t="str">
        <f>IF(ISBLANK('In Process Calc.'!L41),"",'In Process Calc.'!L41)</f>
        <v/>
      </c>
      <c r="AK41" s="111" t="str">
        <f>IF(ISBLANK('In Process Calc.'!M41),"",'In Process Calc.'!M41)</f>
        <v/>
      </c>
      <c r="AL41" s="111" t="str">
        <f>IF(ISBLANK('In Process Calc.'!N41),"",'In Process Calc.'!N41)</f>
        <v/>
      </c>
      <c r="AM41" s="111" t="str">
        <f>IF(ISBLANK('In Process Calc.'!O41),"",'In Process Calc.'!O41)</f>
        <v/>
      </c>
      <c r="AN41" s="111" t="str">
        <f>IF(ISBLANK('In Process Calc.'!P41),"",'In Process Calc.'!P41)</f>
        <v/>
      </c>
      <c r="AO41" s="111" t="str">
        <f>IF(ISBLANK('In Process Calc.'!Q41),"",'In Process Calc.'!Q41)</f>
        <v/>
      </c>
      <c r="AP41" s="111" t="str">
        <f>IF(ISBLANK('In Process Calc.'!R41),"",'In Process Calc.'!R41)</f>
        <v/>
      </c>
      <c r="AQ41" s="111" t="str">
        <f>IF(ISBLANK('In Process Calc.'!S41),"",'In Process Calc.'!S41)</f>
        <v/>
      </c>
      <c r="AR41" s="111" t="str">
        <f>IF(ISBLANK('In Process Calc.'!T41),"",'In Process Calc.'!T41)</f>
        <v/>
      </c>
      <c r="AS41" s="111" t="str">
        <f>IF(ISBLANK('In Process Calc.'!U41),"",'In Process Calc.'!U41)</f>
        <v/>
      </c>
      <c r="AT41" s="111" t="str">
        <f>IF(ISBLANK('In Process Calc.'!V41),"",'In Process Calc.'!V41)</f>
        <v/>
      </c>
      <c r="AU41" s="111" t="str">
        <f>IF(ISBLANK('In Process Calc.'!W41),"",'In Process Calc.'!W41)</f>
        <v/>
      </c>
      <c r="AV41" s="111" t="str">
        <f>IF(ISBLANK('In Process Calc.'!X41),"",'In Process Calc.'!X41)</f>
        <v/>
      </c>
      <c r="AW41" s="111" t="str">
        <f>IF(ISBLANK('In Process Calc.'!Y41),"",'In Process Calc.'!Y41)</f>
        <v/>
      </c>
      <c r="AX41" s="111" t="str">
        <f>IF(ISBLANK('In Process Calc.'!Z41),"",'In Process Calc.'!Z41)</f>
        <v/>
      </c>
      <c r="AY41" s="111" t="str">
        <f>IF(ISBLANK('In Process Calc.'!AA41),"",'In Process Calc.'!AA41)</f>
        <v/>
      </c>
      <c r="AZ41" s="111" t="str">
        <f>IF(ISBLANK('In Process Calc.'!AB41),"",'In Process Calc.'!AB41)</f>
        <v/>
      </c>
      <c r="BA41" s="111" t="str">
        <f>IF(ISBLANK('In Process Calc.'!AC41),"",'In Process Calc.'!AC41)</f>
        <v/>
      </c>
      <c r="BB41" s="111" t="str">
        <f>IF(ISBLANK('In Process Calc.'!AD41),"",'In Process Calc.'!AD41)</f>
        <v/>
      </c>
      <c r="BC41" s="111" t="str">
        <f>IF(ISBLANK('In Process Calc.'!AE41),"",'In Process Calc.'!AE41)</f>
        <v/>
      </c>
      <c r="BD41" s="111" t="str">
        <f>IF(ISBLANK('In Process Calc.'!AF41),"",'In Process Calc.'!AF41)</f>
        <v/>
      </c>
      <c r="BE41" s="111" t="str">
        <f>IF(ISBLANK('In Process Calc.'!AG41),"",'In Process Calc.'!AG41)</f>
        <v/>
      </c>
      <c r="BF41" s="111" t="str">
        <f>IF(ISBLANK('In Process Calc.'!AH41),"",'In Process Calc.'!AH41)</f>
        <v/>
      </c>
      <c r="BG41" s="111" t="str">
        <f>IF(ISBLANK('In Process Calc.'!AI41),"",'In Process Calc.'!AI41)</f>
        <v/>
      </c>
      <c r="BH41" s="111" t="str">
        <f>IF(ISBLANK('In Process Calc.'!AJ41),"",'In Process Calc.'!AJ41)</f>
        <v/>
      </c>
      <c r="BI41" s="111" t="str">
        <f>IF(ISBLANK('In Process Calc.'!AK41),"",'In Process Calc.'!AK41)</f>
        <v/>
      </c>
      <c r="BJ41" s="111" t="str">
        <f>IF(ISBLANK('In Process Calc.'!AL41),"",'In Process Calc.'!AL41)</f>
        <v/>
      </c>
      <c r="BK41" s="111" t="str">
        <f>IF(ISBLANK('In Process Calc.'!AM41),"",'In Process Calc.'!AM41)</f>
        <v/>
      </c>
      <c r="BL41" s="111" t="str">
        <f>IF(ISBLANK('In Process Calc.'!AN41),"",'In Process Calc.'!AN41)</f>
        <v/>
      </c>
      <c r="BM41" s="111" t="str">
        <f>IF(ISBLANK('In Process Calc.'!AO41),"",'In Process Calc.'!AO41)</f>
        <v/>
      </c>
      <c r="CA41" s="48">
        <v>21.089166666730307</v>
      </c>
      <c r="CC41" s="48">
        <v>0.45049811803795109</v>
      </c>
      <c r="CG41" s="76">
        <f>'In Process Calc.'!C7</f>
        <v>95.53333333338378</v>
      </c>
      <c r="CH41" s="76">
        <f t="shared" si="31"/>
        <v>2.9815023901139699</v>
      </c>
      <c r="CI41" s="76">
        <f t="shared" si="32"/>
        <v>5291.3656872239044</v>
      </c>
      <c r="CJ41" s="76">
        <f t="shared" si="33"/>
        <v>0</v>
      </c>
      <c r="CK41" s="76">
        <f t="shared" si="34"/>
        <v>2.9063536582307279</v>
      </c>
      <c r="CL41" s="76">
        <f t="shared" si="35"/>
        <v>-0.73805147489142664</v>
      </c>
      <c r="CM41" s="76">
        <f t="shared" si="36"/>
        <v>-0.13804297393900805</v>
      </c>
      <c r="CN41" s="76">
        <f t="shared" si="37"/>
        <v>1.9114835468354854</v>
      </c>
      <c r="CO41" s="76">
        <f t="shared" si="38"/>
        <v>5.769727370551625E-2</v>
      </c>
      <c r="CP41" s="76">
        <f t="shared" si="39"/>
        <v>0.4281757117566718</v>
      </c>
      <c r="CQ41" s="76">
        <f t="shared" si="40"/>
        <v>9.3630255521782537</v>
      </c>
      <c r="CR41" s="76">
        <f t="shared" si="41"/>
        <v>-1.0664851831293864</v>
      </c>
      <c r="CS41" s="76">
        <f t="shared" si="42"/>
        <v>-10.599539001173429</v>
      </c>
      <c r="CT41" s="76">
        <f t="shared" si="43"/>
        <v>-1.6634833412212267</v>
      </c>
      <c r="CU41" s="76">
        <f t="shared" si="44"/>
        <v>-0.34553793147167777</v>
      </c>
      <c r="CV41" s="76">
        <f t="shared" si="45"/>
        <v>-0.4423565092389749</v>
      </c>
      <c r="CW41" s="76">
        <f t="shared" si="46"/>
        <v>10.241190679568533</v>
      </c>
      <c r="CX41" s="76">
        <f t="shared" si="47"/>
        <v>-6.3170481204104068E-2</v>
      </c>
      <c r="CY41" s="76">
        <f t="shared" si="48"/>
        <v>-0.82569603726823004</v>
      </c>
      <c r="CZ41" s="76">
        <f t="shared" si="49"/>
        <v>0.48537762861621647</v>
      </c>
      <c r="DA41" s="76">
        <f t="shared" si="50"/>
        <v>-5.2328382387526968</v>
      </c>
      <c r="DB41" s="76">
        <f t="shared" si="51"/>
        <v>-0.3606280440354927</v>
      </c>
      <c r="DC41" s="76">
        <f t="shared" si="52"/>
        <v>1.8441645643323579</v>
      </c>
      <c r="DD41" s="76">
        <f t="shared" si="53"/>
        <v>3.4894953018828683</v>
      </c>
      <c r="DE41" s="76">
        <f t="shared" si="54"/>
        <v>1.2737046534915932</v>
      </c>
      <c r="DF41" s="76">
        <f t="shared" si="55"/>
        <v>-9.5354478369072154E-2</v>
      </c>
      <c r="DG41" s="76">
        <f t="shared" si="56"/>
        <v>0.62730797814031847</v>
      </c>
      <c r="DH41" s="76">
        <f t="shared" si="57"/>
        <v>-2.4306281136114865</v>
      </c>
      <c r="DI41" s="76">
        <f t="shared" si="58"/>
        <v>0</v>
      </c>
      <c r="DJ41" s="76">
        <f t="shared" si="59"/>
        <v>-5.9517375981024845</v>
      </c>
      <c r="DK41" s="76">
        <f t="shared" si="60"/>
        <v>-11.922627311746592</v>
      </c>
      <c r="DL41" s="76">
        <f t="shared" si="61"/>
        <v>-47.728286661047491</v>
      </c>
    </row>
    <row r="42" spans="1:116" s="48" customFormat="1" ht="11">
      <c r="A42" s="111" t="str">
        <f>IF(ISBLANK('In Process Calc.'!C42),"",'In Process Calc.'!C42)</f>
        <v/>
      </c>
      <c r="B42" s="111" t="str">
        <f>IF(ISBLANK(Glutamine!H44),"",Glutamine!H44)</f>
        <v/>
      </c>
      <c r="C42" s="111" t="str">
        <f>IF(ISBLANK('In Process Calc.'!L42),"",'In Process Calc.'!L42)</f>
        <v/>
      </c>
      <c r="D42" s="111" t="str">
        <f>IF(ISBLANK('In Process Calc.'!M42),"",'In Process Calc.'!M42)</f>
        <v/>
      </c>
      <c r="E42" s="111" t="str">
        <f>IF(ISBLANK('In Process Calc.'!N42),"",'In Process Calc.'!N42)</f>
        <v/>
      </c>
      <c r="F42" s="111" t="str">
        <f>IF(ISBLANK('In Process Calc.'!O42),"",'In Process Calc.'!O42)</f>
        <v/>
      </c>
      <c r="G42" s="111" t="str">
        <f>IF(ISBLANK('In Process Calc.'!P42),"",'In Process Calc.'!P42)</f>
        <v/>
      </c>
      <c r="H42" s="111" t="str">
        <f>IF(ISBLANK('In Process Calc.'!Q42),"",'In Process Calc.'!Q42)</f>
        <v/>
      </c>
      <c r="I42" s="111" t="str">
        <f>IF(ISBLANK('In Process Calc.'!R42),"",'In Process Calc.'!R42)</f>
        <v/>
      </c>
      <c r="J42" s="111" t="str">
        <f>IF(ISBLANK('In Process Calc.'!S42),"",'In Process Calc.'!S42)</f>
        <v/>
      </c>
      <c r="K42" s="111" t="str">
        <f>IF(ISBLANK('In Process Calc.'!T42),"",'In Process Calc.'!T42)</f>
        <v/>
      </c>
      <c r="L42" s="111" t="str">
        <f>IF(ISBLANK('In Process Calc.'!U42),"",'In Process Calc.'!U42)</f>
        <v/>
      </c>
      <c r="M42" s="111" t="str">
        <f>IF(ISBLANK('In Process Calc.'!V42),"",'In Process Calc.'!V42)</f>
        <v/>
      </c>
      <c r="N42" s="111" t="str">
        <f>IF(ISBLANK('In Process Calc.'!W42),"",'In Process Calc.'!W42)</f>
        <v/>
      </c>
      <c r="O42" s="111" t="str">
        <f>IF(ISBLANK('In Process Calc.'!X42),"",'In Process Calc.'!X42)</f>
        <v/>
      </c>
      <c r="P42" s="111" t="str">
        <f>IF(ISBLANK('In Process Calc.'!Y42),"",'In Process Calc.'!Y42)</f>
        <v/>
      </c>
      <c r="Q42" s="111" t="str">
        <f>IF(ISBLANK('In Process Calc.'!Z42),"",'In Process Calc.'!Z42)</f>
        <v/>
      </c>
      <c r="R42" s="111" t="str">
        <f>IF(ISBLANK('In Process Calc.'!AA42),"",'In Process Calc.'!AA42)</f>
        <v/>
      </c>
      <c r="S42" s="111" t="str">
        <f>IF(ISBLANK('In Process Calc.'!AB42),"",'In Process Calc.'!AB42)</f>
        <v/>
      </c>
      <c r="T42" s="111" t="str">
        <f>IF(ISBLANK('In Process Calc.'!AC42),"",'In Process Calc.'!AC42)</f>
        <v/>
      </c>
      <c r="U42" s="111" t="str">
        <f>IF(ISBLANK('In Process Calc.'!AD42),"",'In Process Calc.'!AD42)</f>
        <v/>
      </c>
      <c r="V42" s="111" t="str">
        <f>IF(ISBLANK('In Process Calc.'!AE42),"",'In Process Calc.'!AE42)</f>
        <v/>
      </c>
      <c r="W42" s="111" t="str">
        <f>IF(ISBLANK('In Process Calc.'!AF42),"",'In Process Calc.'!AF42)</f>
        <v/>
      </c>
      <c r="X42" s="111" t="str">
        <f>IF(ISBLANK('In Process Calc.'!AG42),"",'In Process Calc.'!AG42)</f>
        <v/>
      </c>
      <c r="Y42" s="111" t="str">
        <f>IF(ISBLANK('In Process Calc.'!AH42),"",'In Process Calc.'!AH42)</f>
        <v/>
      </c>
      <c r="Z42" s="111" t="str">
        <f>IF(ISBLANK('In Process Calc.'!AI42),"",'In Process Calc.'!AI42)</f>
        <v/>
      </c>
      <c r="AA42" s="111" t="str">
        <f>IF(ISBLANK('In Process Calc.'!AJ42),"",'In Process Calc.'!AJ42)</f>
        <v/>
      </c>
      <c r="AB42" s="111" t="str">
        <f>IF(ISBLANK('In Process Calc.'!AK42),"",'In Process Calc.'!AK42)</f>
        <v/>
      </c>
      <c r="AC42" s="111" t="str">
        <f>IF(ISBLANK('In Process Calc.'!AL42),"",'In Process Calc.'!AL42)</f>
        <v/>
      </c>
      <c r="AD42" s="111" t="str">
        <f>IF(ISBLANK('In Process Calc.'!AM42),"",'In Process Calc.'!AM42)</f>
        <v/>
      </c>
      <c r="AE42" s="111" t="str">
        <f>IF(ISBLANK('In Process Calc.'!AN42),"",'In Process Calc.'!AN42)</f>
        <v/>
      </c>
      <c r="AF42" s="111" t="str">
        <f>IF(ISBLANK('In Process Calc.'!AO42),"",'In Process Calc.'!AO42)</f>
        <v/>
      </c>
      <c r="AH42" s="111" t="str">
        <f>IF(ISBLANK('In Process Calc.'!C42),"",'In Process Calc.'!C42)</f>
        <v/>
      </c>
      <c r="AI42" s="111" t="str">
        <f>IF(ISBLANK(Glutamine!H46),"",Glutamine!H46)</f>
        <v/>
      </c>
      <c r="AJ42" s="111" t="str">
        <f>IF(ISBLANK('In Process Calc.'!L42),"",'In Process Calc.'!L42)</f>
        <v/>
      </c>
      <c r="AK42" s="111" t="str">
        <f>IF(ISBLANK('In Process Calc.'!M42),"",'In Process Calc.'!M42)</f>
        <v/>
      </c>
      <c r="AL42" s="111" t="str">
        <f>IF(ISBLANK('In Process Calc.'!N42),"",'In Process Calc.'!N42)</f>
        <v/>
      </c>
      <c r="AM42" s="111" t="str">
        <f>IF(ISBLANK('In Process Calc.'!O42),"",'In Process Calc.'!O42)</f>
        <v/>
      </c>
      <c r="AN42" s="111" t="str">
        <f>IF(ISBLANK('In Process Calc.'!P42),"",'In Process Calc.'!P42)</f>
        <v/>
      </c>
      <c r="AO42" s="111" t="str">
        <f>IF(ISBLANK('In Process Calc.'!Q42),"",'In Process Calc.'!Q42)</f>
        <v/>
      </c>
      <c r="AP42" s="111" t="str">
        <f>IF(ISBLANK('In Process Calc.'!R42),"",'In Process Calc.'!R42)</f>
        <v/>
      </c>
      <c r="AQ42" s="111" t="str">
        <f>IF(ISBLANK('In Process Calc.'!S42),"",'In Process Calc.'!S42)</f>
        <v/>
      </c>
      <c r="AR42" s="111" t="str">
        <f>IF(ISBLANK('In Process Calc.'!T42),"",'In Process Calc.'!T42)</f>
        <v/>
      </c>
      <c r="AS42" s="111" t="str">
        <f>IF(ISBLANK('In Process Calc.'!U42),"",'In Process Calc.'!U42)</f>
        <v/>
      </c>
      <c r="AT42" s="111" t="str">
        <f>IF(ISBLANK('In Process Calc.'!V42),"",'In Process Calc.'!V42)</f>
        <v/>
      </c>
      <c r="AU42" s="111" t="str">
        <f>IF(ISBLANK('In Process Calc.'!W42),"",'In Process Calc.'!W42)</f>
        <v/>
      </c>
      <c r="AV42" s="111" t="str">
        <f>IF(ISBLANK('In Process Calc.'!X42),"",'In Process Calc.'!X42)</f>
        <v/>
      </c>
      <c r="AW42" s="111" t="str">
        <f>IF(ISBLANK('In Process Calc.'!Y42),"",'In Process Calc.'!Y42)</f>
        <v/>
      </c>
      <c r="AX42" s="111" t="str">
        <f>IF(ISBLANK('In Process Calc.'!Z42),"",'In Process Calc.'!Z42)</f>
        <v/>
      </c>
      <c r="AY42" s="111" t="str">
        <f>IF(ISBLANK('In Process Calc.'!AA42),"",'In Process Calc.'!AA42)</f>
        <v/>
      </c>
      <c r="AZ42" s="111" t="str">
        <f>IF(ISBLANK('In Process Calc.'!AB42),"",'In Process Calc.'!AB42)</f>
        <v/>
      </c>
      <c r="BA42" s="111" t="str">
        <f>IF(ISBLANK('In Process Calc.'!AC42),"",'In Process Calc.'!AC42)</f>
        <v/>
      </c>
      <c r="BB42" s="111" t="str">
        <f>IF(ISBLANK('In Process Calc.'!AD42),"",'In Process Calc.'!AD42)</f>
        <v/>
      </c>
      <c r="BC42" s="111" t="str">
        <f>IF(ISBLANK('In Process Calc.'!AE42),"",'In Process Calc.'!AE42)</f>
        <v/>
      </c>
      <c r="BD42" s="111" t="str">
        <f>IF(ISBLANK('In Process Calc.'!AF42),"",'In Process Calc.'!AF42)</f>
        <v/>
      </c>
      <c r="BE42" s="111" t="str">
        <f>IF(ISBLANK('In Process Calc.'!AG42),"",'In Process Calc.'!AG42)</f>
        <v/>
      </c>
      <c r="BF42" s="111" t="str">
        <f>IF(ISBLANK('In Process Calc.'!AH42),"",'In Process Calc.'!AH42)</f>
        <v/>
      </c>
      <c r="BG42" s="111" t="str">
        <f>IF(ISBLANK('In Process Calc.'!AI42),"",'In Process Calc.'!AI42)</f>
        <v/>
      </c>
      <c r="BH42" s="111" t="str">
        <f>IF(ISBLANK('In Process Calc.'!AJ42),"",'In Process Calc.'!AJ42)</f>
        <v/>
      </c>
      <c r="BI42" s="111" t="str">
        <f>IF(ISBLANK('In Process Calc.'!AK42),"",'In Process Calc.'!AK42)</f>
        <v/>
      </c>
      <c r="BJ42" s="111" t="str">
        <f>IF(ISBLANK('In Process Calc.'!AL42),"",'In Process Calc.'!AL42)</f>
        <v/>
      </c>
      <c r="BK42" s="111" t="str">
        <f>IF(ISBLANK('In Process Calc.'!AM42),"",'In Process Calc.'!AM42)</f>
        <v/>
      </c>
      <c r="BL42" s="111" t="str">
        <f>IF(ISBLANK('In Process Calc.'!AN42),"",'In Process Calc.'!AN42)</f>
        <v/>
      </c>
      <c r="BM42" s="111" t="str">
        <f>IF(ISBLANK('In Process Calc.'!AO42),"",'In Process Calc.'!AO42)</f>
        <v/>
      </c>
      <c r="CA42" s="48">
        <v>43.239166666637175</v>
      </c>
      <c r="CB42" s="48">
        <v>1.0761996669694218</v>
      </c>
      <c r="CC42" s="48">
        <v>1.0949252764946165</v>
      </c>
      <c r="CG42" s="76">
        <f>'In Process Calc.'!C8</f>
        <v>115.96666666679084</v>
      </c>
      <c r="CH42" s="76">
        <f t="shared" si="31"/>
        <v>4.7774479936004646</v>
      </c>
      <c r="CI42" s="76">
        <f t="shared" si="32"/>
        <v>8526.2513197080007</v>
      </c>
      <c r="CJ42" s="76">
        <f t="shared" si="33"/>
        <v>0</v>
      </c>
      <c r="CK42" s="76">
        <f t="shared" si="34"/>
        <v>218.97821013136053</v>
      </c>
      <c r="CL42" s="76">
        <f t="shared" si="35"/>
        <v>-2.170433405719808</v>
      </c>
      <c r="CM42" s="76">
        <f t="shared" si="36"/>
        <v>-0.42279154014147946</v>
      </c>
      <c r="CN42" s="76">
        <f t="shared" si="37"/>
        <v>2.3008307391009968</v>
      </c>
      <c r="CO42" s="76">
        <f t="shared" si="38"/>
        <v>-0.48065247604373085</v>
      </c>
      <c r="CP42" s="76">
        <f t="shared" si="39"/>
        <v>0.63732016457437912</v>
      </c>
      <c r="CQ42" s="76">
        <f t="shared" si="40"/>
        <v>14.271247706541011</v>
      </c>
      <c r="CR42" s="76">
        <f t="shared" si="41"/>
        <v>-1.6854752837713223</v>
      </c>
      <c r="CS42" s="76">
        <f t="shared" si="42"/>
        <v>-13.153897034716945</v>
      </c>
      <c r="CT42" s="76">
        <f t="shared" si="43"/>
        <v>-1.6825450369925226</v>
      </c>
      <c r="CU42" s="76">
        <f t="shared" si="44"/>
        <v>-0.25797000223259103</v>
      </c>
      <c r="CV42" s="76">
        <f t="shared" si="45"/>
        <v>-0.60338288792435879</v>
      </c>
      <c r="CW42" s="76">
        <f t="shared" si="46"/>
        <v>13.744677091425928</v>
      </c>
      <c r="CX42" s="76">
        <f t="shared" si="47"/>
        <v>2.290164209132789E-2</v>
      </c>
      <c r="CY42" s="76">
        <f t="shared" si="48"/>
        <v>-1.1086984550745029</v>
      </c>
      <c r="CZ42" s="76">
        <f t="shared" si="49"/>
        <v>0.66744689610378893</v>
      </c>
      <c r="DA42" s="76">
        <f t="shared" si="50"/>
        <v>-6.7477522056548258</v>
      </c>
      <c r="DB42" s="76">
        <f t="shared" si="51"/>
        <v>-0.46586201515779851</v>
      </c>
      <c r="DC42" s="76">
        <f t="shared" si="52"/>
        <v>2.4591647957740008</v>
      </c>
      <c r="DD42" s="76">
        <f t="shared" si="53"/>
        <v>4.5122572690063389</v>
      </c>
      <c r="DE42" s="76">
        <f t="shared" si="54"/>
        <v>1.8838575249689906</v>
      </c>
      <c r="DF42" s="76">
        <f t="shared" si="55"/>
        <v>-0.19759681718757804</v>
      </c>
      <c r="DG42" s="76">
        <f t="shared" si="56"/>
        <v>0.94852345050095688</v>
      </c>
      <c r="DH42" s="76">
        <f t="shared" si="57"/>
        <v>-3.2773409149311838</v>
      </c>
      <c r="DI42" s="76">
        <f t="shared" si="58"/>
        <v>0</v>
      </c>
      <c r="DJ42" s="76">
        <f t="shared" si="59"/>
        <v>-8.3559721064249572</v>
      </c>
      <c r="DK42" s="76">
        <f t="shared" si="60"/>
        <v>-17.274157717799568</v>
      </c>
      <c r="DL42" s="76">
        <f t="shared" si="61"/>
        <v>-54.798451322052657</v>
      </c>
    </row>
    <row r="43" spans="1:116" s="48" customFormat="1" ht="11">
      <c r="A43" s="111" t="str">
        <f>IF(ISBLANK('In Process Calc.'!C43),"",'In Process Calc.'!C43)</f>
        <v/>
      </c>
      <c r="B43" s="111" t="str">
        <f>IF(ISBLANK(Glutamine!H45),"",Glutamine!H45)</f>
        <v/>
      </c>
      <c r="C43" s="111" t="str">
        <f>IF(ISBLANK('In Process Calc.'!L43),"",'In Process Calc.'!L43)</f>
        <v/>
      </c>
      <c r="D43" s="111" t="str">
        <f>IF(ISBLANK('In Process Calc.'!M43),"",'In Process Calc.'!M43)</f>
        <v/>
      </c>
      <c r="E43" s="111" t="str">
        <f>IF(ISBLANK('In Process Calc.'!N43),"",'In Process Calc.'!N43)</f>
        <v/>
      </c>
      <c r="F43" s="111" t="str">
        <f>IF(ISBLANK('In Process Calc.'!O43),"",'In Process Calc.'!O43)</f>
        <v/>
      </c>
      <c r="G43" s="111" t="str">
        <f>IF(ISBLANK('In Process Calc.'!P43),"",'In Process Calc.'!P43)</f>
        <v/>
      </c>
      <c r="H43" s="111" t="str">
        <f>IF(ISBLANK('In Process Calc.'!Q43),"",'In Process Calc.'!Q43)</f>
        <v/>
      </c>
      <c r="I43" s="111" t="str">
        <f>IF(ISBLANK('In Process Calc.'!R43),"",'In Process Calc.'!R43)</f>
        <v/>
      </c>
      <c r="J43" s="111" t="str">
        <f>IF(ISBLANK('In Process Calc.'!S43),"",'In Process Calc.'!S43)</f>
        <v/>
      </c>
      <c r="K43" s="111" t="str">
        <f>IF(ISBLANK('In Process Calc.'!T43),"",'In Process Calc.'!T43)</f>
        <v/>
      </c>
      <c r="L43" s="111" t="str">
        <f>IF(ISBLANK('In Process Calc.'!U43),"",'In Process Calc.'!U43)</f>
        <v/>
      </c>
      <c r="M43" s="111" t="str">
        <f>IF(ISBLANK('In Process Calc.'!V43),"",'In Process Calc.'!V43)</f>
        <v/>
      </c>
      <c r="N43" s="111" t="str">
        <f>IF(ISBLANK('In Process Calc.'!W43),"",'In Process Calc.'!W43)</f>
        <v/>
      </c>
      <c r="O43" s="111" t="str">
        <f>IF(ISBLANK('In Process Calc.'!X43),"",'In Process Calc.'!X43)</f>
        <v/>
      </c>
      <c r="P43" s="111" t="str">
        <f>IF(ISBLANK('In Process Calc.'!Y43),"",'In Process Calc.'!Y43)</f>
        <v/>
      </c>
      <c r="Q43" s="111" t="str">
        <f>IF(ISBLANK('In Process Calc.'!Z43),"",'In Process Calc.'!Z43)</f>
        <v/>
      </c>
      <c r="R43" s="111" t="str">
        <f>IF(ISBLANK('In Process Calc.'!AA43),"",'In Process Calc.'!AA43)</f>
        <v/>
      </c>
      <c r="S43" s="111" t="str">
        <f>IF(ISBLANK('In Process Calc.'!AB43),"",'In Process Calc.'!AB43)</f>
        <v/>
      </c>
      <c r="T43" s="111" t="str">
        <f>IF(ISBLANK('In Process Calc.'!AC43),"",'In Process Calc.'!AC43)</f>
        <v/>
      </c>
      <c r="U43" s="111" t="str">
        <f>IF(ISBLANK('In Process Calc.'!AD43),"",'In Process Calc.'!AD43)</f>
        <v/>
      </c>
      <c r="V43" s="111" t="str">
        <f>IF(ISBLANK('In Process Calc.'!AE43),"",'In Process Calc.'!AE43)</f>
        <v/>
      </c>
      <c r="W43" s="111" t="str">
        <f>IF(ISBLANK('In Process Calc.'!AF43),"",'In Process Calc.'!AF43)</f>
        <v/>
      </c>
      <c r="X43" s="111" t="str">
        <f>IF(ISBLANK('In Process Calc.'!AG43),"",'In Process Calc.'!AG43)</f>
        <v/>
      </c>
      <c r="Y43" s="111" t="str">
        <f>IF(ISBLANK('In Process Calc.'!AH43),"",'In Process Calc.'!AH43)</f>
        <v/>
      </c>
      <c r="Z43" s="111" t="str">
        <f>IF(ISBLANK('In Process Calc.'!AI43),"",'In Process Calc.'!AI43)</f>
        <v/>
      </c>
      <c r="AA43" s="111" t="str">
        <f>IF(ISBLANK('In Process Calc.'!AJ43),"",'In Process Calc.'!AJ43)</f>
        <v/>
      </c>
      <c r="AB43" s="111" t="str">
        <f>IF(ISBLANK('In Process Calc.'!AK43),"",'In Process Calc.'!AK43)</f>
        <v/>
      </c>
      <c r="AC43" s="111" t="str">
        <f>IF(ISBLANK('In Process Calc.'!AL43),"",'In Process Calc.'!AL43)</f>
        <v/>
      </c>
      <c r="AD43" s="111" t="str">
        <f>IF(ISBLANK('In Process Calc.'!AM43),"",'In Process Calc.'!AM43)</f>
        <v/>
      </c>
      <c r="AE43" s="111" t="str">
        <f>IF(ISBLANK('In Process Calc.'!AN43),"",'In Process Calc.'!AN43)</f>
        <v/>
      </c>
      <c r="AF43" s="111" t="str">
        <f>IF(ISBLANK('In Process Calc.'!AO43),"",'In Process Calc.'!AO43)</f>
        <v/>
      </c>
      <c r="AH43" s="111" t="str">
        <f>IF(ISBLANK('In Process Calc.'!C43),"",'In Process Calc.'!C43)</f>
        <v/>
      </c>
      <c r="AI43" s="111" t="str">
        <f>IF(ISBLANK(Glutamine!H47),"",Glutamine!H47)</f>
        <v/>
      </c>
      <c r="AJ43" s="111" t="str">
        <f>IF(ISBLANK('In Process Calc.'!L43),"",'In Process Calc.'!L43)</f>
        <v/>
      </c>
      <c r="AK43" s="111" t="str">
        <f>IF(ISBLANK('In Process Calc.'!M43),"",'In Process Calc.'!M43)</f>
        <v/>
      </c>
      <c r="AL43" s="111" t="str">
        <f>IF(ISBLANK('In Process Calc.'!N43),"",'In Process Calc.'!N43)</f>
        <v/>
      </c>
      <c r="AM43" s="111" t="str">
        <f>IF(ISBLANK('In Process Calc.'!O43),"",'In Process Calc.'!O43)</f>
        <v/>
      </c>
      <c r="AN43" s="111" t="str">
        <f>IF(ISBLANK('In Process Calc.'!P43),"",'In Process Calc.'!P43)</f>
        <v/>
      </c>
      <c r="AO43" s="111" t="str">
        <f>IF(ISBLANK('In Process Calc.'!Q43),"",'In Process Calc.'!Q43)</f>
        <v/>
      </c>
      <c r="AP43" s="111" t="str">
        <f>IF(ISBLANK('In Process Calc.'!R43),"",'In Process Calc.'!R43)</f>
        <v/>
      </c>
      <c r="AQ43" s="111" t="str">
        <f>IF(ISBLANK('In Process Calc.'!S43),"",'In Process Calc.'!S43)</f>
        <v/>
      </c>
      <c r="AR43" s="111" t="str">
        <f>IF(ISBLANK('In Process Calc.'!T43),"",'In Process Calc.'!T43)</f>
        <v/>
      </c>
      <c r="AS43" s="111" t="str">
        <f>IF(ISBLANK('In Process Calc.'!U43),"",'In Process Calc.'!U43)</f>
        <v/>
      </c>
      <c r="AT43" s="111" t="str">
        <f>IF(ISBLANK('In Process Calc.'!V43),"",'In Process Calc.'!V43)</f>
        <v/>
      </c>
      <c r="AU43" s="111" t="str">
        <f>IF(ISBLANK('In Process Calc.'!W43),"",'In Process Calc.'!W43)</f>
        <v/>
      </c>
      <c r="AV43" s="111" t="str">
        <f>IF(ISBLANK('In Process Calc.'!X43),"",'In Process Calc.'!X43)</f>
        <v/>
      </c>
      <c r="AW43" s="111" t="str">
        <f>IF(ISBLANK('In Process Calc.'!Y43),"",'In Process Calc.'!Y43)</f>
        <v/>
      </c>
      <c r="AX43" s="111" t="str">
        <f>IF(ISBLANK('In Process Calc.'!Z43),"",'In Process Calc.'!Z43)</f>
        <v/>
      </c>
      <c r="AY43" s="111" t="str">
        <f>IF(ISBLANK('In Process Calc.'!AA43),"",'In Process Calc.'!AA43)</f>
        <v/>
      </c>
      <c r="AZ43" s="111" t="str">
        <f>IF(ISBLANK('In Process Calc.'!AB43),"",'In Process Calc.'!AB43)</f>
        <v/>
      </c>
      <c r="BA43" s="111" t="str">
        <f>IF(ISBLANK('In Process Calc.'!AC43),"",'In Process Calc.'!AC43)</f>
        <v/>
      </c>
      <c r="BB43" s="111" t="str">
        <f>IF(ISBLANK('In Process Calc.'!AD43),"",'In Process Calc.'!AD43)</f>
        <v/>
      </c>
      <c r="BC43" s="111" t="str">
        <f>IF(ISBLANK('In Process Calc.'!AE43),"",'In Process Calc.'!AE43)</f>
        <v/>
      </c>
      <c r="BD43" s="111" t="str">
        <f>IF(ISBLANK('In Process Calc.'!AF43),"",'In Process Calc.'!AF43)</f>
        <v/>
      </c>
      <c r="BE43" s="111" t="str">
        <f>IF(ISBLANK('In Process Calc.'!AG43),"",'In Process Calc.'!AG43)</f>
        <v/>
      </c>
      <c r="BF43" s="111" t="str">
        <f>IF(ISBLANK('In Process Calc.'!AH43),"",'In Process Calc.'!AH43)</f>
        <v/>
      </c>
      <c r="BG43" s="111" t="str">
        <f>IF(ISBLANK('In Process Calc.'!AI43),"",'In Process Calc.'!AI43)</f>
        <v/>
      </c>
      <c r="BH43" s="111" t="str">
        <f>IF(ISBLANK('In Process Calc.'!AJ43),"",'In Process Calc.'!AJ43)</f>
        <v/>
      </c>
      <c r="BI43" s="111" t="str">
        <f>IF(ISBLANK('In Process Calc.'!AK43),"",'In Process Calc.'!AK43)</f>
        <v/>
      </c>
      <c r="BJ43" s="111" t="str">
        <f>IF(ISBLANK('In Process Calc.'!AL43),"",'In Process Calc.'!AL43)</f>
        <v/>
      </c>
      <c r="BK43" s="111" t="str">
        <f>IF(ISBLANK('In Process Calc.'!AM43),"",'In Process Calc.'!AM43)</f>
        <v/>
      </c>
      <c r="BL43" s="111" t="str">
        <f>IF(ISBLANK('In Process Calc.'!AN43),"",'In Process Calc.'!AN43)</f>
        <v/>
      </c>
      <c r="BM43" s="111" t="str">
        <f>IF(ISBLANK('In Process Calc.'!AO43),"",'In Process Calc.'!AO43)</f>
        <v/>
      </c>
      <c r="CA43" s="48">
        <v>71.522499999962747</v>
      </c>
      <c r="CB43" s="48">
        <v>2.0621510747805023</v>
      </c>
      <c r="CC43" s="48">
        <v>2.0286482858388886</v>
      </c>
      <c r="CG43" s="76">
        <f>'In Process Calc.'!C9</f>
        <v>141.16666666668607</v>
      </c>
      <c r="CH43" s="76">
        <f t="shared" si="31"/>
        <v>7.1992478283758583</v>
      </c>
      <c r="CI43" s="76">
        <f t="shared" si="32"/>
        <v>12938.714885237951</v>
      </c>
      <c r="CJ43" s="76">
        <f t="shared" si="33"/>
        <v>0</v>
      </c>
      <c r="CK43" s="76">
        <f t="shared" si="34"/>
        <v>580.37870506346553</v>
      </c>
      <c r="CL43" s="76">
        <f t="shared" si="35"/>
        <v>-4.1985759245115135</v>
      </c>
      <c r="CM43" s="76">
        <f t="shared" si="36"/>
        <v>-0.75914776404405249</v>
      </c>
      <c r="CN43" s="76">
        <f t="shared" si="37"/>
        <v>3.3171416535694371</v>
      </c>
      <c r="CO43" s="76">
        <f t="shared" si="38"/>
        <v>-1.1135784365079151</v>
      </c>
      <c r="CP43" s="76">
        <f t="shared" si="39"/>
        <v>0.91617635502359718</v>
      </c>
      <c r="CQ43" s="76">
        <f t="shared" si="40"/>
        <v>21.744758474007615</v>
      </c>
      <c r="CR43" s="76">
        <f t="shared" si="41"/>
        <v>-3.1811958880821738</v>
      </c>
      <c r="CS43" s="76">
        <f t="shared" si="42"/>
        <v>-15.695052612179154</v>
      </c>
      <c r="CT43" s="76">
        <f t="shared" si="43"/>
        <v>-1.558075002527342</v>
      </c>
      <c r="CU43" s="76">
        <f t="shared" si="44"/>
        <v>-9.387432879749591E-2</v>
      </c>
      <c r="CV43" s="76">
        <f t="shared" si="45"/>
        <v>-0.7403071190755508</v>
      </c>
      <c r="CW43" s="76">
        <f t="shared" si="46"/>
        <v>16.877752958786264</v>
      </c>
      <c r="CX43" s="76">
        <f t="shared" si="47"/>
        <v>0.28405355465088855</v>
      </c>
      <c r="CY43" s="76">
        <f t="shared" si="48"/>
        <v>-1.3562077641023871</v>
      </c>
      <c r="CZ43" s="76">
        <f t="shared" si="49"/>
        <v>0.90156297281928033</v>
      </c>
      <c r="DA43" s="76">
        <f t="shared" si="50"/>
        <v>-8.6485284588656075</v>
      </c>
      <c r="DB43" s="76">
        <f t="shared" si="51"/>
        <v>-0.54222603115325829</v>
      </c>
      <c r="DC43" s="76">
        <f t="shared" si="52"/>
        <v>3.2446311084163413</v>
      </c>
      <c r="DD43" s="76">
        <f t="shared" si="53"/>
        <v>5.7777621670604908</v>
      </c>
      <c r="DE43" s="76">
        <f t="shared" si="54"/>
        <v>2.7137092065670596</v>
      </c>
      <c r="DF43" s="76">
        <f t="shared" si="55"/>
        <v>-0.31161443531793953</v>
      </c>
      <c r="DG43" s="76">
        <f t="shared" si="56"/>
        <v>1.3836373899102874</v>
      </c>
      <c r="DH43" s="76">
        <f t="shared" si="57"/>
        <v>-4.1821578248472617</v>
      </c>
      <c r="DI43" s="76">
        <f t="shared" si="58"/>
        <v>0</v>
      </c>
      <c r="DJ43" s="76">
        <f t="shared" si="59"/>
        <v>-9.3915235265144119</v>
      </c>
      <c r="DK43" s="76">
        <f t="shared" si="60"/>
        <v>-22.238627909891513</v>
      </c>
      <c r="DL43" s="76">
        <f t="shared" si="61"/>
        <v>-54.313494591051054</v>
      </c>
    </row>
    <row r="44" spans="1:116" s="48" customFormat="1" ht="11">
      <c r="A44" s="111" t="str">
        <f>IF(ISBLANK('In Process Calc.'!C44),"",'In Process Calc.'!C44)</f>
        <v/>
      </c>
      <c r="B44" s="111" t="str">
        <f>IF(ISBLANK(Glutamine!H46),"",Glutamine!H46)</f>
        <v/>
      </c>
      <c r="C44" s="111" t="str">
        <f>IF(ISBLANK('In Process Calc.'!L44),"",'In Process Calc.'!L44)</f>
        <v/>
      </c>
      <c r="D44" s="111" t="str">
        <f>IF(ISBLANK('In Process Calc.'!M44),"",'In Process Calc.'!M44)</f>
        <v/>
      </c>
      <c r="E44" s="111" t="str">
        <f>IF(ISBLANK('In Process Calc.'!N44),"",'In Process Calc.'!N44)</f>
        <v/>
      </c>
      <c r="F44" s="111" t="str">
        <f>IF(ISBLANK('In Process Calc.'!O44),"",'In Process Calc.'!O44)</f>
        <v/>
      </c>
      <c r="G44" s="111" t="str">
        <f>IF(ISBLANK('In Process Calc.'!P44),"",'In Process Calc.'!P44)</f>
        <v/>
      </c>
      <c r="H44" s="111" t="str">
        <f>IF(ISBLANK('In Process Calc.'!Q44),"",'In Process Calc.'!Q44)</f>
        <v/>
      </c>
      <c r="I44" s="111" t="str">
        <f>IF(ISBLANK('In Process Calc.'!R44),"",'In Process Calc.'!R44)</f>
        <v/>
      </c>
      <c r="J44" s="111" t="str">
        <f>IF(ISBLANK('In Process Calc.'!S44),"",'In Process Calc.'!S44)</f>
        <v/>
      </c>
      <c r="K44" s="111" t="str">
        <f>IF(ISBLANK('In Process Calc.'!T44),"",'In Process Calc.'!T44)</f>
        <v/>
      </c>
      <c r="L44" s="111" t="str">
        <f>IF(ISBLANK('In Process Calc.'!U44),"",'In Process Calc.'!U44)</f>
        <v/>
      </c>
      <c r="M44" s="111" t="str">
        <f>IF(ISBLANK('In Process Calc.'!V44),"",'In Process Calc.'!V44)</f>
        <v/>
      </c>
      <c r="N44" s="111" t="str">
        <f>IF(ISBLANK('In Process Calc.'!W44),"",'In Process Calc.'!W44)</f>
        <v/>
      </c>
      <c r="O44" s="111" t="str">
        <f>IF(ISBLANK('In Process Calc.'!X44),"",'In Process Calc.'!X44)</f>
        <v/>
      </c>
      <c r="P44" s="111" t="str">
        <f>IF(ISBLANK('In Process Calc.'!Y44),"",'In Process Calc.'!Y44)</f>
        <v/>
      </c>
      <c r="Q44" s="111" t="str">
        <f>IF(ISBLANK('In Process Calc.'!Z44),"",'In Process Calc.'!Z44)</f>
        <v/>
      </c>
      <c r="R44" s="111" t="str">
        <f>IF(ISBLANK('In Process Calc.'!AA44),"",'In Process Calc.'!AA44)</f>
        <v/>
      </c>
      <c r="S44" s="111" t="str">
        <f>IF(ISBLANK('In Process Calc.'!AB44),"",'In Process Calc.'!AB44)</f>
        <v/>
      </c>
      <c r="T44" s="111" t="str">
        <f>IF(ISBLANK('In Process Calc.'!AC44),"",'In Process Calc.'!AC44)</f>
        <v/>
      </c>
      <c r="U44" s="111" t="str">
        <f>IF(ISBLANK('In Process Calc.'!AD44),"",'In Process Calc.'!AD44)</f>
        <v/>
      </c>
      <c r="V44" s="111" t="str">
        <f>IF(ISBLANK('In Process Calc.'!AE44),"",'In Process Calc.'!AE44)</f>
        <v/>
      </c>
      <c r="W44" s="111" t="str">
        <f>IF(ISBLANK('In Process Calc.'!AF44),"",'In Process Calc.'!AF44)</f>
        <v/>
      </c>
      <c r="X44" s="111" t="str">
        <f>IF(ISBLANK('In Process Calc.'!AG44),"",'In Process Calc.'!AG44)</f>
        <v/>
      </c>
      <c r="Y44" s="111" t="str">
        <f>IF(ISBLANK('In Process Calc.'!AH44),"",'In Process Calc.'!AH44)</f>
        <v/>
      </c>
      <c r="Z44" s="111" t="str">
        <f>IF(ISBLANK('In Process Calc.'!AI44),"",'In Process Calc.'!AI44)</f>
        <v/>
      </c>
      <c r="AA44" s="111" t="str">
        <f>IF(ISBLANK('In Process Calc.'!AJ44),"",'In Process Calc.'!AJ44)</f>
        <v/>
      </c>
      <c r="AB44" s="111" t="str">
        <f>IF(ISBLANK('In Process Calc.'!AK44),"",'In Process Calc.'!AK44)</f>
        <v/>
      </c>
      <c r="AC44" s="111" t="str">
        <f>IF(ISBLANK('In Process Calc.'!AL44),"",'In Process Calc.'!AL44)</f>
        <v/>
      </c>
      <c r="AD44" s="111" t="str">
        <f>IF(ISBLANK('In Process Calc.'!AM44),"",'In Process Calc.'!AM44)</f>
        <v/>
      </c>
      <c r="AE44" s="111" t="str">
        <f>IF(ISBLANK('In Process Calc.'!AN44),"",'In Process Calc.'!AN44)</f>
        <v/>
      </c>
      <c r="AF44" s="111" t="str">
        <f>IF(ISBLANK('In Process Calc.'!AO44),"",'In Process Calc.'!AO44)</f>
        <v/>
      </c>
      <c r="AH44" s="111" t="str">
        <f>IF(ISBLANK('In Process Calc.'!C44),"",'In Process Calc.'!C44)</f>
        <v/>
      </c>
      <c r="AI44" s="111" t="str">
        <f>IF(ISBLANK(Glutamine!H48),"",Glutamine!H48)</f>
        <v/>
      </c>
      <c r="AJ44" s="111" t="str">
        <f>IF(ISBLANK('In Process Calc.'!L44),"",'In Process Calc.'!L44)</f>
        <v/>
      </c>
      <c r="AK44" s="111" t="str">
        <f>IF(ISBLANK('In Process Calc.'!M44),"",'In Process Calc.'!M44)</f>
        <v/>
      </c>
      <c r="AL44" s="111" t="str">
        <f>IF(ISBLANK('In Process Calc.'!N44),"",'In Process Calc.'!N44)</f>
        <v/>
      </c>
      <c r="AM44" s="111" t="str">
        <f>IF(ISBLANK('In Process Calc.'!O44),"",'In Process Calc.'!O44)</f>
        <v/>
      </c>
      <c r="AN44" s="111" t="str">
        <f>IF(ISBLANK('In Process Calc.'!P44),"",'In Process Calc.'!P44)</f>
        <v/>
      </c>
      <c r="AO44" s="111" t="str">
        <f>IF(ISBLANK('In Process Calc.'!Q44),"",'In Process Calc.'!Q44)</f>
        <v/>
      </c>
      <c r="AP44" s="111" t="str">
        <f>IF(ISBLANK('In Process Calc.'!R44),"",'In Process Calc.'!R44)</f>
        <v/>
      </c>
      <c r="AQ44" s="111" t="str">
        <f>IF(ISBLANK('In Process Calc.'!S44),"",'In Process Calc.'!S44)</f>
        <v/>
      </c>
      <c r="AR44" s="111" t="str">
        <f>IF(ISBLANK('In Process Calc.'!T44),"",'In Process Calc.'!T44)</f>
        <v/>
      </c>
      <c r="AS44" s="111" t="str">
        <f>IF(ISBLANK('In Process Calc.'!U44),"",'In Process Calc.'!U44)</f>
        <v/>
      </c>
      <c r="AT44" s="111" t="str">
        <f>IF(ISBLANK('In Process Calc.'!V44),"",'In Process Calc.'!V44)</f>
        <v/>
      </c>
      <c r="AU44" s="111" t="str">
        <f>IF(ISBLANK('In Process Calc.'!W44),"",'In Process Calc.'!W44)</f>
        <v/>
      </c>
      <c r="AV44" s="111" t="str">
        <f>IF(ISBLANK('In Process Calc.'!X44),"",'In Process Calc.'!X44)</f>
        <v/>
      </c>
      <c r="AW44" s="111" t="str">
        <f>IF(ISBLANK('In Process Calc.'!Y44),"",'In Process Calc.'!Y44)</f>
        <v/>
      </c>
      <c r="AX44" s="111" t="str">
        <f>IF(ISBLANK('In Process Calc.'!Z44),"",'In Process Calc.'!Z44)</f>
        <v/>
      </c>
      <c r="AY44" s="111" t="str">
        <f>IF(ISBLANK('In Process Calc.'!AA44),"",'In Process Calc.'!AA44)</f>
        <v/>
      </c>
      <c r="AZ44" s="111" t="str">
        <f>IF(ISBLANK('In Process Calc.'!AB44),"",'In Process Calc.'!AB44)</f>
        <v/>
      </c>
      <c r="BA44" s="111" t="str">
        <f>IF(ISBLANK('In Process Calc.'!AC44),"",'In Process Calc.'!AC44)</f>
        <v/>
      </c>
      <c r="BB44" s="111" t="str">
        <f>IF(ISBLANK('In Process Calc.'!AD44),"",'In Process Calc.'!AD44)</f>
        <v/>
      </c>
      <c r="BC44" s="111" t="str">
        <f>IF(ISBLANK('In Process Calc.'!AE44),"",'In Process Calc.'!AE44)</f>
        <v/>
      </c>
      <c r="BD44" s="111" t="str">
        <f>IF(ISBLANK('In Process Calc.'!AF44),"",'In Process Calc.'!AF44)</f>
        <v/>
      </c>
      <c r="BE44" s="111" t="str">
        <f>IF(ISBLANK('In Process Calc.'!AG44),"",'In Process Calc.'!AG44)</f>
        <v/>
      </c>
      <c r="BF44" s="111" t="str">
        <f>IF(ISBLANK('In Process Calc.'!AH44),"",'In Process Calc.'!AH44)</f>
        <v/>
      </c>
      <c r="BG44" s="111" t="str">
        <f>IF(ISBLANK('In Process Calc.'!AI44),"",'In Process Calc.'!AI44)</f>
        <v/>
      </c>
      <c r="BH44" s="111" t="str">
        <f>IF(ISBLANK('In Process Calc.'!AJ44),"",'In Process Calc.'!AJ44)</f>
        <v/>
      </c>
      <c r="BI44" s="111" t="str">
        <f>IF(ISBLANK('In Process Calc.'!AK44),"",'In Process Calc.'!AK44)</f>
        <v/>
      </c>
      <c r="BJ44" s="111" t="str">
        <f>IF(ISBLANK('In Process Calc.'!AL44),"",'In Process Calc.'!AL44)</f>
        <v/>
      </c>
      <c r="BK44" s="111" t="str">
        <f>IF(ISBLANK('In Process Calc.'!AM44),"",'In Process Calc.'!AM44)</f>
        <v/>
      </c>
      <c r="BL44" s="111" t="str">
        <f>IF(ISBLANK('In Process Calc.'!AN44),"",'In Process Calc.'!AN44)</f>
        <v/>
      </c>
      <c r="BM44" s="111" t="str">
        <f>IF(ISBLANK('In Process Calc.'!AO44),"",'In Process Calc.'!AO44)</f>
        <v/>
      </c>
      <c r="CA44" s="48">
        <v>95.822500000067521</v>
      </c>
      <c r="CC44" s="48">
        <v>2.8226120348207462</v>
      </c>
      <c r="CG44" s="76">
        <f>'In Process Calc.'!C10</f>
        <v>164.81666666676756</v>
      </c>
      <c r="CH44" s="76">
        <f t="shared" si="31"/>
        <v>9.4874289774674594</v>
      </c>
      <c r="CI44" s="76">
        <f t="shared" si="32"/>
        <v>17177.055874451111</v>
      </c>
      <c r="CJ44" s="76">
        <f t="shared" si="33"/>
        <v>0</v>
      </c>
      <c r="CK44" s="76">
        <f t="shared" si="34"/>
        <v>1000.7833923067064</v>
      </c>
      <c r="CL44" s="76">
        <f t="shared" si="35"/>
        <v>-6.1469130367701119</v>
      </c>
      <c r="CM44" s="76">
        <f t="shared" si="36"/>
        <v>-1.0162590732772241</v>
      </c>
      <c r="CN44" s="76">
        <f t="shared" si="37"/>
        <v>4.8567376387338381</v>
      </c>
      <c r="CO44" s="76">
        <f t="shared" si="38"/>
        <v>-1.5703625685173086</v>
      </c>
      <c r="CP44" s="76">
        <f t="shared" si="39"/>
        <v>1.1805659487571378</v>
      </c>
      <c r="CQ44" s="76">
        <f t="shared" si="40"/>
        <v>30.144900131954234</v>
      </c>
      <c r="CR44" s="76">
        <f t="shared" si="41"/>
        <v>-5.2652888998747613</v>
      </c>
      <c r="CS44" s="76">
        <f t="shared" si="42"/>
        <v>-17.325141443415063</v>
      </c>
      <c r="CT44" s="76">
        <f t="shared" si="43"/>
        <v>-1.3395574546450568</v>
      </c>
      <c r="CU44" s="76">
        <f t="shared" si="44"/>
        <v>0.10486787042294199</v>
      </c>
      <c r="CV44" s="76">
        <f t="shared" si="45"/>
        <v>-0.79316188820695321</v>
      </c>
      <c r="CW44" s="76">
        <f t="shared" si="46"/>
        <v>18.056922982006874</v>
      </c>
      <c r="CX44" s="76">
        <f t="shared" si="47"/>
        <v>0.69235744591044834</v>
      </c>
      <c r="CY44" s="76">
        <f t="shared" si="48"/>
        <v>-1.441359838484972</v>
      </c>
      <c r="CZ44" s="76">
        <f t="shared" si="49"/>
        <v>1.114882826785395</v>
      </c>
      <c r="DA44" s="76">
        <f t="shared" si="50"/>
        <v>-10.438231187098337</v>
      </c>
      <c r="DB44" s="76">
        <f t="shared" si="51"/>
        <v>-0.54284519720492519</v>
      </c>
      <c r="DC44" s="76">
        <f t="shared" si="52"/>
        <v>3.9627515353339384</v>
      </c>
      <c r="DD44" s="76">
        <f t="shared" si="53"/>
        <v>6.9045806526621476</v>
      </c>
      <c r="DE44" s="76">
        <f t="shared" si="54"/>
        <v>3.518955795672857</v>
      </c>
      <c r="DF44" s="76">
        <f t="shared" si="55"/>
        <v>-0.38861861988963153</v>
      </c>
      <c r="DG44" s="76">
        <f t="shared" si="56"/>
        <v>1.8003473438178101</v>
      </c>
      <c r="DH44" s="76">
        <f t="shared" si="57"/>
        <v>-4.8035242071511464</v>
      </c>
      <c r="DI44" s="76">
        <f t="shared" si="58"/>
        <v>0</v>
      </c>
      <c r="DJ44" s="76">
        <f t="shared" si="59"/>
        <v>-7.8995912545614644</v>
      </c>
      <c r="DK44" s="76">
        <f t="shared" si="60"/>
        <v>-24.484735478429897</v>
      </c>
      <c r="DL44" s="76">
        <f t="shared" si="61"/>
        <v>-43.933067833324088</v>
      </c>
    </row>
    <row r="45" spans="1:116" s="48" customFormat="1" ht="11">
      <c r="A45" s="111" t="str">
        <f>IF(ISBLANK('In Process Calc.'!C45),"",'In Process Calc.'!C45)</f>
        <v/>
      </c>
      <c r="B45" s="111" t="str">
        <f>IF(ISBLANK(Glutamine!H47),"",Glutamine!H47)</f>
        <v/>
      </c>
      <c r="C45" s="111" t="str">
        <f>IF(ISBLANK('In Process Calc.'!L45),"",'In Process Calc.'!L45)</f>
        <v/>
      </c>
      <c r="D45" s="111" t="str">
        <f>IF(ISBLANK('In Process Calc.'!M45),"",'In Process Calc.'!M45)</f>
        <v/>
      </c>
      <c r="E45" s="111" t="str">
        <f>IF(ISBLANK('In Process Calc.'!N45),"",'In Process Calc.'!N45)</f>
        <v/>
      </c>
      <c r="F45" s="111" t="str">
        <f>IF(ISBLANK('In Process Calc.'!O45),"",'In Process Calc.'!O45)</f>
        <v/>
      </c>
      <c r="G45" s="111" t="str">
        <f>IF(ISBLANK('In Process Calc.'!P45),"",'In Process Calc.'!P45)</f>
        <v/>
      </c>
      <c r="H45" s="111" t="str">
        <f>IF(ISBLANK('In Process Calc.'!Q45),"",'In Process Calc.'!Q45)</f>
        <v/>
      </c>
      <c r="I45" s="111" t="str">
        <f>IF(ISBLANK('In Process Calc.'!R45),"",'In Process Calc.'!R45)</f>
        <v/>
      </c>
      <c r="J45" s="111" t="str">
        <f>IF(ISBLANK('In Process Calc.'!S45),"",'In Process Calc.'!S45)</f>
        <v/>
      </c>
      <c r="K45" s="111" t="str">
        <f>IF(ISBLANK('In Process Calc.'!T45),"",'In Process Calc.'!T45)</f>
        <v/>
      </c>
      <c r="L45" s="111" t="str">
        <f>IF(ISBLANK('In Process Calc.'!U45),"",'In Process Calc.'!U45)</f>
        <v/>
      </c>
      <c r="M45" s="111" t="str">
        <f>IF(ISBLANK('In Process Calc.'!V45),"",'In Process Calc.'!V45)</f>
        <v/>
      </c>
      <c r="N45" s="111" t="str">
        <f>IF(ISBLANK('In Process Calc.'!W45),"",'In Process Calc.'!W45)</f>
        <v/>
      </c>
      <c r="O45" s="111" t="str">
        <f>IF(ISBLANK('In Process Calc.'!X45),"",'In Process Calc.'!X45)</f>
        <v/>
      </c>
      <c r="P45" s="111" t="str">
        <f>IF(ISBLANK('In Process Calc.'!Y45),"",'In Process Calc.'!Y45)</f>
        <v/>
      </c>
      <c r="Q45" s="111" t="str">
        <f>IF(ISBLANK('In Process Calc.'!Z45),"",'In Process Calc.'!Z45)</f>
        <v/>
      </c>
      <c r="R45" s="111" t="str">
        <f>IF(ISBLANK('In Process Calc.'!AA45),"",'In Process Calc.'!AA45)</f>
        <v/>
      </c>
      <c r="S45" s="111" t="str">
        <f>IF(ISBLANK('In Process Calc.'!AB45),"",'In Process Calc.'!AB45)</f>
        <v/>
      </c>
      <c r="T45" s="111" t="str">
        <f>IF(ISBLANK('In Process Calc.'!AC45),"",'In Process Calc.'!AC45)</f>
        <v/>
      </c>
      <c r="U45" s="111" t="str">
        <f>IF(ISBLANK('In Process Calc.'!AD45),"",'In Process Calc.'!AD45)</f>
        <v/>
      </c>
      <c r="V45" s="111" t="str">
        <f>IF(ISBLANK('In Process Calc.'!AE45),"",'In Process Calc.'!AE45)</f>
        <v/>
      </c>
      <c r="W45" s="111" t="str">
        <f>IF(ISBLANK('In Process Calc.'!AF45),"",'In Process Calc.'!AF45)</f>
        <v/>
      </c>
      <c r="X45" s="111" t="str">
        <f>IF(ISBLANK('In Process Calc.'!AG45),"",'In Process Calc.'!AG45)</f>
        <v/>
      </c>
      <c r="Y45" s="111" t="str">
        <f>IF(ISBLANK('In Process Calc.'!AH45),"",'In Process Calc.'!AH45)</f>
        <v/>
      </c>
      <c r="Z45" s="111" t="str">
        <f>IF(ISBLANK('In Process Calc.'!AI45),"",'In Process Calc.'!AI45)</f>
        <v/>
      </c>
      <c r="AA45" s="111" t="str">
        <f>IF(ISBLANK('In Process Calc.'!AJ45),"",'In Process Calc.'!AJ45)</f>
        <v/>
      </c>
      <c r="AB45" s="111" t="str">
        <f>IF(ISBLANK('In Process Calc.'!AK45),"",'In Process Calc.'!AK45)</f>
        <v/>
      </c>
      <c r="AC45" s="111" t="str">
        <f>IF(ISBLANK('In Process Calc.'!AL45),"",'In Process Calc.'!AL45)</f>
        <v/>
      </c>
      <c r="AD45" s="111" t="str">
        <f>IF(ISBLANK('In Process Calc.'!AM45),"",'In Process Calc.'!AM45)</f>
        <v/>
      </c>
      <c r="AE45" s="111" t="str">
        <f>IF(ISBLANK('In Process Calc.'!AN45),"",'In Process Calc.'!AN45)</f>
        <v/>
      </c>
      <c r="AF45" s="111" t="str">
        <f>IF(ISBLANK('In Process Calc.'!AO45),"",'In Process Calc.'!AO45)</f>
        <v/>
      </c>
      <c r="AH45" s="111" t="str">
        <f>IF(ISBLANK('In Process Calc.'!C45),"",'In Process Calc.'!C45)</f>
        <v/>
      </c>
      <c r="AI45" s="111" t="str">
        <f>IF(ISBLANK(Glutamine!H49),"",Glutamine!H49)</f>
        <v/>
      </c>
      <c r="AJ45" s="111" t="str">
        <f>IF(ISBLANK('In Process Calc.'!L45),"",'In Process Calc.'!L45)</f>
        <v/>
      </c>
      <c r="AK45" s="111" t="str">
        <f>IF(ISBLANK('In Process Calc.'!M45),"",'In Process Calc.'!M45)</f>
        <v/>
      </c>
      <c r="AL45" s="111" t="str">
        <f>IF(ISBLANK('In Process Calc.'!N45),"",'In Process Calc.'!N45)</f>
        <v/>
      </c>
      <c r="AM45" s="111" t="str">
        <f>IF(ISBLANK('In Process Calc.'!O45),"",'In Process Calc.'!O45)</f>
        <v/>
      </c>
      <c r="AN45" s="111" t="str">
        <f>IF(ISBLANK('In Process Calc.'!P45),"",'In Process Calc.'!P45)</f>
        <v/>
      </c>
      <c r="AO45" s="111" t="str">
        <f>IF(ISBLANK('In Process Calc.'!Q45),"",'In Process Calc.'!Q45)</f>
        <v/>
      </c>
      <c r="AP45" s="111" t="str">
        <f>IF(ISBLANK('In Process Calc.'!R45),"",'In Process Calc.'!R45)</f>
        <v/>
      </c>
      <c r="AQ45" s="111" t="str">
        <f>IF(ISBLANK('In Process Calc.'!S45),"",'In Process Calc.'!S45)</f>
        <v/>
      </c>
      <c r="AR45" s="111" t="str">
        <f>IF(ISBLANK('In Process Calc.'!T45),"",'In Process Calc.'!T45)</f>
        <v/>
      </c>
      <c r="AS45" s="111" t="str">
        <f>IF(ISBLANK('In Process Calc.'!U45),"",'In Process Calc.'!U45)</f>
        <v/>
      </c>
      <c r="AT45" s="111" t="str">
        <f>IF(ISBLANK('In Process Calc.'!V45),"",'In Process Calc.'!V45)</f>
        <v/>
      </c>
      <c r="AU45" s="111" t="str">
        <f>IF(ISBLANK('In Process Calc.'!W45),"",'In Process Calc.'!W45)</f>
        <v/>
      </c>
      <c r="AV45" s="111" t="str">
        <f>IF(ISBLANK('In Process Calc.'!X45),"",'In Process Calc.'!X45)</f>
        <v/>
      </c>
      <c r="AW45" s="111" t="str">
        <f>IF(ISBLANK('In Process Calc.'!Y45),"",'In Process Calc.'!Y45)</f>
        <v/>
      </c>
      <c r="AX45" s="111" t="str">
        <f>IF(ISBLANK('In Process Calc.'!Z45),"",'In Process Calc.'!Z45)</f>
        <v/>
      </c>
      <c r="AY45" s="111" t="str">
        <f>IF(ISBLANK('In Process Calc.'!AA45),"",'In Process Calc.'!AA45)</f>
        <v/>
      </c>
      <c r="AZ45" s="111" t="str">
        <f>IF(ISBLANK('In Process Calc.'!AB45),"",'In Process Calc.'!AB45)</f>
        <v/>
      </c>
      <c r="BA45" s="111" t="str">
        <f>IF(ISBLANK('In Process Calc.'!AC45),"",'In Process Calc.'!AC45)</f>
        <v/>
      </c>
      <c r="BB45" s="111" t="str">
        <f>IF(ISBLANK('In Process Calc.'!AD45),"",'In Process Calc.'!AD45)</f>
        <v/>
      </c>
      <c r="BC45" s="111" t="str">
        <f>IF(ISBLANK('In Process Calc.'!AE45),"",'In Process Calc.'!AE45)</f>
        <v/>
      </c>
      <c r="BD45" s="111" t="str">
        <f>IF(ISBLANK('In Process Calc.'!AF45),"",'In Process Calc.'!AF45)</f>
        <v/>
      </c>
      <c r="BE45" s="111" t="str">
        <f>IF(ISBLANK('In Process Calc.'!AG45),"",'In Process Calc.'!AG45)</f>
        <v/>
      </c>
      <c r="BF45" s="111" t="str">
        <f>IF(ISBLANK('In Process Calc.'!AH45),"",'In Process Calc.'!AH45)</f>
        <v/>
      </c>
      <c r="BG45" s="111" t="str">
        <f>IF(ISBLANK('In Process Calc.'!AI45),"",'In Process Calc.'!AI45)</f>
        <v/>
      </c>
      <c r="BH45" s="111" t="str">
        <f>IF(ISBLANK('In Process Calc.'!AJ45),"",'In Process Calc.'!AJ45)</f>
        <v/>
      </c>
      <c r="BI45" s="111" t="str">
        <f>IF(ISBLANK('In Process Calc.'!AK45),"",'In Process Calc.'!AK45)</f>
        <v/>
      </c>
      <c r="BJ45" s="111" t="str">
        <f>IF(ISBLANK('In Process Calc.'!AL45),"",'In Process Calc.'!AL45)</f>
        <v/>
      </c>
      <c r="BK45" s="111" t="str">
        <f>IF(ISBLANK('In Process Calc.'!AM45),"",'In Process Calc.'!AM45)</f>
        <v/>
      </c>
      <c r="BL45" s="111" t="str">
        <f>IF(ISBLANK('In Process Calc.'!AN45),"",'In Process Calc.'!AN45)</f>
        <v/>
      </c>
      <c r="BM45" s="111" t="str">
        <f>IF(ISBLANK('In Process Calc.'!AO45),"",'In Process Calc.'!AO45)</f>
        <v/>
      </c>
      <c r="CA45" s="48">
        <v>114.67250000004424</v>
      </c>
      <c r="CC45" s="48">
        <v>3.3827742853203739</v>
      </c>
      <c r="CG45" s="76">
        <f>'In Process Calc.'!C11</f>
        <v>189.19999999995343</v>
      </c>
      <c r="CH45" s="76">
        <f t="shared" si="31"/>
        <v>11.671455455189898</v>
      </c>
      <c r="CI45" s="76">
        <f t="shared" si="32"/>
        <v>21294.355391472141</v>
      </c>
      <c r="CJ45" s="76">
        <f t="shared" si="33"/>
        <v>0</v>
      </c>
      <c r="CK45" s="76">
        <f t="shared" si="34"/>
        <v>1501.4329806195317</v>
      </c>
      <c r="CL45" s="76">
        <f t="shared" si="35"/>
        <v>-7.9677399230875103</v>
      </c>
      <c r="CM45" s="76">
        <f t="shared" si="36"/>
        <v>-1.1751854085707851</v>
      </c>
      <c r="CN45" s="76">
        <f t="shared" si="37"/>
        <v>6.967712558797551</v>
      </c>
      <c r="CO45" s="76">
        <f t="shared" si="38"/>
        <v>-1.8309457362872195</v>
      </c>
      <c r="CP45" s="76">
        <f t="shared" si="39"/>
        <v>1.4362290599917118</v>
      </c>
      <c r="CQ45" s="76">
        <f t="shared" si="40"/>
        <v>40.167417953517109</v>
      </c>
      <c r="CR45" s="76">
        <f t="shared" si="41"/>
        <v>-7.6533899224034911</v>
      </c>
      <c r="CS45" s="76">
        <f t="shared" si="42"/>
        <v>-18.087536467314198</v>
      </c>
      <c r="CT45" s="76">
        <f t="shared" si="43"/>
        <v>-1.0614836998468662</v>
      </c>
      <c r="CU45" s="76">
        <f t="shared" si="44"/>
        <v>0.34267586143624396</v>
      </c>
      <c r="CV45" s="76">
        <f t="shared" si="45"/>
        <v>-0.7562912908893582</v>
      </c>
      <c r="CW45" s="76">
        <f t="shared" si="46"/>
        <v>17.2015805559749</v>
      </c>
      <c r="CX45" s="76">
        <f t="shared" si="47"/>
        <v>1.2868146733771311</v>
      </c>
      <c r="CY45" s="76">
        <f t="shared" si="48"/>
        <v>-1.3316110072535459</v>
      </c>
      <c r="CZ45" s="76">
        <f t="shared" si="49"/>
        <v>1.3111722062007216</v>
      </c>
      <c r="DA45" s="76">
        <f t="shared" si="50"/>
        <v>-12.26065567820787</v>
      </c>
      <c r="DB45" s="76">
        <f t="shared" si="51"/>
        <v>-0.45283248149555577</v>
      </c>
      <c r="DC45" s="76">
        <f t="shared" si="52"/>
        <v>4.6343817851031481</v>
      </c>
      <c r="DD45" s="76">
        <f t="shared" si="53"/>
        <v>7.9349787591937506</v>
      </c>
      <c r="DE45" s="76">
        <f t="shared" si="54"/>
        <v>4.3210172839371452</v>
      </c>
      <c r="DF45" s="76">
        <f t="shared" si="55"/>
        <v>-0.41844945776105513</v>
      </c>
      <c r="DG45" s="76">
        <f t="shared" si="56"/>
        <v>2.2054614746352548</v>
      </c>
      <c r="DH45" s="76">
        <f t="shared" si="57"/>
        <v>-5.119211333906267</v>
      </c>
      <c r="DI45" s="76">
        <f t="shared" si="58"/>
        <v>0</v>
      </c>
      <c r="DJ45" s="76">
        <f t="shared" si="59"/>
        <v>-3.3007999050065209</v>
      </c>
      <c r="DK45" s="76">
        <f t="shared" si="60"/>
        <v>-23.529195506301889</v>
      </c>
      <c r="DL45" s="76">
        <f t="shared" si="61"/>
        <v>-22.442157081661193</v>
      </c>
    </row>
    <row r="46" spans="1:116" s="48" customFormat="1" ht="11">
      <c r="A46" s="111" t="str">
        <f>IF(ISBLANK('In Process Calc.'!C46),"",'In Process Calc.'!C46)</f>
        <v/>
      </c>
      <c r="B46" s="111" t="str">
        <f>IF(ISBLANK(Glutamine!H48),"",Glutamine!H48)</f>
        <v/>
      </c>
      <c r="C46" s="111" t="str">
        <f>IF(ISBLANK('In Process Calc.'!L46),"",'In Process Calc.'!L46)</f>
        <v/>
      </c>
      <c r="D46" s="111" t="str">
        <f>IF(ISBLANK('In Process Calc.'!M46),"",'In Process Calc.'!M46)</f>
        <v/>
      </c>
      <c r="E46" s="111" t="str">
        <f>IF(ISBLANK('In Process Calc.'!N46),"",'In Process Calc.'!N46)</f>
        <v/>
      </c>
      <c r="F46" s="111" t="str">
        <f>IF(ISBLANK('In Process Calc.'!O46),"",'In Process Calc.'!O46)</f>
        <v/>
      </c>
      <c r="G46" s="111" t="str">
        <f>IF(ISBLANK('In Process Calc.'!P46),"",'In Process Calc.'!P46)</f>
        <v/>
      </c>
      <c r="H46" s="111" t="str">
        <f>IF(ISBLANK('In Process Calc.'!Q46),"",'In Process Calc.'!Q46)</f>
        <v/>
      </c>
      <c r="I46" s="111" t="str">
        <f>IF(ISBLANK('In Process Calc.'!R46),"",'In Process Calc.'!R46)</f>
        <v/>
      </c>
      <c r="J46" s="111" t="str">
        <f>IF(ISBLANK('In Process Calc.'!S46),"",'In Process Calc.'!S46)</f>
        <v/>
      </c>
      <c r="K46" s="111" t="str">
        <f>IF(ISBLANK('In Process Calc.'!T46),"",'In Process Calc.'!T46)</f>
        <v/>
      </c>
      <c r="L46" s="111" t="str">
        <f>IF(ISBLANK('In Process Calc.'!U46),"",'In Process Calc.'!U46)</f>
        <v/>
      </c>
      <c r="M46" s="111" t="str">
        <f>IF(ISBLANK('In Process Calc.'!V46),"",'In Process Calc.'!V46)</f>
        <v/>
      </c>
      <c r="N46" s="111" t="str">
        <f>IF(ISBLANK('In Process Calc.'!W46),"",'In Process Calc.'!W46)</f>
        <v/>
      </c>
      <c r="O46" s="111" t="str">
        <f>IF(ISBLANK('In Process Calc.'!X46),"",'In Process Calc.'!X46)</f>
        <v/>
      </c>
      <c r="P46" s="111" t="str">
        <f>IF(ISBLANK('In Process Calc.'!Y46),"",'In Process Calc.'!Y46)</f>
        <v/>
      </c>
      <c r="Q46" s="111" t="str">
        <f>IF(ISBLANK('In Process Calc.'!Z46),"",'In Process Calc.'!Z46)</f>
        <v/>
      </c>
      <c r="R46" s="111" t="str">
        <f>IF(ISBLANK('In Process Calc.'!AA46),"",'In Process Calc.'!AA46)</f>
        <v/>
      </c>
      <c r="S46" s="111" t="str">
        <f>IF(ISBLANK('In Process Calc.'!AB46),"",'In Process Calc.'!AB46)</f>
        <v/>
      </c>
      <c r="T46" s="111" t="str">
        <f>IF(ISBLANK('In Process Calc.'!AC46),"",'In Process Calc.'!AC46)</f>
        <v/>
      </c>
      <c r="U46" s="111" t="str">
        <f>IF(ISBLANK('In Process Calc.'!AD46),"",'In Process Calc.'!AD46)</f>
        <v/>
      </c>
      <c r="V46" s="111" t="str">
        <f>IF(ISBLANK('In Process Calc.'!AE46),"",'In Process Calc.'!AE46)</f>
        <v/>
      </c>
      <c r="W46" s="111" t="str">
        <f>IF(ISBLANK('In Process Calc.'!AF46),"",'In Process Calc.'!AF46)</f>
        <v/>
      </c>
      <c r="X46" s="111" t="str">
        <f>IF(ISBLANK('In Process Calc.'!AG46),"",'In Process Calc.'!AG46)</f>
        <v/>
      </c>
      <c r="Y46" s="111" t="str">
        <f>IF(ISBLANK('In Process Calc.'!AH46),"",'In Process Calc.'!AH46)</f>
        <v/>
      </c>
      <c r="Z46" s="111" t="str">
        <f>IF(ISBLANK('In Process Calc.'!AI46),"",'In Process Calc.'!AI46)</f>
        <v/>
      </c>
      <c r="AA46" s="111" t="str">
        <f>IF(ISBLANK('In Process Calc.'!AJ46),"",'In Process Calc.'!AJ46)</f>
        <v/>
      </c>
      <c r="AB46" s="111" t="str">
        <f>IF(ISBLANK('In Process Calc.'!AK46),"",'In Process Calc.'!AK46)</f>
        <v/>
      </c>
      <c r="AC46" s="111" t="str">
        <f>IF(ISBLANK('In Process Calc.'!AL46),"",'In Process Calc.'!AL46)</f>
        <v/>
      </c>
      <c r="AD46" s="111" t="str">
        <f>IF(ISBLANK('In Process Calc.'!AM46),"",'In Process Calc.'!AM46)</f>
        <v/>
      </c>
      <c r="AE46" s="111" t="str">
        <f>IF(ISBLANK('In Process Calc.'!AN46),"",'In Process Calc.'!AN46)</f>
        <v/>
      </c>
      <c r="AF46" s="111" t="str">
        <f>IF(ISBLANK('In Process Calc.'!AO46),"",'In Process Calc.'!AO46)</f>
        <v/>
      </c>
      <c r="AH46" s="111" t="str">
        <f>IF(ISBLANK('In Process Calc.'!C46),"",'In Process Calc.'!C46)</f>
        <v/>
      </c>
      <c r="AI46" s="111" t="str">
        <f>IF(ISBLANK(Glutamine!H50),"",Glutamine!H50)</f>
        <v/>
      </c>
      <c r="AJ46" s="111" t="str">
        <f>IF(ISBLANK('In Process Calc.'!L46),"",'In Process Calc.'!L46)</f>
        <v/>
      </c>
      <c r="AK46" s="111" t="str">
        <f>IF(ISBLANK('In Process Calc.'!M46),"",'In Process Calc.'!M46)</f>
        <v/>
      </c>
      <c r="AL46" s="111" t="str">
        <f>IF(ISBLANK('In Process Calc.'!N46),"",'In Process Calc.'!N46)</f>
        <v/>
      </c>
      <c r="AM46" s="111" t="str">
        <f>IF(ISBLANK('In Process Calc.'!O46),"",'In Process Calc.'!O46)</f>
        <v/>
      </c>
      <c r="AN46" s="111" t="str">
        <f>IF(ISBLANK('In Process Calc.'!P46),"",'In Process Calc.'!P46)</f>
        <v/>
      </c>
      <c r="AO46" s="111" t="str">
        <f>IF(ISBLANK('In Process Calc.'!Q46),"",'In Process Calc.'!Q46)</f>
        <v/>
      </c>
      <c r="AP46" s="111" t="str">
        <f>IF(ISBLANK('In Process Calc.'!R46),"",'In Process Calc.'!R46)</f>
        <v/>
      </c>
      <c r="AQ46" s="111" t="str">
        <f>IF(ISBLANK('In Process Calc.'!S46),"",'In Process Calc.'!S46)</f>
        <v/>
      </c>
      <c r="AR46" s="111" t="str">
        <f>IF(ISBLANK('In Process Calc.'!T46),"",'In Process Calc.'!T46)</f>
        <v/>
      </c>
      <c r="AS46" s="111" t="str">
        <f>IF(ISBLANK('In Process Calc.'!U46),"",'In Process Calc.'!U46)</f>
        <v/>
      </c>
      <c r="AT46" s="111" t="str">
        <f>IF(ISBLANK('In Process Calc.'!V46),"",'In Process Calc.'!V46)</f>
        <v/>
      </c>
      <c r="AU46" s="111" t="str">
        <f>IF(ISBLANK('In Process Calc.'!W46),"",'In Process Calc.'!W46)</f>
        <v/>
      </c>
      <c r="AV46" s="111" t="str">
        <f>IF(ISBLANK('In Process Calc.'!X46),"",'In Process Calc.'!X46)</f>
        <v/>
      </c>
      <c r="AW46" s="111" t="str">
        <f>IF(ISBLANK('In Process Calc.'!Y46),"",'In Process Calc.'!Y46)</f>
        <v/>
      </c>
      <c r="AX46" s="111" t="str">
        <f>IF(ISBLANK('In Process Calc.'!Z46),"",'In Process Calc.'!Z46)</f>
        <v/>
      </c>
      <c r="AY46" s="111" t="str">
        <f>IF(ISBLANK('In Process Calc.'!AA46),"",'In Process Calc.'!AA46)</f>
        <v/>
      </c>
      <c r="AZ46" s="111" t="str">
        <f>IF(ISBLANK('In Process Calc.'!AB46),"",'In Process Calc.'!AB46)</f>
        <v/>
      </c>
      <c r="BA46" s="111" t="str">
        <f>IF(ISBLANK('In Process Calc.'!AC46),"",'In Process Calc.'!AC46)</f>
        <v/>
      </c>
      <c r="BB46" s="111" t="str">
        <f>IF(ISBLANK('In Process Calc.'!AD46),"",'In Process Calc.'!AD46)</f>
        <v/>
      </c>
      <c r="BC46" s="111" t="str">
        <f>IF(ISBLANK('In Process Calc.'!AE46),"",'In Process Calc.'!AE46)</f>
        <v/>
      </c>
      <c r="BD46" s="111" t="str">
        <f>IF(ISBLANK('In Process Calc.'!AF46),"",'In Process Calc.'!AF46)</f>
        <v/>
      </c>
      <c r="BE46" s="111" t="str">
        <f>IF(ISBLANK('In Process Calc.'!AG46),"",'In Process Calc.'!AG46)</f>
        <v/>
      </c>
      <c r="BF46" s="111" t="str">
        <f>IF(ISBLANK('In Process Calc.'!AH46),"",'In Process Calc.'!AH46)</f>
        <v/>
      </c>
      <c r="BG46" s="111" t="str">
        <f>IF(ISBLANK('In Process Calc.'!AI46),"",'In Process Calc.'!AI46)</f>
        <v/>
      </c>
      <c r="BH46" s="111" t="str">
        <f>IF(ISBLANK('In Process Calc.'!AJ46),"",'In Process Calc.'!AJ46)</f>
        <v/>
      </c>
      <c r="BI46" s="111" t="str">
        <f>IF(ISBLANK('In Process Calc.'!AK46),"",'In Process Calc.'!AK46)</f>
        <v/>
      </c>
      <c r="BJ46" s="111" t="str">
        <f>IF(ISBLANK('In Process Calc.'!AL46),"",'In Process Calc.'!AL46)</f>
        <v/>
      </c>
      <c r="BK46" s="111" t="str">
        <f>IF(ISBLANK('In Process Calc.'!AM46),"",'In Process Calc.'!AM46)</f>
        <v/>
      </c>
      <c r="BL46" s="111" t="str">
        <f>IF(ISBLANK('In Process Calc.'!AN46),"",'In Process Calc.'!AN46)</f>
        <v/>
      </c>
      <c r="BM46" s="111" t="str">
        <f>IF(ISBLANK('In Process Calc.'!AO46),"",'In Process Calc.'!AO46)</f>
        <v/>
      </c>
      <c r="CA46" s="48">
        <v>144.62250000005588</v>
      </c>
      <c r="CB46" s="48">
        <v>4.0534445958219791</v>
      </c>
      <c r="CC46" s="48">
        <v>4.1096519746366189</v>
      </c>
      <c r="CG46" s="76">
        <f>'In Process Calc.'!C12</f>
        <v>213.14999999996508</v>
      </c>
      <c r="CH46" s="76">
        <f t="shared" si="31"/>
        <v>13.474138629329271</v>
      </c>
      <c r="CI46" s="76">
        <f t="shared" si="32"/>
        <v>24747.885308710269</v>
      </c>
      <c r="CJ46" s="76">
        <f t="shared" si="33"/>
        <v>0</v>
      </c>
      <c r="CK46" s="76">
        <f t="shared" si="34"/>
        <v>2044.9010345317504</v>
      </c>
      <c r="CL46" s="76">
        <f t="shared" si="35"/>
        <v>-9.3436425299180392</v>
      </c>
      <c r="CM46" s="76">
        <f t="shared" si="36"/>
        <v>-1.1809046042675373</v>
      </c>
      <c r="CN46" s="76">
        <f t="shared" si="37"/>
        <v>9.3687653812012535</v>
      </c>
      <c r="CO46" s="76">
        <f t="shared" si="38"/>
        <v>-1.8524724529877368</v>
      </c>
      <c r="CP46" s="76">
        <f t="shared" si="39"/>
        <v>1.6515341593466513</v>
      </c>
      <c r="CQ46" s="76">
        <f t="shared" si="40"/>
        <v>51.315620543005316</v>
      </c>
      <c r="CR46" s="76">
        <f t="shared" si="41"/>
        <v>-9.4896937559628043</v>
      </c>
      <c r="CS46" s="76">
        <f t="shared" si="42"/>
        <v>-17.780113259583413</v>
      </c>
      <c r="CT46" s="76">
        <f t="shared" si="43"/>
        <v>-0.78507449830185738</v>
      </c>
      <c r="CU46" s="76">
        <f t="shared" si="44"/>
        <v>0.59668033139087484</v>
      </c>
      <c r="CV46" s="76">
        <f t="shared" si="45"/>
        <v>-0.61551826613599414</v>
      </c>
      <c r="CW46" s="76">
        <f t="shared" si="46"/>
        <v>14.416767037108812</v>
      </c>
      <c r="CX46" s="76">
        <f t="shared" si="47"/>
        <v>2.0499824155038846</v>
      </c>
      <c r="CY46" s="76">
        <f t="shared" si="48"/>
        <v>-0.98156775445284872</v>
      </c>
      <c r="CZ46" s="76">
        <f t="shared" si="49"/>
        <v>1.4639317752193617</v>
      </c>
      <c r="DA46" s="76">
        <f t="shared" si="50"/>
        <v>-14.000310030685467</v>
      </c>
      <c r="DB46" s="76">
        <f t="shared" si="51"/>
        <v>-0.25672942693824252</v>
      </c>
      <c r="DC46" s="76">
        <f t="shared" si="52"/>
        <v>5.178066811273708</v>
      </c>
      <c r="DD46" s="76">
        <f t="shared" si="53"/>
        <v>8.7495446210276739</v>
      </c>
      <c r="DE46" s="76">
        <f t="shared" si="54"/>
        <v>5.0276095960548366</v>
      </c>
      <c r="DF46" s="76">
        <f t="shared" si="55"/>
        <v>-0.3801641848734123</v>
      </c>
      <c r="DG46" s="76">
        <f t="shared" si="56"/>
        <v>2.547093612224248</v>
      </c>
      <c r="DH46" s="76">
        <f t="shared" si="57"/>
        <v>-5.0167909549023548</v>
      </c>
      <c r="DI46" s="76">
        <f t="shared" si="58"/>
        <v>0</v>
      </c>
      <c r="DJ46" s="76">
        <f t="shared" si="59"/>
        <v>4.7880767900812415</v>
      </c>
      <c r="DK46" s="76">
        <f t="shared" si="60"/>
        <v>-18.555875770522277</v>
      </c>
      <c r="DL46" s="76">
        <f t="shared" si="61"/>
        <v>10.035797544182245</v>
      </c>
    </row>
    <row r="47" spans="1:116" s="48" customFormat="1" ht="11">
      <c r="A47" s="111" t="str">
        <f>IF(ISBLANK('In Process Calc.'!C47),"",'In Process Calc.'!C47)</f>
        <v/>
      </c>
      <c r="B47" s="111" t="str">
        <f>IF(ISBLANK(Glutamine!H49),"",Glutamine!H49)</f>
        <v/>
      </c>
      <c r="C47" s="111" t="str">
        <f>IF(ISBLANK('In Process Calc.'!L47),"",'In Process Calc.'!L47)</f>
        <v/>
      </c>
      <c r="D47" s="111" t="str">
        <f>IF(ISBLANK('In Process Calc.'!M47),"",'In Process Calc.'!M47)</f>
        <v/>
      </c>
      <c r="E47" s="111" t="str">
        <f>IF(ISBLANK('In Process Calc.'!N47),"",'In Process Calc.'!N47)</f>
        <v/>
      </c>
      <c r="F47" s="111" t="str">
        <f>IF(ISBLANK('In Process Calc.'!O47),"",'In Process Calc.'!O47)</f>
        <v/>
      </c>
      <c r="G47" s="111" t="str">
        <f>IF(ISBLANK('In Process Calc.'!P47),"",'In Process Calc.'!P47)</f>
        <v/>
      </c>
      <c r="H47" s="111" t="str">
        <f>IF(ISBLANK('In Process Calc.'!Q47),"",'In Process Calc.'!Q47)</f>
        <v/>
      </c>
      <c r="I47" s="111" t="str">
        <f>IF(ISBLANK('In Process Calc.'!R47),"",'In Process Calc.'!R47)</f>
        <v/>
      </c>
      <c r="J47" s="111" t="str">
        <f>IF(ISBLANK('In Process Calc.'!S47),"",'In Process Calc.'!S47)</f>
        <v/>
      </c>
      <c r="K47" s="111" t="str">
        <f>IF(ISBLANK('In Process Calc.'!T47),"",'In Process Calc.'!T47)</f>
        <v/>
      </c>
      <c r="L47" s="111" t="str">
        <f>IF(ISBLANK('In Process Calc.'!U47),"",'In Process Calc.'!U47)</f>
        <v/>
      </c>
      <c r="M47" s="111" t="str">
        <f>IF(ISBLANK('In Process Calc.'!V47),"",'In Process Calc.'!V47)</f>
        <v/>
      </c>
      <c r="N47" s="111" t="str">
        <f>IF(ISBLANK('In Process Calc.'!W47),"",'In Process Calc.'!W47)</f>
        <v/>
      </c>
      <c r="O47" s="111" t="str">
        <f>IF(ISBLANK('In Process Calc.'!X47),"",'In Process Calc.'!X47)</f>
        <v/>
      </c>
      <c r="P47" s="111" t="str">
        <f>IF(ISBLANK('In Process Calc.'!Y47),"",'In Process Calc.'!Y47)</f>
        <v/>
      </c>
      <c r="Q47" s="111" t="str">
        <f>IF(ISBLANK('In Process Calc.'!Z47),"",'In Process Calc.'!Z47)</f>
        <v/>
      </c>
      <c r="R47" s="111" t="str">
        <f>IF(ISBLANK('In Process Calc.'!AA47),"",'In Process Calc.'!AA47)</f>
        <v/>
      </c>
      <c r="S47" s="111" t="str">
        <f>IF(ISBLANK('In Process Calc.'!AB47),"",'In Process Calc.'!AB47)</f>
        <v/>
      </c>
      <c r="T47" s="111" t="str">
        <f>IF(ISBLANK('In Process Calc.'!AC47),"",'In Process Calc.'!AC47)</f>
        <v/>
      </c>
      <c r="U47" s="111" t="str">
        <f>IF(ISBLANK('In Process Calc.'!AD47),"",'In Process Calc.'!AD47)</f>
        <v/>
      </c>
      <c r="V47" s="111" t="str">
        <f>IF(ISBLANK('In Process Calc.'!AE47),"",'In Process Calc.'!AE47)</f>
        <v/>
      </c>
      <c r="W47" s="111" t="str">
        <f>IF(ISBLANK('In Process Calc.'!AF47),"",'In Process Calc.'!AF47)</f>
        <v/>
      </c>
      <c r="X47" s="111" t="str">
        <f>IF(ISBLANK('In Process Calc.'!AG47),"",'In Process Calc.'!AG47)</f>
        <v/>
      </c>
      <c r="Y47" s="111" t="str">
        <f>IF(ISBLANK('In Process Calc.'!AH47),"",'In Process Calc.'!AH47)</f>
        <v/>
      </c>
      <c r="Z47" s="111" t="str">
        <f>IF(ISBLANK('In Process Calc.'!AI47),"",'In Process Calc.'!AI47)</f>
        <v/>
      </c>
      <c r="AA47" s="111" t="str">
        <f>IF(ISBLANK('In Process Calc.'!AJ47),"",'In Process Calc.'!AJ47)</f>
        <v/>
      </c>
      <c r="AB47" s="111" t="str">
        <f>IF(ISBLANK('In Process Calc.'!AK47),"",'In Process Calc.'!AK47)</f>
        <v/>
      </c>
      <c r="AC47" s="111" t="str">
        <f>IF(ISBLANK('In Process Calc.'!AL47),"",'In Process Calc.'!AL47)</f>
        <v/>
      </c>
      <c r="AD47" s="111" t="str">
        <f>IF(ISBLANK('In Process Calc.'!AM47),"",'In Process Calc.'!AM47)</f>
        <v/>
      </c>
      <c r="AE47" s="111" t="str">
        <f>IF(ISBLANK('In Process Calc.'!AN47),"",'In Process Calc.'!AN47)</f>
        <v/>
      </c>
      <c r="AF47" s="111" t="str">
        <f>IF(ISBLANK('In Process Calc.'!AO47),"",'In Process Calc.'!AO47)</f>
        <v/>
      </c>
      <c r="AH47" s="111" t="str">
        <f>IF(ISBLANK('In Process Calc.'!C47),"",'In Process Calc.'!C47)</f>
        <v/>
      </c>
      <c r="AI47" s="111" t="str">
        <f>IF(ISBLANK(Glutamine!H51),"",Glutamine!H51)</f>
        <v/>
      </c>
      <c r="AJ47" s="111" t="str">
        <f>IF(ISBLANK('In Process Calc.'!L47),"",'In Process Calc.'!L47)</f>
        <v/>
      </c>
      <c r="AK47" s="111" t="str">
        <f>IF(ISBLANK('In Process Calc.'!M47),"",'In Process Calc.'!M47)</f>
        <v/>
      </c>
      <c r="AL47" s="111" t="str">
        <f>IF(ISBLANK('In Process Calc.'!N47),"",'In Process Calc.'!N47)</f>
        <v/>
      </c>
      <c r="AM47" s="111" t="str">
        <f>IF(ISBLANK('In Process Calc.'!O47),"",'In Process Calc.'!O47)</f>
        <v/>
      </c>
      <c r="AN47" s="111" t="str">
        <f>IF(ISBLANK('In Process Calc.'!P47),"",'In Process Calc.'!P47)</f>
        <v/>
      </c>
      <c r="AO47" s="111" t="str">
        <f>IF(ISBLANK('In Process Calc.'!Q47),"",'In Process Calc.'!Q47)</f>
        <v/>
      </c>
      <c r="AP47" s="111" t="str">
        <f>IF(ISBLANK('In Process Calc.'!R47),"",'In Process Calc.'!R47)</f>
        <v/>
      </c>
      <c r="AQ47" s="111" t="str">
        <f>IF(ISBLANK('In Process Calc.'!S47),"",'In Process Calc.'!S47)</f>
        <v/>
      </c>
      <c r="AR47" s="111" t="str">
        <f>IF(ISBLANK('In Process Calc.'!T47),"",'In Process Calc.'!T47)</f>
        <v/>
      </c>
      <c r="AS47" s="111" t="str">
        <f>IF(ISBLANK('In Process Calc.'!U47),"",'In Process Calc.'!U47)</f>
        <v/>
      </c>
      <c r="AT47" s="111" t="str">
        <f>IF(ISBLANK('In Process Calc.'!V47),"",'In Process Calc.'!V47)</f>
        <v/>
      </c>
      <c r="AU47" s="111" t="str">
        <f>IF(ISBLANK('In Process Calc.'!W47),"",'In Process Calc.'!W47)</f>
        <v/>
      </c>
      <c r="AV47" s="111" t="str">
        <f>IF(ISBLANK('In Process Calc.'!X47),"",'In Process Calc.'!X47)</f>
        <v/>
      </c>
      <c r="AW47" s="111" t="str">
        <f>IF(ISBLANK('In Process Calc.'!Y47),"",'In Process Calc.'!Y47)</f>
        <v/>
      </c>
      <c r="AX47" s="111" t="str">
        <f>IF(ISBLANK('In Process Calc.'!Z47),"",'In Process Calc.'!Z47)</f>
        <v/>
      </c>
      <c r="AY47" s="111" t="str">
        <f>IF(ISBLANK('In Process Calc.'!AA47),"",'In Process Calc.'!AA47)</f>
        <v/>
      </c>
      <c r="AZ47" s="111" t="str">
        <f>IF(ISBLANK('In Process Calc.'!AB47),"",'In Process Calc.'!AB47)</f>
        <v/>
      </c>
      <c r="BA47" s="111" t="str">
        <f>IF(ISBLANK('In Process Calc.'!AC47),"",'In Process Calc.'!AC47)</f>
        <v/>
      </c>
      <c r="BB47" s="111" t="str">
        <f>IF(ISBLANK('In Process Calc.'!AD47),"",'In Process Calc.'!AD47)</f>
        <v/>
      </c>
      <c r="BC47" s="111" t="str">
        <f>IF(ISBLANK('In Process Calc.'!AE47),"",'In Process Calc.'!AE47)</f>
        <v/>
      </c>
      <c r="BD47" s="111" t="str">
        <f>IF(ISBLANK('In Process Calc.'!AF47),"",'In Process Calc.'!AF47)</f>
        <v/>
      </c>
      <c r="BE47" s="111" t="str">
        <f>IF(ISBLANK('In Process Calc.'!AG47),"",'In Process Calc.'!AG47)</f>
        <v/>
      </c>
      <c r="BF47" s="111" t="str">
        <f>IF(ISBLANK('In Process Calc.'!AH47),"",'In Process Calc.'!AH47)</f>
        <v/>
      </c>
      <c r="BG47" s="111" t="str">
        <f>IF(ISBLANK('In Process Calc.'!AI47),"",'In Process Calc.'!AI47)</f>
        <v/>
      </c>
      <c r="BH47" s="111" t="str">
        <f>IF(ISBLANK('In Process Calc.'!AJ47),"",'In Process Calc.'!AJ47)</f>
        <v/>
      </c>
      <c r="BI47" s="111" t="str">
        <f>IF(ISBLANK('In Process Calc.'!AK47),"",'In Process Calc.'!AK47)</f>
        <v/>
      </c>
      <c r="BJ47" s="111" t="str">
        <f>IF(ISBLANK('In Process Calc.'!AL47),"",'In Process Calc.'!AL47)</f>
        <v/>
      </c>
      <c r="BK47" s="111" t="str">
        <f>IF(ISBLANK('In Process Calc.'!AM47),"",'In Process Calc.'!AM47)</f>
        <v/>
      </c>
      <c r="BL47" s="111" t="str">
        <f>IF(ISBLANK('In Process Calc.'!AN47),"",'In Process Calc.'!AN47)</f>
        <v/>
      </c>
      <c r="BM47" s="111" t="str">
        <f>IF(ISBLANK('In Process Calc.'!AO47),"",'In Process Calc.'!AO47)</f>
        <v/>
      </c>
      <c r="CA47" s="48">
        <v>165.22249999997439</v>
      </c>
      <c r="CC47" s="48">
        <v>4.4694018368945283</v>
      </c>
      <c r="CG47" s="76">
        <f>'In Process Calc.'!C13</f>
        <v>238.2666666667792</v>
      </c>
      <c r="CH47" s="76">
        <f t="shared" si="31"/>
        <v>14.832989890925617</v>
      </c>
      <c r="CI47" s="76">
        <f t="shared" si="32"/>
        <v>27370.367335001923</v>
      </c>
      <c r="CJ47" s="76">
        <f t="shared" si="33"/>
        <v>0</v>
      </c>
      <c r="CK47" s="76">
        <f t="shared" si="34"/>
        <v>2653.9198546534953</v>
      </c>
      <c r="CL47" s="76">
        <f t="shared" si="35"/>
        <v>-10.100935128617778</v>
      </c>
      <c r="CM47" s="76">
        <f t="shared" si="36"/>
        <v>-0.97741663080331875</v>
      </c>
      <c r="CN47" s="76">
        <f t="shared" si="37"/>
        <v>11.897071265432373</v>
      </c>
      <c r="CO47" s="76">
        <f t="shared" si="38"/>
        <v>-1.6430471046072412</v>
      </c>
      <c r="CP47" s="76">
        <f t="shared" si="39"/>
        <v>1.8184641303044518</v>
      </c>
      <c r="CQ47" s="76">
        <f t="shared" si="40"/>
        <v>64.349036502981718</v>
      </c>
      <c r="CR47" s="76">
        <f t="shared" si="41"/>
        <v>-9.9808011815821658</v>
      </c>
      <c r="CS47" s="76">
        <f t="shared" si="42"/>
        <v>-16.171632976062366</v>
      </c>
      <c r="CT47" s="76">
        <f t="shared" si="43"/>
        <v>-0.54482047039005455</v>
      </c>
      <c r="CU47" s="76">
        <f t="shared" si="44"/>
        <v>0.87165871897679814</v>
      </c>
      <c r="CV47" s="76">
        <f t="shared" si="45"/>
        <v>-0.3410860068413073</v>
      </c>
      <c r="CW47" s="76">
        <f t="shared" si="46"/>
        <v>10.010478364091092</v>
      </c>
      <c r="CX47" s="76">
        <f t="shared" si="47"/>
        <v>3.0496611494088657</v>
      </c>
      <c r="CY47" s="76">
        <f t="shared" si="48"/>
        <v>-0.30551387552398968</v>
      </c>
      <c r="CZ47" s="76">
        <f t="shared" si="49"/>
        <v>1.563393058409777</v>
      </c>
      <c r="DA47" s="76">
        <f t="shared" si="50"/>
        <v>-15.740788287031711</v>
      </c>
      <c r="DB47" s="76">
        <f t="shared" si="51"/>
        <v>8.3231338543684252E-2</v>
      </c>
      <c r="DC47" s="76">
        <f t="shared" si="52"/>
        <v>5.5725304374659093</v>
      </c>
      <c r="DD47" s="76">
        <f t="shared" si="53"/>
        <v>9.3199741433592607</v>
      </c>
      <c r="DE47" s="76">
        <f t="shared" si="54"/>
        <v>5.6241610934143527</v>
      </c>
      <c r="DF47" s="76">
        <f t="shared" si="55"/>
        <v>-0.24785303522071489</v>
      </c>
      <c r="DG47" s="76">
        <f t="shared" si="56"/>
        <v>2.8106307592889275</v>
      </c>
      <c r="DH47" s="76">
        <f t="shared" si="57"/>
        <v>-4.3710113336034606</v>
      </c>
      <c r="DI47" s="76">
        <f t="shared" si="58"/>
        <v>0</v>
      </c>
      <c r="DJ47" s="76">
        <f t="shared" si="59"/>
        <v>17.667655291565865</v>
      </c>
      <c r="DK47" s="76">
        <f t="shared" si="60"/>
        <v>-8.1740681240836182</v>
      </c>
      <c r="DL47" s="76">
        <f t="shared" si="61"/>
        <v>56.966363685837379</v>
      </c>
    </row>
    <row r="48" spans="1:116" s="48" customFormat="1" ht="11">
      <c r="A48" s="111" t="str">
        <f>IF(ISBLANK('In Process Calc.'!C48),"",'In Process Calc.'!C48)</f>
        <v/>
      </c>
      <c r="B48" s="111" t="str">
        <f>IF(ISBLANK(Glutamine!H50),"",Glutamine!H50)</f>
        <v/>
      </c>
      <c r="C48" s="111" t="str">
        <f>IF(ISBLANK('In Process Calc.'!L48),"",'In Process Calc.'!L48)</f>
        <v/>
      </c>
      <c r="D48" s="111" t="str">
        <f>IF(ISBLANK('In Process Calc.'!M48),"",'In Process Calc.'!M48)</f>
        <v/>
      </c>
      <c r="E48" s="111" t="str">
        <f>IF(ISBLANK('In Process Calc.'!N48),"",'In Process Calc.'!N48)</f>
        <v/>
      </c>
      <c r="F48" s="111" t="str">
        <f>IF(ISBLANK('In Process Calc.'!O48),"",'In Process Calc.'!O48)</f>
        <v/>
      </c>
      <c r="G48" s="111" t="str">
        <f>IF(ISBLANK('In Process Calc.'!P48),"",'In Process Calc.'!P48)</f>
        <v/>
      </c>
      <c r="H48" s="111" t="str">
        <f>IF(ISBLANK('In Process Calc.'!Q48),"",'In Process Calc.'!Q48)</f>
        <v/>
      </c>
      <c r="I48" s="111" t="str">
        <f>IF(ISBLANK('In Process Calc.'!R48),"",'In Process Calc.'!R48)</f>
        <v/>
      </c>
      <c r="J48" s="111" t="str">
        <f>IF(ISBLANK('In Process Calc.'!S48),"",'In Process Calc.'!S48)</f>
        <v/>
      </c>
      <c r="K48" s="111" t="str">
        <f>IF(ISBLANK('In Process Calc.'!T48),"",'In Process Calc.'!T48)</f>
        <v/>
      </c>
      <c r="L48" s="111" t="str">
        <f>IF(ISBLANK('In Process Calc.'!U48),"",'In Process Calc.'!U48)</f>
        <v/>
      </c>
      <c r="M48" s="111" t="str">
        <f>IF(ISBLANK('In Process Calc.'!V48),"",'In Process Calc.'!V48)</f>
        <v/>
      </c>
      <c r="N48" s="111" t="str">
        <f>IF(ISBLANK('In Process Calc.'!W48),"",'In Process Calc.'!W48)</f>
        <v/>
      </c>
      <c r="O48" s="111" t="str">
        <f>IF(ISBLANK('In Process Calc.'!X48),"",'In Process Calc.'!X48)</f>
        <v/>
      </c>
      <c r="P48" s="111" t="str">
        <f>IF(ISBLANK('In Process Calc.'!Y48),"",'In Process Calc.'!Y48)</f>
        <v/>
      </c>
      <c r="Q48" s="111" t="str">
        <f>IF(ISBLANK('In Process Calc.'!Z48),"",'In Process Calc.'!Z48)</f>
        <v/>
      </c>
      <c r="R48" s="111" t="str">
        <f>IF(ISBLANK('In Process Calc.'!AA48),"",'In Process Calc.'!AA48)</f>
        <v/>
      </c>
      <c r="S48" s="111" t="str">
        <f>IF(ISBLANK('In Process Calc.'!AB48),"",'In Process Calc.'!AB48)</f>
        <v/>
      </c>
      <c r="T48" s="111" t="str">
        <f>IF(ISBLANK('In Process Calc.'!AC48),"",'In Process Calc.'!AC48)</f>
        <v/>
      </c>
      <c r="U48" s="111" t="str">
        <f>IF(ISBLANK('In Process Calc.'!AD48),"",'In Process Calc.'!AD48)</f>
        <v/>
      </c>
      <c r="V48" s="111" t="str">
        <f>IF(ISBLANK('In Process Calc.'!AE48),"",'In Process Calc.'!AE48)</f>
        <v/>
      </c>
      <c r="W48" s="111" t="str">
        <f>IF(ISBLANK('In Process Calc.'!AF48),"",'In Process Calc.'!AF48)</f>
        <v/>
      </c>
      <c r="X48" s="111" t="str">
        <f>IF(ISBLANK('In Process Calc.'!AG48),"",'In Process Calc.'!AG48)</f>
        <v/>
      </c>
      <c r="Y48" s="111" t="str">
        <f>IF(ISBLANK('In Process Calc.'!AH48),"",'In Process Calc.'!AH48)</f>
        <v/>
      </c>
      <c r="Z48" s="111" t="str">
        <f>IF(ISBLANK('In Process Calc.'!AI48),"",'In Process Calc.'!AI48)</f>
        <v/>
      </c>
      <c r="AA48" s="111" t="str">
        <f>IF(ISBLANK('In Process Calc.'!AJ48),"",'In Process Calc.'!AJ48)</f>
        <v/>
      </c>
      <c r="AB48" s="111" t="str">
        <f>IF(ISBLANK('In Process Calc.'!AK48),"",'In Process Calc.'!AK48)</f>
        <v/>
      </c>
      <c r="AC48" s="111" t="str">
        <f>IF(ISBLANK('In Process Calc.'!AL48),"",'In Process Calc.'!AL48)</f>
        <v/>
      </c>
      <c r="AD48" s="111" t="str">
        <f>IF(ISBLANK('In Process Calc.'!AM48),"",'In Process Calc.'!AM48)</f>
        <v/>
      </c>
      <c r="AE48" s="111" t="str">
        <f>IF(ISBLANK('In Process Calc.'!AN48),"",'In Process Calc.'!AN48)</f>
        <v/>
      </c>
      <c r="AF48" s="111" t="str">
        <f>IF(ISBLANK('In Process Calc.'!AO48),"",'In Process Calc.'!AO48)</f>
        <v/>
      </c>
      <c r="AH48" s="111" t="str">
        <f>IF(ISBLANK('In Process Calc.'!C48),"",'In Process Calc.'!C48)</f>
        <v/>
      </c>
      <c r="AI48" s="111" t="str">
        <f>IF(ISBLANK(Glutamine!H52),"",Glutamine!H52)</f>
        <v/>
      </c>
      <c r="AJ48" s="111" t="str">
        <f>IF(ISBLANK('In Process Calc.'!L48),"",'In Process Calc.'!L48)</f>
        <v/>
      </c>
      <c r="AK48" s="111" t="str">
        <f>IF(ISBLANK('In Process Calc.'!M48),"",'In Process Calc.'!M48)</f>
        <v/>
      </c>
      <c r="AL48" s="111" t="str">
        <f>IF(ISBLANK('In Process Calc.'!N48),"",'In Process Calc.'!N48)</f>
        <v/>
      </c>
      <c r="AM48" s="111" t="str">
        <f>IF(ISBLANK('In Process Calc.'!O48),"",'In Process Calc.'!O48)</f>
        <v/>
      </c>
      <c r="AN48" s="111" t="str">
        <f>IF(ISBLANK('In Process Calc.'!P48),"",'In Process Calc.'!P48)</f>
        <v/>
      </c>
      <c r="AO48" s="111" t="str">
        <f>IF(ISBLANK('In Process Calc.'!Q48),"",'In Process Calc.'!Q48)</f>
        <v/>
      </c>
      <c r="AP48" s="111" t="str">
        <f>IF(ISBLANK('In Process Calc.'!R48),"",'In Process Calc.'!R48)</f>
        <v/>
      </c>
      <c r="AQ48" s="111" t="str">
        <f>IF(ISBLANK('In Process Calc.'!S48),"",'In Process Calc.'!S48)</f>
        <v/>
      </c>
      <c r="AR48" s="111" t="str">
        <f>IF(ISBLANK('In Process Calc.'!T48),"",'In Process Calc.'!T48)</f>
        <v/>
      </c>
      <c r="AS48" s="111" t="str">
        <f>IF(ISBLANK('In Process Calc.'!U48),"",'In Process Calc.'!U48)</f>
        <v/>
      </c>
      <c r="AT48" s="111" t="str">
        <f>IF(ISBLANK('In Process Calc.'!V48),"",'In Process Calc.'!V48)</f>
        <v/>
      </c>
      <c r="AU48" s="111" t="str">
        <f>IF(ISBLANK('In Process Calc.'!W48),"",'In Process Calc.'!W48)</f>
        <v/>
      </c>
      <c r="AV48" s="111" t="str">
        <f>IF(ISBLANK('In Process Calc.'!X48),"",'In Process Calc.'!X48)</f>
        <v/>
      </c>
      <c r="AW48" s="111" t="str">
        <f>IF(ISBLANK('In Process Calc.'!Y48),"",'In Process Calc.'!Y48)</f>
        <v/>
      </c>
      <c r="AX48" s="111" t="str">
        <f>IF(ISBLANK('In Process Calc.'!Z48),"",'In Process Calc.'!Z48)</f>
        <v/>
      </c>
      <c r="AY48" s="111" t="str">
        <f>IF(ISBLANK('In Process Calc.'!AA48),"",'In Process Calc.'!AA48)</f>
        <v/>
      </c>
      <c r="AZ48" s="111" t="str">
        <f>IF(ISBLANK('In Process Calc.'!AB48),"",'In Process Calc.'!AB48)</f>
        <v/>
      </c>
      <c r="BA48" s="111" t="str">
        <f>IF(ISBLANK('In Process Calc.'!AC48),"",'In Process Calc.'!AC48)</f>
        <v/>
      </c>
      <c r="BB48" s="111" t="str">
        <f>IF(ISBLANK('In Process Calc.'!AD48),"",'In Process Calc.'!AD48)</f>
        <v/>
      </c>
      <c r="BC48" s="111" t="str">
        <f>IF(ISBLANK('In Process Calc.'!AE48),"",'In Process Calc.'!AE48)</f>
        <v/>
      </c>
      <c r="BD48" s="111" t="str">
        <f>IF(ISBLANK('In Process Calc.'!AF48),"",'In Process Calc.'!AF48)</f>
        <v/>
      </c>
      <c r="BE48" s="111" t="str">
        <f>IF(ISBLANK('In Process Calc.'!AG48),"",'In Process Calc.'!AG48)</f>
        <v/>
      </c>
      <c r="BF48" s="111" t="str">
        <f>IF(ISBLANK('In Process Calc.'!AH48),"",'In Process Calc.'!AH48)</f>
        <v/>
      </c>
      <c r="BG48" s="111" t="str">
        <f>IF(ISBLANK('In Process Calc.'!AI48),"",'In Process Calc.'!AI48)</f>
        <v/>
      </c>
      <c r="BH48" s="111" t="str">
        <f>IF(ISBLANK('In Process Calc.'!AJ48),"",'In Process Calc.'!AJ48)</f>
        <v/>
      </c>
      <c r="BI48" s="111" t="str">
        <f>IF(ISBLANK('In Process Calc.'!AK48),"",'In Process Calc.'!AK48)</f>
        <v/>
      </c>
      <c r="BJ48" s="111" t="str">
        <f>IF(ISBLANK('In Process Calc.'!AL48),"",'In Process Calc.'!AL48)</f>
        <v/>
      </c>
      <c r="BK48" s="111" t="str">
        <f>IF(ISBLANK('In Process Calc.'!AM48),"",'In Process Calc.'!AM48)</f>
        <v/>
      </c>
      <c r="BL48" s="111" t="str">
        <f>IF(ISBLANK('In Process Calc.'!AN48),"",'In Process Calc.'!AN48)</f>
        <v/>
      </c>
      <c r="BM48" s="111" t="str">
        <f>IF(ISBLANK('In Process Calc.'!AO48),"",'In Process Calc.'!AO48)</f>
        <v/>
      </c>
      <c r="CA48" s="48">
        <v>188.32250000000931</v>
      </c>
      <c r="CB48" s="48">
        <v>4.8149995458673924</v>
      </c>
      <c r="CC48" s="48">
        <v>4.7311650371271625</v>
      </c>
      <c r="CG48" s="76">
        <f>'In Process Calc.'!C14</f>
        <v>261.91666666668607</v>
      </c>
      <c r="CH48" s="76">
        <f t="shared" si="31"/>
        <v>15.476095352836225</v>
      </c>
      <c r="CI48" s="76">
        <f t="shared" si="32"/>
        <v>28561.25597490574</v>
      </c>
      <c r="CJ48" s="76">
        <f t="shared" si="33"/>
        <v>0</v>
      </c>
      <c r="CK48" s="76">
        <f t="shared" si="34"/>
        <v>3249.1393092308517</v>
      </c>
      <c r="CL48" s="76">
        <f t="shared" si="35"/>
        <v>-9.9440593350079141</v>
      </c>
      <c r="CM48" s="76">
        <f t="shared" si="36"/>
        <v>-0.54400902878845336</v>
      </c>
      <c r="CN48" s="76">
        <f t="shared" si="37"/>
        <v>13.851360105887295</v>
      </c>
      <c r="CO48" s="76">
        <f t="shared" si="38"/>
        <v>-1.287979119540708</v>
      </c>
      <c r="CP48" s="76">
        <f t="shared" si="39"/>
        <v>1.9013488996525982</v>
      </c>
      <c r="CQ48" s="76">
        <f t="shared" si="40"/>
        <v>77.834901761175843</v>
      </c>
      <c r="CR48" s="76">
        <f t="shared" si="41"/>
        <v>-8.5749602179486715</v>
      </c>
      <c r="CS48" s="76">
        <f t="shared" si="42"/>
        <v>-13.303821792239049</v>
      </c>
      <c r="CT48" s="76">
        <f t="shared" si="43"/>
        <v>-0.41423812235009372</v>
      </c>
      <c r="CU48" s="76">
        <f t="shared" si="44"/>
        <v>1.1264529549267048</v>
      </c>
      <c r="CV48" s="76">
        <f t="shared" si="45"/>
        <v>5.0337289280566022E-2</v>
      </c>
      <c r="CW48" s="76">
        <f t="shared" si="46"/>
        <v>5.5071186851875638</v>
      </c>
      <c r="CX48" s="76">
        <f t="shared" si="47"/>
        <v>4.1853637467074503</v>
      </c>
      <c r="CY48" s="76">
        <f t="shared" si="48"/>
        <v>0.66750820428462809</v>
      </c>
      <c r="CZ48" s="76">
        <f t="shared" si="49"/>
        <v>1.5834237903820831</v>
      </c>
      <c r="DA48" s="76">
        <f t="shared" si="50"/>
        <v>-17.273041903912159</v>
      </c>
      <c r="DB48" s="76">
        <f t="shared" si="51"/>
        <v>0.54724061139534985</v>
      </c>
      <c r="DC48" s="76">
        <f t="shared" si="52"/>
        <v>5.7311626147386185</v>
      </c>
      <c r="DD48" s="76">
        <f t="shared" si="53"/>
        <v>9.5233581963451677</v>
      </c>
      <c r="DE48" s="76">
        <f t="shared" si="54"/>
        <v>5.9969494140212731</v>
      </c>
      <c r="DF48" s="76">
        <f t="shared" si="55"/>
        <v>-1.8297296506601057E-2</v>
      </c>
      <c r="DG48" s="76">
        <f t="shared" si="56"/>
        <v>2.937861311427624</v>
      </c>
      <c r="DH48" s="76">
        <f t="shared" si="57"/>
        <v>-3.1671847392095742</v>
      </c>
      <c r="DI48" s="76">
        <f t="shared" si="58"/>
        <v>0</v>
      </c>
      <c r="DJ48" s="76">
        <f t="shared" si="59"/>
        <v>34.460135544875612</v>
      </c>
      <c r="DK48" s="76">
        <f t="shared" si="60"/>
        <v>7.2430343059555469</v>
      </c>
      <c r="DL48" s="76">
        <f t="shared" si="61"/>
        <v>113.91180780900018</v>
      </c>
    </row>
    <row r="49" spans="1:116" s="48" customFormat="1" ht="11">
      <c r="A49" s="111" t="str">
        <f>IF(ISBLANK('In Process Calc.'!C49),"",'In Process Calc.'!C49)</f>
        <v/>
      </c>
      <c r="B49" s="111" t="str">
        <f>IF(ISBLANK(Glutamine!H51),"",Glutamine!H51)</f>
        <v/>
      </c>
      <c r="C49" s="111" t="str">
        <f>IF(ISBLANK('In Process Calc.'!L49),"",'In Process Calc.'!L49)</f>
        <v/>
      </c>
      <c r="D49" s="111" t="str">
        <f>IF(ISBLANK('In Process Calc.'!M49),"",'In Process Calc.'!M49)</f>
        <v/>
      </c>
      <c r="E49" s="111" t="str">
        <f>IF(ISBLANK('In Process Calc.'!N49),"",'In Process Calc.'!N49)</f>
        <v/>
      </c>
      <c r="F49" s="111" t="str">
        <f>IF(ISBLANK('In Process Calc.'!O49),"",'In Process Calc.'!O49)</f>
        <v/>
      </c>
      <c r="G49" s="111" t="str">
        <f>IF(ISBLANK('In Process Calc.'!P49),"",'In Process Calc.'!P49)</f>
        <v/>
      </c>
      <c r="H49" s="111" t="str">
        <f>IF(ISBLANK('In Process Calc.'!Q49),"",'In Process Calc.'!Q49)</f>
        <v/>
      </c>
      <c r="I49" s="111" t="str">
        <f>IF(ISBLANK('In Process Calc.'!R49),"",'In Process Calc.'!R49)</f>
        <v/>
      </c>
      <c r="J49" s="111" t="str">
        <f>IF(ISBLANK('In Process Calc.'!S49),"",'In Process Calc.'!S49)</f>
        <v/>
      </c>
      <c r="K49" s="111" t="str">
        <f>IF(ISBLANK('In Process Calc.'!T49),"",'In Process Calc.'!T49)</f>
        <v/>
      </c>
      <c r="L49" s="111" t="str">
        <f>IF(ISBLANK('In Process Calc.'!U49),"",'In Process Calc.'!U49)</f>
        <v/>
      </c>
      <c r="M49" s="111" t="str">
        <f>IF(ISBLANK('In Process Calc.'!V49),"",'In Process Calc.'!V49)</f>
        <v/>
      </c>
      <c r="N49" s="111" t="str">
        <f>IF(ISBLANK('In Process Calc.'!W49),"",'In Process Calc.'!W49)</f>
        <v/>
      </c>
      <c r="O49" s="111" t="str">
        <f>IF(ISBLANK('In Process Calc.'!X49),"",'In Process Calc.'!X49)</f>
        <v/>
      </c>
      <c r="P49" s="111" t="str">
        <f>IF(ISBLANK('In Process Calc.'!Y49),"",'In Process Calc.'!Y49)</f>
        <v/>
      </c>
      <c r="Q49" s="111" t="str">
        <f>IF(ISBLANK('In Process Calc.'!Z49),"",'In Process Calc.'!Z49)</f>
        <v/>
      </c>
      <c r="R49" s="111" t="str">
        <f>IF(ISBLANK('In Process Calc.'!AA49),"",'In Process Calc.'!AA49)</f>
        <v/>
      </c>
      <c r="S49" s="111" t="str">
        <f>IF(ISBLANK('In Process Calc.'!AB49),"",'In Process Calc.'!AB49)</f>
        <v/>
      </c>
      <c r="T49" s="111" t="str">
        <f>IF(ISBLANK('In Process Calc.'!AC49),"",'In Process Calc.'!AC49)</f>
        <v/>
      </c>
      <c r="U49" s="111" t="str">
        <f>IF(ISBLANK('In Process Calc.'!AD49),"",'In Process Calc.'!AD49)</f>
        <v/>
      </c>
      <c r="V49" s="111" t="str">
        <f>IF(ISBLANK('In Process Calc.'!AE49),"",'In Process Calc.'!AE49)</f>
        <v/>
      </c>
      <c r="W49" s="111" t="str">
        <f>IF(ISBLANK('In Process Calc.'!AF49),"",'In Process Calc.'!AF49)</f>
        <v/>
      </c>
      <c r="X49" s="111" t="str">
        <f>IF(ISBLANK('In Process Calc.'!AG49),"",'In Process Calc.'!AG49)</f>
        <v/>
      </c>
      <c r="Y49" s="111" t="str">
        <f>IF(ISBLANK('In Process Calc.'!AH49),"",'In Process Calc.'!AH49)</f>
        <v/>
      </c>
      <c r="Z49" s="111" t="str">
        <f>IF(ISBLANK('In Process Calc.'!AI49),"",'In Process Calc.'!AI49)</f>
        <v/>
      </c>
      <c r="AA49" s="111" t="str">
        <f>IF(ISBLANK('In Process Calc.'!AJ49),"",'In Process Calc.'!AJ49)</f>
        <v/>
      </c>
      <c r="AB49" s="111" t="str">
        <f>IF(ISBLANK('In Process Calc.'!AK49),"",'In Process Calc.'!AK49)</f>
        <v/>
      </c>
      <c r="AC49" s="111" t="str">
        <f>IF(ISBLANK('In Process Calc.'!AL49),"",'In Process Calc.'!AL49)</f>
        <v/>
      </c>
      <c r="AD49" s="111" t="str">
        <f>IF(ISBLANK('In Process Calc.'!AM49),"",'In Process Calc.'!AM49)</f>
        <v/>
      </c>
      <c r="AE49" s="111" t="str">
        <f>IF(ISBLANK('In Process Calc.'!AN49),"",'In Process Calc.'!AN49)</f>
        <v/>
      </c>
      <c r="AF49" s="111" t="str">
        <f>IF(ISBLANK('In Process Calc.'!AO49),"",'In Process Calc.'!AO49)</f>
        <v/>
      </c>
      <c r="AH49" s="111" t="str">
        <f>IF(ISBLANK('In Process Calc.'!C49),"",'In Process Calc.'!C49)</f>
        <v/>
      </c>
      <c r="AI49" s="111" t="str">
        <f>IF(ISBLANK(Glutamine!H53),"",Glutamine!H53)</f>
        <v/>
      </c>
      <c r="AJ49" s="111" t="str">
        <f>IF(ISBLANK('In Process Calc.'!L49),"",'In Process Calc.'!L49)</f>
        <v/>
      </c>
      <c r="AK49" s="111" t="str">
        <f>IF(ISBLANK('In Process Calc.'!M49),"",'In Process Calc.'!M49)</f>
        <v/>
      </c>
      <c r="AL49" s="111" t="str">
        <f>IF(ISBLANK('In Process Calc.'!N49),"",'In Process Calc.'!N49)</f>
        <v/>
      </c>
      <c r="AM49" s="111" t="str">
        <f>IF(ISBLANK('In Process Calc.'!O49),"",'In Process Calc.'!O49)</f>
        <v/>
      </c>
      <c r="AN49" s="111" t="str">
        <f>IF(ISBLANK('In Process Calc.'!P49),"",'In Process Calc.'!P49)</f>
        <v/>
      </c>
      <c r="AO49" s="111" t="str">
        <f>IF(ISBLANK('In Process Calc.'!Q49),"",'In Process Calc.'!Q49)</f>
        <v/>
      </c>
      <c r="AP49" s="111" t="str">
        <f>IF(ISBLANK('In Process Calc.'!R49),"",'In Process Calc.'!R49)</f>
        <v/>
      </c>
      <c r="AQ49" s="111" t="str">
        <f>IF(ISBLANK('In Process Calc.'!S49),"",'In Process Calc.'!S49)</f>
        <v/>
      </c>
      <c r="AR49" s="111" t="str">
        <f>IF(ISBLANK('In Process Calc.'!T49),"",'In Process Calc.'!T49)</f>
        <v/>
      </c>
      <c r="AS49" s="111" t="str">
        <f>IF(ISBLANK('In Process Calc.'!U49),"",'In Process Calc.'!U49)</f>
        <v/>
      </c>
      <c r="AT49" s="111" t="str">
        <f>IF(ISBLANK('In Process Calc.'!V49),"",'In Process Calc.'!V49)</f>
        <v/>
      </c>
      <c r="AU49" s="111" t="str">
        <f>IF(ISBLANK('In Process Calc.'!W49),"",'In Process Calc.'!W49)</f>
        <v/>
      </c>
      <c r="AV49" s="111" t="str">
        <f>IF(ISBLANK('In Process Calc.'!X49),"",'In Process Calc.'!X49)</f>
        <v/>
      </c>
      <c r="AW49" s="111" t="str">
        <f>IF(ISBLANK('In Process Calc.'!Y49),"",'In Process Calc.'!Y49)</f>
        <v/>
      </c>
      <c r="AX49" s="111" t="str">
        <f>IF(ISBLANK('In Process Calc.'!Z49),"",'In Process Calc.'!Z49)</f>
        <v/>
      </c>
      <c r="AY49" s="111" t="str">
        <f>IF(ISBLANK('In Process Calc.'!AA49),"",'In Process Calc.'!AA49)</f>
        <v/>
      </c>
      <c r="AZ49" s="111" t="str">
        <f>IF(ISBLANK('In Process Calc.'!AB49),"",'In Process Calc.'!AB49)</f>
        <v/>
      </c>
      <c r="BA49" s="111" t="str">
        <f>IF(ISBLANK('In Process Calc.'!AC49),"",'In Process Calc.'!AC49)</f>
        <v/>
      </c>
      <c r="BB49" s="111" t="str">
        <f>IF(ISBLANK('In Process Calc.'!AD49),"",'In Process Calc.'!AD49)</f>
        <v/>
      </c>
      <c r="BC49" s="111" t="str">
        <f>IF(ISBLANK('In Process Calc.'!AE49),"",'In Process Calc.'!AE49)</f>
        <v/>
      </c>
      <c r="BD49" s="111" t="str">
        <f>IF(ISBLANK('In Process Calc.'!AF49),"",'In Process Calc.'!AF49)</f>
        <v/>
      </c>
      <c r="BE49" s="111" t="str">
        <f>IF(ISBLANK('In Process Calc.'!AG49),"",'In Process Calc.'!AG49)</f>
        <v/>
      </c>
      <c r="BF49" s="111" t="str">
        <f>IF(ISBLANK('In Process Calc.'!AH49),"",'In Process Calc.'!AH49)</f>
        <v/>
      </c>
      <c r="BG49" s="111" t="str">
        <f>IF(ISBLANK('In Process Calc.'!AI49),"",'In Process Calc.'!AI49)</f>
        <v/>
      </c>
      <c r="BH49" s="111" t="str">
        <f>IF(ISBLANK('In Process Calc.'!AJ49),"",'In Process Calc.'!AJ49)</f>
        <v/>
      </c>
      <c r="BI49" s="111" t="str">
        <f>IF(ISBLANK('In Process Calc.'!AK49),"",'In Process Calc.'!AK49)</f>
        <v/>
      </c>
      <c r="BJ49" s="111" t="str">
        <f>IF(ISBLANK('In Process Calc.'!AL49),"",'In Process Calc.'!AL49)</f>
        <v/>
      </c>
      <c r="BK49" s="111" t="str">
        <f>IF(ISBLANK('In Process Calc.'!AM49),"",'In Process Calc.'!AM49)</f>
        <v/>
      </c>
      <c r="BL49" s="111" t="str">
        <f>IF(ISBLANK('In Process Calc.'!AN49),"",'In Process Calc.'!AN49)</f>
        <v/>
      </c>
      <c r="BM49" s="111" t="str">
        <f>IF(ISBLANK('In Process Calc.'!AO49),"",'In Process Calc.'!AO49)</f>
        <v/>
      </c>
      <c r="CA49" s="48">
        <v>212.50583333341638</v>
      </c>
      <c r="CB49" s="48">
        <v>4.8149995458673924</v>
      </c>
      <c r="CC49" s="48">
        <v>4.8596801983933497</v>
      </c>
      <c r="CG49" s="76">
        <f>'In Process Calc.'!C15</f>
        <v>284.91666666674428</v>
      </c>
      <c r="CH49" s="76">
        <f t="shared" si="31"/>
        <v>15.396336730227169</v>
      </c>
      <c r="CI49" s="76">
        <f t="shared" si="32"/>
        <v>28214.875453113811</v>
      </c>
      <c r="CJ49" s="76">
        <f t="shared" si="33"/>
        <v>0</v>
      </c>
      <c r="CK49" s="76">
        <f t="shared" si="34"/>
        <v>3834.6520953689201</v>
      </c>
      <c r="CL49" s="76">
        <f t="shared" si="35"/>
        <v>-8.7725678509976035</v>
      </c>
      <c r="CM49" s="76">
        <f t="shared" si="36"/>
        <v>0.14444656094358521</v>
      </c>
      <c r="CN49" s="76">
        <f t="shared" si="37"/>
        <v>14.844158745229649</v>
      </c>
      <c r="CO49" s="76">
        <f t="shared" si="38"/>
        <v>-0.88908198860381304</v>
      </c>
      <c r="CP49" s="76">
        <f t="shared" si="39"/>
        <v>1.8951983005599526</v>
      </c>
      <c r="CQ49" s="76">
        <f t="shared" si="40"/>
        <v>92.040018605164065</v>
      </c>
      <c r="CR49" s="76">
        <f t="shared" si="41"/>
        <v>-5.728492809158297</v>
      </c>
      <c r="CS49" s="76">
        <f t="shared" si="42"/>
        <v>-9.1184609164338468</v>
      </c>
      <c r="CT49" s="76">
        <f t="shared" si="43"/>
        <v>-0.42139936214463347</v>
      </c>
      <c r="CU49" s="76">
        <f t="shared" si="44"/>
        <v>1.3592256211819538</v>
      </c>
      <c r="CV49" s="76">
        <f t="shared" si="45"/>
        <v>0.56792284567201401</v>
      </c>
      <c r="CW49" s="76">
        <f t="shared" si="46"/>
        <v>2.2471740531590285</v>
      </c>
      <c r="CX49" s="76">
        <f t="shared" si="47"/>
        <v>5.477912195316585</v>
      </c>
      <c r="CY49" s="76">
        <f t="shared" si="48"/>
        <v>1.9702195397656972</v>
      </c>
      <c r="CZ49" s="76">
        <f t="shared" si="49"/>
        <v>1.5190064156059861</v>
      </c>
      <c r="DA49" s="76">
        <f t="shared" si="50"/>
        <v>-18.638261915370784</v>
      </c>
      <c r="DB49" s="76">
        <f t="shared" si="51"/>
        <v>1.149088552352505</v>
      </c>
      <c r="DC49" s="76">
        <f t="shared" si="52"/>
        <v>5.6430641428336461</v>
      </c>
      <c r="DD49" s="76">
        <f t="shared" si="53"/>
        <v>9.3481256830195214</v>
      </c>
      <c r="DE49" s="76">
        <f t="shared" si="54"/>
        <v>6.1343947871181683</v>
      </c>
      <c r="DF49" s="76">
        <f t="shared" si="55"/>
        <v>0.31979386373177654</v>
      </c>
      <c r="DG49" s="76">
        <f t="shared" si="56"/>
        <v>2.9194868883232576</v>
      </c>
      <c r="DH49" s="76">
        <f t="shared" si="57"/>
        <v>-1.3578090359956789</v>
      </c>
      <c r="DI49" s="76">
        <f t="shared" si="58"/>
        <v>0</v>
      </c>
      <c r="DJ49" s="76">
        <f t="shared" si="59"/>
        <v>55.63628186488981</v>
      </c>
      <c r="DK49" s="76">
        <f t="shared" si="60"/>
        <v>28.225452098521487</v>
      </c>
      <c r="DL49" s="76">
        <f t="shared" si="61"/>
        <v>181.81084874844885</v>
      </c>
    </row>
    <row r="50" spans="1:116" s="48" customFormat="1" ht="11">
      <c r="A50" s="111" t="str">
        <f>IF(ISBLANK('In Process Calc.'!C50),"",'In Process Calc.'!C50)</f>
        <v/>
      </c>
      <c r="B50" s="111" t="str">
        <f>IF(ISBLANK(Glutamine!H52),"",Glutamine!H52)</f>
        <v/>
      </c>
      <c r="C50" s="111" t="str">
        <f>IF(ISBLANK('In Process Calc.'!L50),"",'In Process Calc.'!L50)</f>
        <v/>
      </c>
      <c r="D50" s="111" t="str">
        <f>IF(ISBLANK('In Process Calc.'!M50),"",'In Process Calc.'!M50)</f>
        <v/>
      </c>
      <c r="E50" s="111" t="str">
        <f>IF(ISBLANK('In Process Calc.'!N50),"",'In Process Calc.'!N50)</f>
        <v/>
      </c>
      <c r="F50" s="111" t="str">
        <f>IF(ISBLANK('In Process Calc.'!O50),"",'In Process Calc.'!O50)</f>
        <v/>
      </c>
      <c r="G50" s="111" t="str">
        <f>IF(ISBLANK('In Process Calc.'!P50),"",'In Process Calc.'!P50)</f>
        <v/>
      </c>
      <c r="H50" s="111" t="str">
        <f>IF(ISBLANK('In Process Calc.'!Q50),"",'In Process Calc.'!Q50)</f>
        <v/>
      </c>
      <c r="I50" s="111" t="str">
        <f>IF(ISBLANK('In Process Calc.'!R50),"",'In Process Calc.'!R50)</f>
        <v/>
      </c>
      <c r="J50" s="111" t="str">
        <f>IF(ISBLANK('In Process Calc.'!S50),"",'In Process Calc.'!S50)</f>
        <v/>
      </c>
      <c r="K50" s="111" t="str">
        <f>IF(ISBLANK('In Process Calc.'!T50),"",'In Process Calc.'!T50)</f>
        <v/>
      </c>
      <c r="L50" s="111" t="str">
        <f>IF(ISBLANK('In Process Calc.'!U50),"",'In Process Calc.'!U50)</f>
        <v/>
      </c>
      <c r="M50" s="111" t="str">
        <f>IF(ISBLANK('In Process Calc.'!V50),"",'In Process Calc.'!V50)</f>
        <v/>
      </c>
      <c r="N50" s="111" t="str">
        <f>IF(ISBLANK('In Process Calc.'!W50),"",'In Process Calc.'!W50)</f>
        <v/>
      </c>
      <c r="O50" s="111" t="str">
        <f>IF(ISBLANK('In Process Calc.'!X50),"",'In Process Calc.'!X50)</f>
        <v/>
      </c>
      <c r="P50" s="111" t="str">
        <f>IF(ISBLANK('In Process Calc.'!Y50),"",'In Process Calc.'!Y50)</f>
        <v/>
      </c>
      <c r="Q50" s="111" t="str">
        <f>IF(ISBLANK('In Process Calc.'!Z50),"",'In Process Calc.'!Z50)</f>
        <v/>
      </c>
      <c r="R50" s="111" t="str">
        <f>IF(ISBLANK('In Process Calc.'!AA50),"",'In Process Calc.'!AA50)</f>
        <v/>
      </c>
      <c r="S50" s="111" t="str">
        <f>IF(ISBLANK('In Process Calc.'!AB50),"",'In Process Calc.'!AB50)</f>
        <v/>
      </c>
      <c r="T50" s="111" t="str">
        <f>IF(ISBLANK('In Process Calc.'!AC50),"",'In Process Calc.'!AC50)</f>
        <v/>
      </c>
      <c r="U50" s="111" t="str">
        <f>IF(ISBLANK('In Process Calc.'!AD50),"",'In Process Calc.'!AD50)</f>
        <v/>
      </c>
      <c r="V50" s="111" t="str">
        <f>IF(ISBLANK('In Process Calc.'!AE50),"",'In Process Calc.'!AE50)</f>
        <v/>
      </c>
      <c r="W50" s="111" t="str">
        <f>IF(ISBLANK('In Process Calc.'!AF50),"",'In Process Calc.'!AF50)</f>
        <v/>
      </c>
      <c r="X50" s="111" t="str">
        <f>IF(ISBLANK('In Process Calc.'!AG50),"",'In Process Calc.'!AG50)</f>
        <v/>
      </c>
      <c r="Y50" s="111" t="str">
        <f>IF(ISBLANK('In Process Calc.'!AH50),"",'In Process Calc.'!AH50)</f>
        <v/>
      </c>
      <c r="Z50" s="111" t="str">
        <f>IF(ISBLANK('In Process Calc.'!AI50),"",'In Process Calc.'!AI50)</f>
        <v/>
      </c>
      <c r="AA50" s="111" t="str">
        <f>IF(ISBLANK('In Process Calc.'!AJ50),"",'In Process Calc.'!AJ50)</f>
        <v/>
      </c>
      <c r="AB50" s="111" t="str">
        <f>IF(ISBLANK('In Process Calc.'!AK50),"",'In Process Calc.'!AK50)</f>
        <v/>
      </c>
      <c r="AC50" s="111" t="str">
        <f>IF(ISBLANK('In Process Calc.'!AL50),"",'In Process Calc.'!AL50)</f>
        <v/>
      </c>
      <c r="AD50" s="111" t="str">
        <f>IF(ISBLANK('In Process Calc.'!AM50),"",'In Process Calc.'!AM50)</f>
        <v/>
      </c>
      <c r="AE50" s="111" t="str">
        <f>IF(ISBLANK('In Process Calc.'!AN50),"",'In Process Calc.'!AN50)</f>
        <v/>
      </c>
      <c r="AF50" s="111" t="str">
        <f>IF(ISBLANK('In Process Calc.'!AO50),"",'In Process Calc.'!AO50)</f>
        <v/>
      </c>
      <c r="AH50" s="111" t="str">
        <f>IF(ISBLANK('In Process Calc.'!C50),"",'In Process Calc.'!C50)</f>
        <v/>
      </c>
      <c r="AI50" s="111" t="str">
        <f>IF(ISBLANK(Glutamine!H54),"",Glutamine!H54)</f>
        <v/>
      </c>
      <c r="AJ50" s="111" t="str">
        <f>IF(ISBLANK('In Process Calc.'!L50),"",'In Process Calc.'!L50)</f>
        <v/>
      </c>
      <c r="AK50" s="111" t="str">
        <f>IF(ISBLANK('In Process Calc.'!M50),"",'In Process Calc.'!M50)</f>
        <v/>
      </c>
      <c r="AL50" s="111" t="str">
        <f>IF(ISBLANK('In Process Calc.'!N50),"",'In Process Calc.'!N50)</f>
        <v/>
      </c>
      <c r="AM50" s="111" t="str">
        <f>IF(ISBLANK('In Process Calc.'!O50),"",'In Process Calc.'!O50)</f>
        <v/>
      </c>
      <c r="AN50" s="111" t="str">
        <f>IF(ISBLANK('In Process Calc.'!P50),"",'In Process Calc.'!P50)</f>
        <v/>
      </c>
      <c r="AO50" s="111" t="str">
        <f>IF(ISBLANK('In Process Calc.'!Q50),"",'In Process Calc.'!Q50)</f>
        <v/>
      </c>
      <c r="AP50" s="111" t="str">
        <f>IF(ISBLANK('In Process Calc.'!R50),"",'In Process Calc.'!R50)</f>
        <v/>
      </c>
      <c r="AQ50" s="111" t="str">
        <f>IF(ISBLANK('In Process Calc.'!S50),"",'In Process Calc.'!S50)</f>
        <v/>
      </c>
      <c r="AR50" s="111" t="str">
        <f>IF(ISBLANK('In Process Calc.'!T50),"",'In Process Calc.'!T50)</f>
        <v/>
      </c>
      <c r="AS50" s="111" t="str">
        <f>IF(ISBLANK('In Process Calc.'!U50),"",'In Process Calc.'!U50)</f>
        <v/>
      </c>
      <c r="AT50" s="111" t="str">
        <f>IF(ISBLANK('In Process Calc.'!V50),"",'In Process Calc.'!V50)</f>
        <v/>
      </c>
      <c r="AU50" s="111" t="str">
        <f>IF(ISBLANK('In Process Calc.'!W50),"",'In Process Calc.'!W50)</f>
        <v/>
      </c>
      <c r="AV50" s="111" t="str">
        <f>IF(ISBLANK('In Process Calc.'!X50),"",'In Process Calc.'!X50)</f>
        <v/>
      </c>
      <c r="AW50" s="111" t="str">
        <f>IF(ISBLANK('In Process Calc.'!Y50),"",'In Process Calc.'!Y50)</f>
        <v/>
      </c>
      <c r="AX50" s="111" t="str">
        <f>IF(ISBLANK('In Process Calc.'!Z50),"",'In Process Calc.'!Z50)</f>
        <v/>
      </c>
      <c r="AY50" s="111" t="str">
        <f>IF(ISBLANK('In Process Calc.'!AA50),"",'In Process Calc.'!AA50)</f>
        <v/>
      </c>
      <c r="AZ50" s="111" t="str">
        <f>IF(ISBLANK('In Process Calc.'!AB50),"",'In Process Calc.'!AB50)</f>
        <v/>
      </c>
      <c r="BA50" s="111" t="str">
        <f>IF(ISBLANK('In Process Calc.'!AC50),"",'In Process Calc.'!AC50)</f>
        <v/>
      </c>
      <c r="BB50" s="111" t="str">
        <f>IF(ISBLANK('In Process Calc.'!AD50),"",'In Process Calc.'!AD50)</f>
        <v/>
      </c>
      <c r="BC50" s="111" t="str">
        <f>IF(ISBLANK('In Process Calc.'!AE50),"",'In Process Calc.'!AE50)</f>
        <v/>
      </c>
      <c r="BD50" s="111" t="str">
        <f>IF(ISBLANK('In Process Calc.'!AF50),"",'In Process Calc.'!AF50)</f>
        <v/>
      </c>
      <c r="BE50" s="111" t="str">
        <f>IF(ISBLANK('In Process Calc.'!AG50),"",'In Process Calc.'!AG50)</f>
        <v/>
      </c>
      <c r="BF50" s="111" t="str">
        <f>IF(ISBLANK('In Process Calc.'!AH50),"",'In Process Calc.'!AH50)</f>
        <v/>
      </c>
      <c r="BG50" s="111" t="str">
        <f>IF(ISBLANK('In Process Calc.'!AI50),"",'In Process Calc.'!AI50)</f>
        <v/>
      </c>
      <c r="BH50" s="111" t="str">
        <f>IF(ISBLANK('In Process Calc.'!AJ50),"",'In Process Calc.'!AJ50)</f>
        <v/>
      </c>
      <c r="BI50" s="111" t="str">
        <f>IF(ISBLANK('In Process Calc.'!AK50),"",'In Process Calc.'!AK50)</f>
        <v/>
      </c>
      <c r="BJ50" s="111" t="str">
        <f>IF(ISBLANK('In Process Calc.'!AL50),"",'In Process Calc.'!AL50)</f>
        <v/>
      </c>
      <c r="BK50" s="111" t="str">
        <f>IF(ISBLANK('In Process Calc.'!AM50),"",'In Process Calc.'!AM50)</f>
        <v/>
      </c>
      <c r="BL50" s="111" t="str">
        <f>IF(ISBLANK('In Process Calc.'!AN50),"",'In Process Calc.'!AN50)</f>
        <v/>
      </c>
      <c r="BM50" s="111" t="str">
        <f>IF(ISBLANK('In Process Calc.'!AO50),"",'In Process Calc.'!AO50)</f>
        <v/>
      </c>
      <c r="CA50" s="48">
        <v>238.48916666675359</v>
      </c>
      <c r="CC50" s="48">
        <v>4.8749103373800722</v>
      </c>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row>
    <row r="51" spans="1:116" s="48" customFormat="1" ht="11">
      <c r="A51" s="111" t="str">
        <f>IF(ISBLANK('In Process Calc.'!C51),"",'In Process Calc.'!C51)</f>
        <v/>
      </c>
      <c r="B51" s="111" t="str">
        <f>IF(ISBLANK(Glutamine!H53),"",Glutamine!H53)</f>
        <v/>
      </c>
      <c r="C51" s="111" t="str">
        <f>IF(ISBLANK('In Process Calc.'!L51),"",'In Process Calc.'!L51)</f>
        <v/>
      </c>
      <c r="D51" s="111" t="str">
        <f>IF(ISBLANK('In Process Calc.'!M51),"",'In Process Calc.'!M51)</f>
        <v/>
      </c>
      <c r="E51" s="111" t="str">
        <f>IF(ISBLANK('In Process Calc.'!N51),"",'In Process Calc.'!N51)</f>
        <v/>
      </c>
      <c r="F51" s="111" t="str">
        <f>IF(ISBLANK('In Process Calc.'!O51),"",'In Process Calc.'!O51)</f>
        <v/>
      </c>
      <c r="G51" s="111" t="str">
        <f>IF(ISBLANK('In Process Calc.'!P51),"",'In Process Calc.'!P51)</f>
        <v/>
      </c>
      <c r="H51" s="111" t="str">
        <f>IF(ISBLANK('In Process Calc.'!Q51),"",'In Process Calc.'!Q51)</f>
        <v/>
      </c>
      <c r="I51" s="111" t="str">
        <f>IF(ISBLANK('In Process Calc.'!R51),"",'In Process Calc.'!R51)</f>
        <v/>
      </c>
      <c r="J51" s="111" t="str">
        <f>IF(ISBLANK('In Process Calc.'!S51),"",'In Process Calc.'!S51)</f>
        <v/>
      </c>
      <c r="K51" s="111" t="str">
        <f>IF(ISBLANK('In Process Calc.'!T51),"",'In Process Calc.'!T51)</f>
        <v/>
      </c>
      <c r="L51" s="111" t="str">
        <f>IF(ISBLANK('In Process Calc.'!U51),"",'In Process Calc.'!U51)</f>
        <v/>
      </c>
      <c r="M51" s="111" t="str">
        <f>IF(ISBLANK('In Process Calc.'!V51),"",'In Process Calc.'!V51)</f>
        <v/>
      </c>
      <c r="N51" s="111" t="str">
        <f>IF(ISBLANK('In Process Calc.'!W51),"",'In Process Calc.'!W51)</f>
        <v/>
      </c>
      <c r="O51" s="111" t="str">
        <f>IF(ISBLANK('In Process Calc.'!X51),"",'In Process Calc.'!X51)</f>
        <v/>
      </c>
      <c r="P51" s="111" t="str">
        <f>IF(ISBLANK('In Process Calc.'!Y51),"",'In Process Calc.'!Y51)</f>
        <v/>
      </c>
      <c r="Q51" s="111" t="str">
        <f>IF(ISBLANK('In Process Calc.'!Z51),"",'In Process Calc.'!Z51)</f>
        <v/>
      </c>
      <c r="R51" s="111" t="str">
        <f>IF(ISBLANK('In Process Calc.'!AA51),"",'In Process Calc.'!AA51)</f>
        <v/>
      </c>
      <c r="S51" s="111" t="str">
        <f>IF(ISBLANK('In Process Calc.'!AB51),"",'In Process Calc.'!AB51)</f>
        <v/>
      </c>
      <c r="T51" s="111" t="str">
        <f>IF(ISBLANK('In Process Calc.'!AC51),"",'In Process Calc.'!AC51)</f>
        <v/>
      </c>
      <c r="U51" s="111" t="str">
        <f>IF(ISBLANK('In Process Calc.'!AD51),"",'In Process Calc.'!AD51)</f>
        <v/>
      </c>
      <c r="V51" s="111" t="str">
        <f>IF(ISBLANK('In Process Calc.'!AE51),"",'In Process Calc.'!AE51)</f>
        <v/>
      </c>
      <c r="W51" s="111" t="str">
        <f>IF(ISBLANK('In Process Calc.'!AF51),"",'In Process Calc.'!AF51)</f>
        <v/>
      </c>
      <c r="X51" s="111" t="str">
        <f>IF(ISBLANK('In Process Calc.'!AG51),"",'In Process Calc.'!AG51)</f>
        <v/>
      </c>
      <c r="Y51" s="111" t="str">
        <f>IF(ISBLANK('In Process Calc.'!AH51),"",'In Process Calc.'!AH51)</f>
        <v/>
      </c>
      <c r="Z51" s="111" t="str">
        <f>IF(ISBLANK('In Process Calc.'!AI51),"",'In Process Calc.'!AI51)</f>
        <v/>
      </c>
      <c r="AA51" s="111" t="str">
        <f>IF(ISBLANK('In Process Calc.'!AJ51),"",'In Process Calc.'!AJ51)</f>
        <v/>
      </c>
      <c r="AB51" s="111" t="str">
        <f>IF(ISBLANK('In Process Calc.'!AK51),"",'In Process Calc.'!AK51)</f>
        <v/>
      </c>
      <c r="AC51" s="111" t="str">
        <f>IF(ISBLANK('In Process Calc.'!AL51),"",'In Process Calc.'!AL51)</f>
        <v/>
      </c>
      <c r="AD51" s="111" t="str">
        <f>IF(ISBLANK('In Process Calc.'!AM51),"",'In Process Calc.'!AM51)</f>
        <v/>
      </c>
      <c r="AE51" s="111" t="str">
        <f>IF(ISBLANK('In Process Calc.'!AN51),"",'In Process Calc.'!AN51)</f>
        <v/>
      </c>
      <c r="AF51" s="111" t="str">
        <f>IF(ISBLANK('In Process Calc.'!AO51),"",'In Process Calc.'!AO51)</f>
        <v/>
      </c>
      <c r="AH51" s="111" t="str">
        <f>IF(ISBLANK('In Process Calc.'!C51),"",'In Process Calc.'!C51)</f>
        <v/>
      </c>
      <c r="AI51" s="111" t="str">
        <f>IF(ISBLANK(Glutamine!H55),"",Glutamine!H55)</f>
        <v/>
      </c>
      <c r="AJ51" s="111" t="str">
        <f>IF(ISBLANK('In Process Calc.'!L51),"",'In Process Calc.'!L51)</f>
        <v/>
      </c>
      <c r="AK51" s="111" t="str">
        <f>IF(ISBLANK('In Process Calc.'!M51),"",'In Process Calc.'!M51)</f>
        <v/>
      </c>
      <c r="AL51" s="111" t="str">
        <f>IF(ISBLANK('In Process Calc.'!N51),"",'In Process Calc.'!N51)</f>
        <v/>
      </c>
      <c r="AM51" s="111" t="str">
        <f>IF(ISBLANK('In Process Calc.'!O51),"",'In Process Calc.'!O51)</f>
        <v/>
      </c>
      <c r="AN51" s="111" t="str">
        <f>IF(ISBLANK('In Process Calc.'!P51),"",'In Process Calc.'!P51)</f>
        <v/>
      </c>
      <c r="AO51" s="111" t="str">
        <f>IF(ISBLANK('In Process Calc.'!Q51),"",'In Process Calc.'!Q51)</f>
        <v/>
      </c>
      <c r="AP51" s="111" t="str">
        <f>IF(ISBLANK('In Process Calc.'!R51),"",'In Process Calc.'!R51)</f>
        <v/>
      </c>
      <c r="AQ51" s="111" t="str">
        <f>IF(ISBLANK('In Process Calc.'!S51),"",'In Process Calc.'!S51)</f>
        <v/>
      </c>
      <c r="AR51" s="111" t="str">
        <f>IF(ISBLANK('In Process Calc.'!T51),"",'In Process Calc.'!T51)</f>
        <v/>
      </c>
      <c r="AS51" s="111" t="str">
        <f>IF(ISBLANK('In Process Calc.'!U51),"",'In Process Calc.'!U51)</f>
        <v/>
      </c>
      <c r="AT51" s="111" t="str">
        <f>IF(ISBLANK('In Process Calc.'!V51),"",'In Process Calc.'!V51)</f>
        <v/>
      </c>
      <c r="AU51" s="111" t="str">
        <f>IF(ISBLANK('In Process Calc.'!W51),"",'In Process Calc.'!W51)</f>
        <v/>
      </c>
      <c r="AV51" s="111" t="str">
        <f>IF(ISBLANK('In Process Calc.'!X51),"",'In Process Calc.'!X51)</f>
        <v/>
      </c>
      <c r="AW51" s="111" t="str">
        <f>IF(ISBLANK('In Process Calc.'!Y51),"",'In Process Calc.'!Y51)</f>
        <v/>
      </c>
      <c r="AX51" s="111" t="str">
        <f>IF(ISBLANK('In Process Calc.'!Z51),"",'In Process Calc.'!Z51)</f>
        <v/>
      </c>
      <c r="AY51" s="111" t="str">
        <f>IF(ISBLANK('In Process Calc.'!AA51),"",'In Process Calc.'!AA51)</f>
        <v/>
      </c>
      <c r="AZ51" s="111" t="str">
        <f>IF(ISBLANK('In Process Calc.'!AB51),"",'In Process Calc.'!AB51)</f>
        <v/>
      </c>
      <c r="BA51" s="111" t="str">
        <f>IF(ISBLANK('In Process Calc.'!AC51),"",'In Process Calc.'!AC51)</f>
        <v/>
      </c>
      <c r="BB51" s="111" t="str">
        <f>IF(ISBLANK('In Process Calc.'!AD51),"",'In Process Calc.'!AD51)</f>
        <v/>
      </c>
      <c r="BC51" s="111" t="str">
        <f>IF(ISBLANK('In Process Calc.'!AE51),"",'In Process Calc.'!AE51)</f>
        <v/>
      </c>
      <c r="BD51" s="111" t="str">
        <f>IF(ISBLANK('In Process Calc.'!AF51),"",'In Process Calc.'!AF51)</f>
        <v/>
      </c>
      <c r="BE51" s="111" t="str">
        <f>IF(ISBLANK('In Process Calc.'!AG51),"",'In Process Calc.'!AG51)</f>
        <v/>
      </c>
      <c r="BF51" s="111" t="str">
        <f>IF(ISBLANK('In Process Calc.'!AH51),"",'In Process Calc.'!AH51)</f>
        <v/>
      </c>
      <c r="BG51" s="111" t="str">
        <f>IF(ISBLANK('In Process Calc.'!AI51),"",'In Process Calc.'!AI51)</f>
        <v/>
      </c>
      <c r="BH51" s="111" t="str">
        <f>IF(ISBLANK('In Process Calc.'!AJ51),"",'In Process Calc.'!AJ51)</f>
        <v/>
      </c>
      <c r="BI51" s="111" t="str">
        <f>IF(ISBLANK('In Process Calc.'!AK51),"",'In Process Calc.'!AK51)</f>
        <v/>
      </c>
      <c r="BJ51" s="111" t="str">
        <f>IF(ISBLANK('In Process Calc.'!AL51),"",'In Process Calc.'!AL51)</f>
        <v/>
      </c>
      <c r="BK51" s="111" t="str">
        <f>IF(ISBLANK('In Process Calc.'!AM51),"",'In Process Calc.'!AM51)</f>
        <v/>
      </c>
      <c r="BL51" s="111" t="str">
        <f>IF(ISBLANK('In Process Calc.'!AN51),"",'In Process Calc.'!AN51)</f>
        <v/>
      </c>
      <c r="BM51" s="111" t="str">
        <f>IF(ISBLANK('In Process Calc.'!AO51),"",'In Process Calc.'!AO51)</f>
        <v/>
      </c>
      <c r="CA51" s="48">
        <v>261.12249999999767</v>
      </c>
      <c r="CC51" s="48">
        <v>4.8417203337416463</v>
      </c>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row>
    <row r="52" spans="1:116" s="48" customFormat="1" ht="11">
      <c r="A52" s="111" t="str">
        <f>IF(ISBLANK('In Process Calc.'!C52),"",'In Process Calc.'!C52)</f>
        <v/>
      </c>
      <c r="B52" s="111" t="str">
        <f>IF(ISBLANK(Glutamine!H54),"",Glutamine!H54)</f>
        <v/>
      </c>
      <c r="C52" s="111" t="str">
        <f>IF(ISBLANK('In Process Calc.'!L52),"",'In Process Calc.'!L52)</f>
        <v/>
      </c>
      <c r="D52" s="111" t="str">
        <f>IF(ISBLANK('In Process Calc.'!M52),"",'In Process Calc.'!M52)</f>
        <v/>
      </c>
      <c r="E52" s="111" t="str">
        <f>IF(ISBLANK('In Process Calc.'!N52),"",'In Process Calc.'!N52)</f>
        <v/>
      </c>
      <c r="F52" s="111" t="str">
        <f>IF(ISBLANK('In Process Calc.'!O52),"",'In Process Calc.'!O52)</f>
        <v/>
      </c>
      <c r="G52" s="111" t="str">
        <f>IF(ISBLANK('In Process Calc.'!P52),"",'In Process Calc.'!P52)</f>
        <v/>
      </c>
      <c r="H52" s="111" t="str">
        <f>IF(ISBLANK('In Process Calc.'!Q52),"",'In Process Calc.'!Q52)</f>
        <v/>
      </c>
      <c r="I52" s="111" t="str">
        <f>IF(ISBLANK('In Process Calc.'!R52),"",'In Process Calc.'!R52)</f>
        <v/>
      </c>
      <c r="J52" s="111" t="str">
        <f>IF(ISBLANK('In Process Calc.'!S52),"",'In Process Calc.'!S52)</f>
        <v/>
      </c>
      <c r="K52" s="111" t="str">
        <f>IF(ISBLANK('In Process Calc.'!T52),"",'In Process Calc.'!T52)</f>
        <v/>
      </c>
      <c r="L52" s="111" t="str">
        <f>IF(ISBLANK('In Process Calc.'!U52),"",'In Process Calc.'!U52)</f>
        <v/>
      </c>
      <c r="M52" s="111" t="str">
        <f>IF(ISBLANK('In Process Calc.'!V52),"",'In Process Calc.'!V52)</f>
        <v/>
      </c>
      <c r="N52" s="111" t="str">
        <f>IF(ISBLANK('In Process Calc.'!W52),"",'In Process Calc.'!W52)</f>
        <v/>
      </c>
      <c r="O52" s="111" t="str">
        <f>IF(ISBLANK('In Process Calc.'!X52),"",'In Process Calc.'!X52)</f>
        <v/>
      </c>
      <c r="P52" s="111" t="str">
        <f>IF(ISBLANK('In Process Calc.'!Y52),"",'In Process Calc.'!Y52)</f>
        <v/>
      </c>
      <c r="Q52" s="111" t="str">
        <f>IF(ISBLANK('In Process Calc.'!Z52),"",'In Process Calc.'!Z52)</f>
        <v/>
      </c>
      <c r="R52" s="111" t="str">
        <f>IF(ISBLANK('In Process Calc.'!AA52),"",'In Process Calc.'!AA52)</f>
        <v/>
      </c>
      <c r="S52" s="111" t="str">
        <f>IF(ISBLANK('In Process Calc.'!AB52),"",'In Process Calc.'!AB52)</f>
        <v/>
      </c>
      <c r="T52" s="111" t="str">
        <f>IF(ISBLANK('In Process Calc.'!AC52),"",'In Process Calc.'!AC52)</f>
        <v/>
      </c>
      <c r="U52" s="111" t="str">
        <f>IF(ISBLANK('In Process Calc.'!AD52),"",'In Process Calc.'!AD52)</f>
        <v/>
      </c>
      <c r="V52" s="111" t="str">
        <f>IF(ISBLANK('In Process Calc.'!AE52),"",'In Process Calc.'!AE52)</f>
        <v/>
      </c>
      <c r="W52" s="111" t="str">
        <f>IF(ISBLANK('In Process Calc.'!AF52),"",'In Process Calc.'!AF52)</f>
        <v/>
      </c>
      <c r="X52" s="111" t="str">
        <f>IF(ISBLANK('In Process Calc.'!AG52),"",'In Process Calc.'!AG52)</f>
        <v/>
      </c>
      <c r="Y52" s="111" t="str">
        <f>IF(ISBLANK('In Process Calc.'!AH52),"",'In Process Calc.'!AH52)</f>
        <v/>
      </c>
      <c r="Z52" s="111" t="str">
        <f>IF(ISBLANK('In Process Calc.'!AI52),"",'In Process Calc.'!AI52)</f>
        <v/>
      </c>
      <c r="AA52" s="111" t="str">
        <f>IF(ISBLANK('In Process Calc.'!AJ52),"",'In Process Calc.'!AJ52)</f>
        <v/>
      </c>
      <c r="AB52" s="111" t="str">
        <f>IF(ISBLANK('In Process Calc.'!AK52),"",'In Process Calc.'!AK52)</f>
        <v/>
      </c>
      <c r="AC52" s="111" t="str">
        <f>IF(ISBLANK('In Process Calc.'!AL52),"",'In Process Calc.'!AL52)</f>
        <v/>
      </c>
      <c r="AD52" s="111" t="str">
        <f>IF(ISBLANK('In Process Calc.'!AM52),"",'In Process Calc.'!AM52)</f>
        <v/>
      </c>
      <c r="AE52" s="111" t="str">
        <f>IF(ISBLANK('In Process Calc.'!AN52),"",'In Process Calc.'!AN52)</f>
        <v/>
      </c>
      <c r="AF52" s="111" t="str">
        <f>IF(ISBLANK('In Process Calc.'!AO52),"",'In Process Calc.'!AO52)</f>
        <v/>
      </c>
      <c r="AH52" s="111" t="str">
        <f>IF(ISBLANK('In Process Calc.'!C52),"",'In Process Calc.'!C52)</f>
        <v/>
      </c>
      <c r="AI52" s="111" t="str">
        <f>IF(ISBLANK(Glutamine!H56),"",Glutamine!H56)</f>
        <v/>
      </c>
      <c r="AJ52" s="111" t="str">
        <f>IF(ISBLANK('In Process Calc.'!L52),"",'In Process Calc.'!L52)</f>
        <v/>
      </c>
      <c r="AK52" s="111" t="str">
        <f>IF(ISBLANK('In Process Calc.'!M52),"",'In Process Calc.'!M52)</f>
        <v/>
      </c>
      <c r="AL52" s="111" t="str">
        <f>IF(ISBLANK('In Process Calc.'!N52),"",'In Process Calc.'!N52)</f>
        <v/>
      </c>
      <c r="AM52" s="111" t="str">
        <f>IF(ISBLANK('In Process Calc.'!O52),"",'In Process Calc.'!O52)</f>
        <v/>
      </c>
      <c r="AN52" s="111" t="str">
        <f>IF(ISBLANK('In Process Calc.'!P52),"",'In Process Calc.'!P52)</f>
        <v/>
      </c>
      <c r="AO52" s="111" t="str">
        <f>IF(ISBLANK('In Process Calc.'!Q52),"",'In Process Calc.'!Q52)</f>
        <v/>
      </c>
      <c r="AP52" s="111" t="str">
        <f>IF(ISBLANK('In Process Calc.'!R52),"",'In Process Calc.'!R52)</f>
        <v/>
      </c>
      <c r="AQ52" s="111" t="str">
        <f>IF(ISBLANK('In Process Calc.'!S52),"",'In Process Calc.'!S52)</f>
        <v/>
      </c>
      <c r="AR52" s="111" t="str">
        <f>IF(ISBLANK('In Process Calc.'!T52),"",'In Process Calc.'!T52)</f>
        <v/>
      </c>
      <c r="AS52" s="111" t="str">
        <f>IF(ISBLANK('In Process Calc.'!U52),"",'In Process Calc.'!U52)</f>
        <v/>
      </c>
      <c r="AT52" s="111" t="str">
        <f>IF(ISBLANK('In Process Calc.'!V52),"",'In Process Calc.'!V52)</f>
        <v/>
      </c>
      <c r="AU52" s="111" t="str">
        <f>IF(ISBLANK('In Process Calc.'!W52),"",'In Process Calc.'!W52)</f>
        <v/>
      </c>
      <c r="AV52" s="111" t="str">
        <f>IF(ISBLANK('In Process Calc.'!X52),"",'In Process Calc.'!X52)</f>
        <v/>
      </c>
      <c r="AW52" s="111" t="str">
        <f>IF(ISBLANK('In Process Calc.'!Y52),"",'In Process Calc.'!Y52)</f>
        <v/>
      </c>
      <c r="AX52" s="111" t="str">
        <f>IF(ISBLANK('In Process Calc.'!Z52),"",'In Process Calc.'!Z52)</f>
        <v/>
      </c>
      <c r="AY52" s="111" t="str">
        <f>IF(ISBLANK('In Process Calc.'!AA52),"",'In Process Calc.'!AA52)</f>
        <v/>
      </c>
      <c r="AZ52" s="111" t="str">
        <f>IF(ISBLANK('In Process Calc.'!AB52),"",'In Process Calc.'!AB52)</f>
        <v/>
      </c>
      <c r="BA52" s="111" t="str">
        <f>IF(ISBLANK('In Process Calc.'!AC52),"",'In Process Calc.'!AC52)</f>
        <v/>
      </c>
      <c r="BB52" s="111" t="str">
        <f>IF(ISBLANK('In Process Calc.'!AD52),"",'In Process Calc.'!AD52)</f>
        <v/>
      </c>
      <c r="BC52" s="111" t="str">
        <f>IF(ISBLANK('In Process Calc.'!AE52),"",'In Process Calc.'!AE52)</f>
        <v/>
      </c>
      <c r="BD52" s="111" t="str">
        <f>IF(ISBLANK('In Process Calc.'!AF52),"",'In Process Calc.'!AF52)</f>
        <v/>
      </c>
      <c r="BE52" s="111" t="str">
        <f>IF(ISBLANK('In Process Calc.'!AG52),"",'In Process Calc.'!AG52)</f>
        <v/>
      </c>
      <c r="BF52" s="111" t="str">
        <f>IF(ISBLANK('In Process Calc.'!AH52),"",'In Process Calc.'!AH52)</f>
        <v/>
      </c>
      <c r="BG52" s="111" t="str">
        <f>IF(ISBLANK('In Process Calc.'!AI52),"",'In Process Calc.'!AI52)</f>
        <v/>
      </c>
      <c r="BH52" s="111" t="str">
        <f>IF(ISBLANK('In Process Calc.'!AJ52),"",'In Process Calc.'!AJ52)</f>
        <v/>
      </c>
      <c r="BI52" s="111" t="str">
        <f>IF(ISBLANK('In Process Calc.'!AK52),"",'In Process Calc.'!AK52)</f>
        <v/>
      </c>
      <c r="BJ52" s="111" t="str">
        <f>IF(ISBLANK('In Process Calc.'!AL52),"",'In Process Calc.'!AL52)</f>
        <v/>
      </c>
      <c r="BK52" s="111" t="str">
        <f>IF(ISBLANK('In Process Calc.'!AM52),"",'In Process Calc.'!AM52)</f>
        <v/>
      </c>
      <c r="BL52" s="111" t="str">
        <f>IF(ISBLANK('In Process Calc.'!AN52),"",'In Process Calc.'!AN52)</f>
        <v/>
      </c>
      <c r="BM52" s="111" t="str">
        <f>IF(ISBLANK('In Process Calc.'!AO52),"",'In Process Calc.'!AO52)</f>
        <v/>
      </c>
      <c r="CA52" s="48">
        <v>288.32249999995111</v>
      </c>
      <c r="CC52" s="48">
        <v>4.8463404971064996</v>
      </c>
      <c r="CG52" s="76"/>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
      <c r="A53" s="111" t="str">
        <f>IF(ISBLANK('In Process Calc.'!C53),"",'In Process Calc.'!C53)</f>
        <v/>
      </c>
      <c r="B53" s="111" t="str">
        <f>IF(ISBLANK(Glutamine!H55),"",Glutamine!H55)</f>
        <v/>
      </c>
      <c r="C53" s="111" t="str">
        <f>IF(ISBLANK('In Process Calc.'!L53),"",'In Process Calc.'!L53)</f>
        <v/>
      </c>
      <c r="D53" s="111" t="str">
        <f>IF(ISBLANK('In Process Calc.'!M53),"",'In Process Calc.'!M53)</f>
        <v/>
      </c>
      <c r="E53" s="111" t="str">
        <f>IF(ISBLANK('In Process Calc.'!N53),"",'In Process Calc.'!N53)</f>
        <v/>
      </c>
      <c r="F53" s="111" t="str">
        <f>IF(ISBLANK('In Process Calc.'!O53),"",'In Process Calc.'!O53)</f>
        <v/>
      </c>
      <c r="G53" s="111" t="str">
        <f>IF(ISBLANK('In Process Calc.'!P53),"",'In Process Calc.'!P53)</f>
        <v/>
      </c>
      <c r="H53" s="111" t="str">
        <f>IF(ISBLANK('In Process Calc.'!Q53),"",'In Process Calc.'!Q53)</f>
        <v/>
      </c>
      <c r="I53" s="111" t="str">
        <f>IF(ISBLANK('In Process Calc.'!R53),"",'In Process Calc.'!R53)</f>
        <v/>
      </c>
      <c r="J53" s="111" t="str">
        <f>IF(ISBLANK('In Process Calc.'!S53),"",'In Process Calc.'!S53)</f>
        <v/>
      </c>
      <c r="K53" s="111" t="str">
        <f>IF(ISBLANK('In Process Calc.'!T53),"",'In Process Calc.'!T53)</f>
        <v/>
      </c>
      <c r="L53" s="111" t="str">
        <f>IF(ISBLANK('In Process Calc.'!U53),"",'In Process Calc.'!U53)</f>
        <v/>
      </c>
      <c r="M53" s="111" t="str">
        <f>IF(ISBLANK('In Process Calc.'!V53),"",'In Process Calc.'!V53)</f>
        <v/>
      </c>
      <c r="N53" s="111" t="str">
        <f>IF(ISBLANK('In Process Calc.'!W53),"",'In Process Calc.'!W53)</f>
        <v/>
      </c>
      <c r="O53" s="111" t="str">
        <f>IF(ISBLANK('In Process Calc.'!X53),"",'In Process Calc.'!X53)</f>
        <v/>
      </c>
      <c r="P53" s="111" t="str">
        <f>IF(ISBLANK('In Process Calc.'!Y53),"",'In Process Calc.'!Y53)</f>
        <v/>
      </c>
      <c r="Q53" s="111" t="str">
        <f>IF(ISBLANK('In Process Calc.'!Z53),"",'In Process Calc.'!Z53)</f>
        <v/>
      </c>
      <c r="R53" s="111" t="str">
        <f>IF(ISBLANK('In Process Calc.'!AA53),"",'In Process Calc.'!AA53)</f>
        <v/>
      </c>
      <c r="S53" s="111" t="str">
        <f>IF(ISBLANK('In Process Calc.'!AB53),"",'In Process Calc.'!AB53)</f>
        <v/>
      </c>
      <c r="T53" s="111" t="str">
        <f>IF(ISBLANK('In Process Calc.'!AC53),"",'In Process Calc.'!AC53)</f>
        <v/>
      </c>
      <c r="U53" s="111" t="str">
        <f>IF(ISBLANK('In Process Calc.'!AD53),"",'In Process Calc.'!AD53)</f>
        <v/>
      </c>
      <c r="V53" s="111" t="str">
        <f>IF(ISBLANK('In Process Calc.'!AE53),"",'In Process Calc.'!AE53)</f>
        <v/>
      </c>
      <c r="W53" s="111" t="str">
        <f>IF(ISBLANK('In Process Calc.'!AF53),"",'In Process Calc.'!AF53)</f>
        <v/>
      </c>
      <c r="X53" s="111" t="str">
        <f>IF(ISBLANK('In Process Calc.'!AG53),"",'In Process Calc.'!AG53)</f>
        <v/>
      </c>
      <c r="Y53" s="111" t="str">
        <f>IF(ISBLANK('In Process Calc.'!AH53),"",'In Process Calc.'!AH53)</f>
        <v/>
      </c>
      <c r="Z53" s="111" t="str">
        <f>IF(ISBLANK('In Process Calc.'!AI53),"",'In Process Calc.'!AI53)</f>
        <v/>
      </c>
      <c r="AA53" s="111" t="str">
        <f>IF(ISBLANK('In Process Calc.'!AJ53),"",'In Process Calc.'!AJ53)</f>
        <v/>
      </c>
      <c r="AB53" s="111" t="str">
        <f>IF(ISBLANK('In Process Calc.'!AK53),"",'In Process Calc.'!AK53)</f>
        <v/>
      </c>
      <c r="AC53" s="111" t="str">
        <f>IF(ISBLANK('In Process Calc.'!AL53),"",'In Process Calc.'!AL53)</f>
        <v/>
      </c>
      <c r="AD53" s="111" t="str">
        <f>IF(ISBLANK('In Process Calc.'!AM53),"",'In Process Calc.'!AM53)</f>
        <v/>
      </c>
      <c r="AE53" s="111" t="str">
        <f>IF(ISBLANK('In Process Calc.'!AN53),"",'In Process Calc.'!AN53)</f>
        <v/>
      </c>
      <c r="AF53" s="111" t="str">
        <f>IF(ISBLANK('In Process Calc.'!AO53),"",'In Process Calc.'!AO53)</f>
        <v/>
      </c>
      <c r="AH53" s="111" t="str">
        <f>IF(ISBLANK('In Process Calc.'!C53),"",'In Process Calc.'!C53)</f>
        <v/>
      </c>
      <c r="AI53" s="111" t="str">
        <f>IF(ISBLANK(Glutamine!H57),"",Glutamine!H57)</f>
        <v/>
      </c>
      <c r="AJ53" s="111" t="str">
        <f>IF(ISBLANK('In Process Calc.'!L53),"",'In Process Calc.'!L53)</f>
        <v/>
      </c>
      <c r="AK53" s="111" t="str">
        <f>IF(ISBLANK('In Process Calc.'!M53),"",'In Process Calc.'!M53)</f>
        <v/>
      </c>
      <c r="AL53" s="111" t="str">
        <f>IF(ISBLANK('In Process Calc.'!N53),"",'In Process Calc.'!N53)</f>
        <v/>
      </c>
      <c r="AM53" s="111" t="str">
        <f>IF(ISBLANK('In Process Calc.'!O53),"",'In Process Calc.'!O53)</f>
        <v/>
      </c>
      <c r="AN53" s="111" t="str">
        <f>IF(ISBLANK('In Process Calc.'!P53),"",'In Process Calc.'!P53)</f>
        <v/>
      </c>
      <c r="AO53" s="111" t="str">
        <f>IF(ISBLANK('In Process Calc.'!Q53),"",'In Process Calc.'!Q53)</f>
        <v/>
      </c>
      <c r="AP53" s="111" t="str">
        <f>IF(ISBLANK('In Process Calc.'!R53),"",'In Process Calc.'!R53)</f>
        <v/>
      </c>
      <c r="AQ53" s="111" t="str">
        <f>IF(ISBLANK('In Process Calc.'!S53),"",'In Process Calc.'!S53)</f>
        <v/>
      </c>
      <c r="AR53" s="111" t="str">
        <f>IF(ISBLANK('In Process Calc.'!T53),"",'In Process Calc.'!T53)</f>
        <v/>
      </c>
      <c r="AS53" s="111" t="str">
        <f>IF(ISBLANK('In Process Calc.'!U53),"",'In Process Calc.'!U53)</f>
        <v/>
      </c>
      <c r="AT53" s="111" t="str">
        <f>IF(ISBLANK('In Process Calc.'!V53),"",'In Process Calc.'!V53)</f>
        <v/>
      </c>
      <c r="AU53" s="111" t="str">
        <f>IF(ISBLANK('In Process Calc.'!W53),"",'In Process Calc.'!W53)</f>
        <v/>
      </c>
      <c r="AV53" s="111" t="str">
        <f>IF(ISBLANK('In Process Calc.'!X53),"",'In Process Calc.'!X53)</f>
        <v/>
      </c>
      <c r="AW53" s="111" t="str">
        <f>IF(ISBLANK('In Process Calc.'!Y53),"",'In Process Calc.'!Y53)</f>
        <v/>
      </c>
      <c r="AX53" s="111" t="str">
        <f>IF(ISBLANK('In Process Calc.'!Z53),"",'In Process Calc.'!Z53)</f>
        <v/>
      </c>
      <c r="AY53" s="111" t="str">
        <f>IF(ISBLANK('In Process Calc.'!AA53),"",'In Process Calc.'!AA53)</f>
        <v/>
      </c>
      <c r="AZ53" s="111" t="str">
        <f>IF(ISBLANK('In Process Calc.'!AB53),"",'In Process Calc.'!AB53)</f>
        <v/>
      </c>
      <c r="BA53" s="111" t="str">
        <f>IF(ISBLANK('In Process Calc.'!AC53),"",'In Process Calc.'!AC53)</f>
        <v/>
      </c>
      <c r="BB53" s="111" t="str">
        <f>IF(ISBLANK('In Process Calc.'!AD53),"",'In Process Calc.'!AD53)</f>
        <v/>
      </c>
      <c r="BC53" s="111" t="str">
        <f>IF(ISBLANK('In Process Calc.'!AE53),"",'In Process Calc.'!AE53)</f>
        <v/>
      </c>
      <c r="BD53" s="111" t="str">
        <f>IF(ISBLANK('In Process Calc.'!AF53),"",'In Process Calc.'!AF53)</f>
        <v/>
      </c>
      <c r="BE53" s="111" t="str">
        <f>IF(ISBLANK('In Process Calc.'!AG53),"",'In Process Calc.'!AG53)</f>
        <v/>
      </c>
      <c r="BF53" s="111" t="str">
        <f>IF(ISBLANK('In Process Calc.'!AH53),"",'In Process Calc.'!AH53)</f>
        <v/>
      </c>
      <c r="BG53" s="111" t="str">
        <f>IF(ISBLANK('In Process Calc.'!AI53),"",'In Process Calc.'!AI53)</f>
        <v/>
      </c>
      <c r="BH53" s="111" t="str">
        <f>IF(ISBLANK('In Process Calc.'!AJ53),"",'In Process Calc.'!AJ53)</f>
        <v/>
      </c>
      <c r="BI53" s="111" t="str">
        <f>IF(ISBLANK('In Process Calc.'!AK53),"",'In Process Calc.'!AK53)</f>
        <v/>
      </c>
      <c r="BJ53" s="111" t="str">
        <f>IF(ISBLANK('In Process Calc.'!AL53),"",'In Process Calc.'!AL53)</f>
        <v/>
      </c>
      <c r="BK53" s="111" t="str">
        <f>IF(ISBLANK('In Process Calc.'!AM53),"",'In Process Calc.'!AM53)</f>
        <v/>
      </c>
      <c r="BL53" s="111" t="str">
        <f>IF(ISBLANK('In Process Calc.'!AN53),"",'In Process Calc.'!AN53)</f>
        <v/>
      </c>
      <c r="BM53" s="111" t="str">
        <f>IF(ISBLANK('In Process Calc.'!AO53),"",'In Process Calc.'!AO53)</f>
        <v/>
      </c>
      <c r="CA53" s="48">
        <v>306.82250000000931</v>
      </c>
      <c r="CC53" s="48">
        <v>4.9494350371306091</v>
      </c>
      <c r="CG53" s="76"/>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
      <c r="A54" s="111" t="str">
        <f>IF(ISBLANK('In Process Calc.'!C54),"",'In Process Calc.'!C54)</f>
        <v/>
      </c>
      <c r="B54" s="111" t="str">
        <f>IF(ISBLANK(Glutamine!H56),"",Glutamine!H56)</f>
        <v/>
      </c>
      <c r="C54" s="111" t="str">
        <f>IF(ISBLANK('In Process Calc.'!L54),"",'In Process Calc.'!L54)</f>
        <v/>
      </c>
      <c r="D54" s="111" t="str">
        <f>IF(ISBLANK('In Process Calc.'!M54),"",'In Process Calc.'!M54)</f>
        <v/>
      </c>
      <c r="E54" s="111" t="str">
        <f>IF(ISBLANK('In Process Calc.'!N54),"",'In Process Calc.'!N54)</f>
        <v/>
      </c>
      <c r="F54" s="111" t="str">
        <f>IF(ISBLANK('In Process Calc.'!O54),"",'In Process Calc.'!O54)</f>
        <v/>
      </c>
      <c r="G54" s="111" t="str">
        <f>IF(ISBLANK('In Process Calc.'!P54),"",'In Process Calc.'!P54)</f>
        <v/>
      </c>
      <c r="H54" s="111" t="str">
        <f>IF(ISBLANK('In Process Calc.'!Q54),"",'In Process Calc.'!Q54)</f>
        <v/>
      </c>
      <c r="I54" s="111" t="str">
        <f>IF(ISBLANK('In Process Calc.'!R54),"",'In Process Calc.'!R54)</f>
        <v/>
      </c>
      <c r="J54" s="111" t="str">
        <f>IF(ISBLANK('In Process Calc.'!S54),"",'In Process Calc.'!S54)</f>
        <v/>
      </c>
      <c r="K54" s="111" t="str">
        <f>IF(ISBLANK('In Process Calc.'!T54),"",'In Process Calc.'!T54)</f>
        <v/>
      </c>
      <c r="L54" s="111" t="str">
        <f>IF(ISBLANK('In Process Calc.'!U54),"",'In Process Calc.'!U54)</f>
        <v/>
      </c>
      <c r="M54" s="111" t="str">
        <f>IF(ISBLANK('In Process Calc.'!V54),"",'In Process Calc.'!V54)</f>
        <v/>
      </c>
      <c r="N54" s="111" t="str">
        <f>IF(ISBLANK('In Process Calc.'!W54),"",'In Process Calc.'!W54)</f>
        <v/>
      </c>
      <c r="O54" s="111" t="str">
        <f>IF(ISBLANK('In Process Calc.'!X54),"",'In Process Calc.'!X54)</f>
        <v/>
      </c>
      <c r="P54" s="111" t="str">
        <f>IF(ISBLANK('In Process Calc.'!Y54),"",'In Process Calc.'!Y54)</f>
        <v/>
      </c>
      <c r="Q54" s="111" t="str">
        <f>IF(ISBLANK('In Process Calc.'!Z54),"",'In Process Calc.'!Z54)</f>
        <v/>
      </c>
      <c r="R54" s="111" t="str">
        <f>IF(ISBLANK('In Process Calc.'!AA54),"",'In Process Calc.'!AA54)</f>
        <v/>
      </c>
      <c r="S54" s="111" t="str">
        <f>IF(ISBLANK('In Process Calc.'!AB54),"",'In Process Calc.'!AB54)</f>
        <v/>
      </c>
      <c r="T54" s="111" t="str">
        <f>IF(ISBLANK('In Process Calc.'!AC54),"",'In Process Calc.'!AC54)</f>
        <v/>
      </c>
      <c r="U54" s="111" t="str">
        <f>IF(ISBLANK('In Process Calc.'!AD54),"",'In Process Calc.'!AD54)</f>
        <v/>
      </c>
      <c r="V54" s="111" t="str">
        <f>IF(ISBLANK('In Process Calc.'!AE54),"",'In Process Calc.'!AE54)</f>
        <v/>
      </c>
      <c r="W54" s="111" t="str">
        <f>IF(ISBLANK('In Process Calc.'!AF54),"",'In Process Calc.'!AF54)</f>
        <v/>
      </c>
      <c r="X54" s="111" t="str">
        <f>IF(ISBLANK('In Process Calc.'!AG54),"",'In Process Calc.'!AG54)</f>
        <v/>
      </c>
      <c r="Y54" s="111" t="str">
        <f>IF(ISBLANK('In Process Calc.'!AH54),"",'In Process Calc.'!AH54)</f>
        <v/>
      </c>
      <c r="Z54" s="111" t="str">
        <f>IF(ISBLANK('In Process Calc.'!AI54),"",'In Process Calc.'!AI54)</f>
        <v/>
      </c>
      <c r="AA54" s="111" t="str">
        <f>IF(ISBLANK('In Process Calc.'!AJ54),"",'In Process Calc.'!AJ54)</f>
        <v/>
      </c>
      <c r="AB54" s="111" t="str">
        <f>IF(ISBLANK('In Process Calc.'!AK54),"",'In Process Calc.'!AK54)</f>
        <v/>
      </c>
      <c r="AC54" s="111" t="str">
        <f>IF(ISBLANK('In Process Calc.'!AL54),"",'In Process Calc.'!AL54)</f>
        <v/>
      </c>
      <c r="AD54" s="111" t="str">
        <f>IF(ISBLANK('In Process Calc.'!AM54),"",'In Process Calc.'!AM54)</f>
        <v/>
      </c>
      <c r="AE54" s="111" t="str">
        <f>IF(ISBLANK('In Process Calc.'!AN54),"",'In Process Calc.'!AN54)</f>
        <v/>
      </c>
      <c r="AF54" s="111" t="str">
        <f>IF(ISBLANK('In Process Calc.'!AO54),"",'In Process Calc.'!AO54)</f>
        <v/>
      </c>
      <c r="AH54" s="111" t="str">
        <f>IF(ISBLANK('In Process Calc.'!C54),"",'In Process Calc.'!C54)</f>
        <v/>
      </c>
      <c r="AI54" s="111" t="str">
        <f>IF(ISBLANK(Glutamine!H58),"",Glutamine!H58)</f>
        <v/>
      </c>
      <c r="AJ54" s="111" t="str">
        <f>IF(ISBLANK('In Process Calc.'!L54),"",'In Process Calc.'!L54)</f>
        <v/>
      </c>
      <c r="AK54" s="111" t="str">
        <f>IF(ISBLANK('In Process Calc.'!M54),"",'In Process Calc.'!M54)</f>
        <v/>
      </c>
      <c r="AL54" s="111" t="str">
        <f>IF(ISBLANK('In Process Calc.'!N54),"",'In Process Calc.'!N54)</f>
        <v/>
      </c>
      <c r="AM54" s="111" t="str">
        <f>IF(ISBLANK('In Process Calc.'!O54),"",'In Process Calc.'!O54)</f>
        <v/>
      </c>
      <c r="AN54" s="111" t="str">
        <f>IF(ISBLANK('In Process Calc.'!P54),"",'In Process Calc.'!P54)</f>
        <v/>
      </c>
      <c r="AO54" s="111" t="str">
        <f>IF(ISBLANK('In Process Calc.'!Q54),"",'In Process Calc.'!Q54)</f>
        <v/>
      </c>
      <c r="AP54" s="111" t="str">
        <f>IF(ISBLANK('In Process Calc.'!R54),"",'In Process Calc.'!R54)</f>
        <v/>
      </c>
      <c r="AQ54" s="111" t="str">
        <f>IF(ISBLANK('In Process Calc.'!S54),"",'In Process Calc.'!S54)</f>
        <v/>
      </c>
      <c r="AR54" s="111" t="str">
        <f>IF(ISBLANK('In Process Calc.'!T54),"",'In Process Calc.'!T54)</f>
        <v/>
      </c>
      <c r="AS54" s="111" t="str">
        <f>IF(ISBLANK('In Process Calc.'!U54),"",'In Process Calc.'!U54)</f>
        <v/>
      </c>
      <c r="AT54" s="111" t="str">
        <f>IF(ISBLANK('In Process Calc.'!V54),"",'In Process Calc.'!V54)</f>
        <v/>
      </c>
      <c r="AU54" s="111" t="str">
        <f>IF(ISBLANK('In Process Calc.'!W54),"",'In Process Calc.'!W54)</f>
        <v/>
      </c>
      <c r="AV54" s="111" t="str">
        <f>IF(ISBLANK('In Process Calc.'!X54),"",'In Process Calc.'!X54)</f>
        <v/>
      </c>
      <c r="AW54" s="111" t="str">
        <f>IF(ISBLANK('In Process Calc.'!Y54),"",'In Process Calc.'!Y54)</f>
        <v/>
      </c>
      <c r="AX54" s="111" t="str">
        <f>IF(ISBLANK('In Process Calc.'!Z54),"",'In Process Calc.'!Z54)</f>
        <v/>
      </c>
      <c r="AY54" s="111" t="str">
        <f>IF(ISBLANK('In Process Calc.'!AA54),"",'In Process Calc.'!AA54)</f>
        <v/>
      </c>
      <c r="AZ54" s="111" t="str">
        <f>IF(ISBLANK('In Process Calc.'!AB54),"",'In Process Calc.'!AB54)</f>
        <v/>
      </c>
      <c r="BA54" s="111" t="str">
        <f>IF(ISBLANK('In Process Calc.'!AC54),"",'In Process Calc.'!AC54)</f>
        <v/>
      </c>
      <c r="BB54" s="111" t="str">
        <f>IF(ISBLANK('In Process Calc.'!AD54),"",'In Process Calc.'!AD54)</f>
        <v/>
      </c>
      <c r="BC54" s="111" t="str">
        <f>IF(ISBLANK('In Process Calc.'!AE54),"",'In Process Calc.'!AE54)</f>
        <v/>
      </c>
      <c r="BD54" s="111" t="str">
        <f>IF(ISBLANK('In Process Calc.'!AF54),"",'In Process Calc.'!AF54)</f>
        <v/>
      </c>
      <c r="BE54" s="111" t="str">
        <f>IF(ISBLANK('In Process Calc.'!AG54),"",'In Process Calc.'!AG54)</f>
        <v/>
      </c>
      <c r="BF54" s="111" t="str">
        <f>IF(ISBLANK('In Process Calc.'!AH54),"",'In Process Calc.'!AH54)</f>
        <v/>
      </c>
      <c r="BG54" s="111" t="str">
        <f>IF(ISBLANK('In Process Calc.'!AI54),"",'In Process Calc.'!AI54)</f>
        <v/>
      </c>
      <c r="BH54" s="111" t="str">
        <f>IF(ISBLANK('In Process Calc.'!AJ54),"",'In Process Calc.'!AJ54)</f>
        <v/>
      </c>
      <c r="BI54" s="111" t="str">
        <f>IF(ISBLANK('In Process Calc.'!AK54),"",'In Process Calc.'!AK54)</f>
        <v/>
      </c>
      <c r="BJ54" s="111" t="str">
        <f>IF(ISBLANK('In Process Calc.'!AL54),"",'In Process Calc.'!AL54)</f>
        <v/>
      </c>
      <c r="BK54" s="111" t="str">
        <f>IF(ISBLANK('In Process Calc.'!AM54),"",'In Process Calc.'!AM54)</f>
        <v/>
      </c>
      <c r="BL54" s="111" t="str">
        <f>IF(ISBLANK('In Process Calc.'!AN54),"",'In Process Calc.'!AN54)</f>
        <v/>
      </c>
      <c r="BM54" s="111" t="str">
        <f>IF(ISBLANK('In Process Calc.'!AO54),"",'In Process Calc.'!AO54)</f>
        <v/>
      </c>
      <c r="CA54" s="48">
        <v>335.90583333332324</v>
      </c>
      <c r="CB54" s="48">
        <v>5.4329320466242805</v>
      </c>
      <c r="CC54" s="48">
        <v>5.4321898648171398</v>
      </c>
      <c r="CG54" s="76"/>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
      <c r="A55" s="111" t="str">
        <f>IF(ISBLANK('In Process Calc.'!C55),"",'In Process Calc.'!C55)</f>
        <v/>
      </c>
      <c r="B55" s="111" t="str">
        <f>IF(ISBLANK(Glutamine!H57),"",Glutamine!H57)</f>
        <v/>
      </c>
      <c r="C55" s="111" t="str">
        <f>IF(ISBLANK('In Process Calc.'!L55),"",'In Process Calc.'!L55)</f>
        <v/>
      </c>
      <c r="D55" s="111" t="str">
        <f>IF(ISBLANK('In Process Calc.'!M55),"",'In Process Calc.'!M55)</f>
        <v/>
      </c>
      <c r="E55" s="111" t="str">
        <f>IF(ISBLANK('In Process Calc.'!N55),"",'In Process Calc.'!N55)</f>
        <v/>
      </c>
      <c r="F55" s="111" t="str">
        <f>IF(ISBLANK('In Process Calc.'!O55),"",'In Process Calc.'!O55)</f>
        <v/>
      </c>
      <c r="G55" s="111" t="str">
        <f>IF(ISBLANK('In Process Calc.'!P55),"",'In Process Calc.'!P55)</f>
        <v/>
      </c>
      <c r="H55" s="111" t="str">
        <f>IF(ISBLANK('In Process Calc.'!Q55),"",'In Process Calc.'!Q55)</f>
        <v/>
      </c>
      <c r="I55" s="111" t="str">
        <f>IF(ISBLANK('In Process Calc.'!R55),"",'In Process Calc.'!R55)</f>
        <v/>
      </c>
      <c r="J55" s="111" t="str">
        <f>IF(ISBLANK('In Process Calc.'!S55),"",'In Process Calc.'!S55)</f>
        <v/>
      </c>
      <c r="K55" s="111" t="str">
        <f>IF(ISBLANK('In Process Calc.'!T55),"",'In Process Calc.'!T55)</f>
        <v/>
      </c>
      <c r="L55" s="111" t="str">
        <f>IF(ISBLANK('In Process Calc.'!U55),"",'In Process Calc.'!U55)</f>
        <v/>
      </c>
      <c r="M55" s="111" t="str">
        <f>IF(ISBLANK('In Process Calc.'!V55),"",'In Process Calc.'!V55)</f>
        <v/>
      </c>
      <c r="N55" s="111" t="str">
        <f>IF(ISBLANK('In Process Calc.'!W55),"",'In Process Calc.'!W55)</f>
        <v/>
      </c>
      <c r="O55" s="111" t="str">
        <f>IF(ISBLANK('In Process Calc.'!X55),"",'In Process Calc.'!X55)</f>
        <v/>
      </c>
      <c r="P55" s="111" t="str">
        <f>IF(ISBLANK('In Process Calc.'!Y55),"",'In Process Calc.'!Y55)</f>
        <v/>
      </c>
      <c r="Q55" s="111" t="str">
        <f>IF(ISBLANK('In Process Calc.'!Z55),"",'In Process Calc.'!Z55)</f>
        <v/>
      </c>
      <c r="R55" s="111" t="str">
        <f>IF(ISBLANK('In Process Calc.'!AA55),"",'In Process Calc.'!AA55)</f>
        <v/>
      </c>
      <c r="S55" s="111" t="str">
        <f>IF(ISBLANK('In Process Calc.'!AB55),"",'In Process Calc.'!AB55)</f>
        <v/>
      </c>
      <c r="T55" s="111" t="str">
        <f>IF(ISBLANK('In Process Calc.'!AC55),"",'In Process Calc.'!AC55)</f>
        <v/>
      </c>
      <c r="U55" s="111" t="str">
        <f>IF(ISBLANK('In Process Calc.'!AD55),"",'In Process Calc.'!AD55)</f>
        <v/>
      </c>
      <c r="V55" s="111" t="str">
        <f>IF(ISBLANK('In Process Calc.'!AE55),"",'In Process Calc.'!AE55)</f>
        <v/>
      </c>
      <c r="W55" s="111" t="str">
        <f>IF(ISBLANK('In Process Calc.'!AF55),"",'In Process Calc.'!AF55)</f>
        <v/>
      </c>
      <c r="X55" s="111" t="str">
        <f>IF(ISBLANK('In Process Calc.'!AG55),"",'In Process Calc.'!AG55)</f>
        <v/>
      </c>
      <c r="Y55" s="111" t="str">
        <f>IF(ISBLANK('In Process Calc.'!AH55),"",'In Process Calc.'!AH55)</f>
        <v/>
      </c>
      <c r="Z55" s="111" t="str">
        <f>IF(ISBLANK('In Process Calc.'!AI55),"",'In Process Calc.'!AI55)</f>
        <v/>
      </c>
      <c r="AA55" s="111" t="str">
        <f>IF(ISBLANK('In Process Calc.'!AJ55),"",'In Process Calc.'!AJ55)</f>
        <v/>
      </c>
      <c r="AB55" s="111" t="str">
        <f>IF(ISBLANK('In Process Calc.'!AK55),"",'In Process Calc.'!AK55)</f>
        <v/>
      </c>
      <c r="AC55" s="111" t="str">
        <f>IF(ISBLANK('In Process Calc.'!AL55),"",'In Process Calc.'!AL55)</f>
        <v/>
      </c>
      <c r="AD55" s="111" t="str">
        <f>IF(ISBLANK('In Process Calc.'!AM55),"",'In Process Calc.'!AM55)</f>
        <v/>
      </c>
      <c r="AE55" s="111" t="str">
        <f>IF(ISBLANK('In Process Calc.'!AN55),"",'In Process Calc.'!AN55)</f>
        <v/>
      </c>
      <c r="AF55" s="111" t="str">
        <f>IF(ISBLANK('In Process Calc.'!AO55),"",'In Process Calc.'!AO55)</f>
        <v/>
      </c>
      <c r="AH55" s="111" t="str">
        <f>IF(ISBLANK('In Process Calc.'!C55),"",'In Process Calc.'!C55)</f>
        <v/>
      </c>
      <c r="AI55" s="111" t="str">
        <f>IF(ISBLANK(Glutamine!H59),"",Glutamine!H59)</f>
        <v/>
      </c>
      <c r="AJ55" s="111" t="str">
        <f>IF(ISBLANK('In Process Calc.'!L55),"",'In Process Calc.'!L55)</f>
        <v/>
      </c>
      <c r="AK55" s="111" t="str">
        <f>IF(ISBLANK('In Process Calc.'!M55),"",'In Process Calc.'!M55)</f>
        <v/>
      </c>
      <c r="AL55" s="111" t="str">
        <f>IF(ISBLANK('In Process Calc.'!N55),"",'In Process Calc.'!N55)</f>
        <v/>
      </c>
      <c r="AM55" s="111" t="str">
        <f>IF(ISBLANK('In Process Calc.'!O55),"",'In Process Calc.'!O55)</f>
        <v/>
      </c>
      <c r="AN55" s="111" t="str">
        <f>IF(ISBLANK('In Process Calc.'!P55),"",'In Process Calc.'!P55)</f>
        <v/>
      </c>
      <c r="AO55" s="111" t="str">
        <f>IF(ISBLANK('In Process Calc.'!Q55),"",'In Process Calc.'!Q55)</f>
        <v/>
      </c>
      <c r="AP55" s="111" t="str">
        <f>IF(ISBLANK('In Process Calc.'!R55),"",'In Process Calc.'!R55)</f>
        <v/>
      </c>
      <c r="AQ55" s="111" t="str">
        <f>IF(ISBLANK('In Process Calc.'!S55),"",'In Process Calc.'!S55)</f>
        <v/>
      </c>
      <c r="AR55" s="111" t="str">
        <f>IF(ISBLANK('In Process Calc.'!T55),"",'In Process Calc.'!T55)</f>
        <v/>
      </c>
      <c r="AS55" s="111" t="str">
        <f>IF(ISBLANK('In Process Calc.'!U55),"",'In Process Calc.'!U55)</f>
        <v/>
      </c>
      <c r="AT55" s="111" t="str">
        <f>IF(ISBLANK('In Process Calc.'!V55),"",'In Process Calc.'!V55)</f>
        <v/>
      </c>
      <c r="AU55" s="111" t="str">
        <f>IF(ISBLANK('In Process Calc.'!W55),"",'In Process Calc.'!W55)</f>
        <v/>
      </c>
      <c r="AV55" s="111" t="str">
        <f>IF(ISBLANK('In Process Calc.'!X55),"",'In Process Calc.'!X55)</f>
        <v/>
      </c>
      <c r="AW55" s="111" t="str">
        <f>IF(ISBLANK('In Process Calc.'!Y55),"",'In Process Calc.'!Y55)</f>
        <v/>
      </c>
      <c r="AX55" s="111" t="str">
        <f>IF(ISBLANK('In Process Calc.'!Z55),"",'In Process Calc.'!Z55)</f>
        <v/>
      </c>
      <c r="AY55" s="111" t="str">
        <f>IF(ISBLANK('In Process Calc.'!AA55),"",'In Process Calc.'!AA55)</f>
        <v/>
      </c>
      <c r="AZ55" s="111" t="str">
        <f>IF(ISBLANK('In Process Calc.'!AB55),"",'In Process Calc.'!AB55)</f>
        <v/>
      </c>
      <c r="BA55" s="111" t="str">
        <f>IF(ISBLANK('In Process Calc.'!AC55),"",'In Process Calc.'!AC55)</f>
        <v/>
      </c>
      <c r="BB55" s="111" t="str">
        <f>IF(ISBLANK('In Process Calc.'!AD55),"",'In Process Calc.'!AD55)</f>
        <v/>
      </c>
      <c r="BC55" s="111" t="str">
        <f>IF(ISBLANK('In Process Calc.'!AE55),"",'In Process Calc.'!AE55)</f>
        <v/>
      </c>
      <c r="BD55" s="111" t="str">
        <f>IF(ISBLANK('In Process Calc.'!AF55),"",'In Process Calc.'!AF55)</f>
        <v/>
      </c>
      <c r="BE55" s="111" t="str">
        <f>IF(ISBLANK('In Process Calc.'!AG55),"",'In Process Calc.'!AG55)</f>
        <v/>
      </c>
      <c r="BF55" s="111" t="str">
        <f>IF(ISBLANK('In Process Calc.'!AH55),"",'In Process Calc.'!AH55)</f>
        <v/>
      </c>
      <c r="BG55" s="111" t="str">
        <f>IF(ISBLANK('In Process Calc.'!AI55),"",'In Process Calc.'!AI55)</f>
        <v/>
      </c>
      <c r="BH55" s="111" t="str">
        <f>IF(ISBLANK('In Process Calc.'!AJ55),"",'In Process Calc.'!AJ55)</f>
        <v/>
      </c>
      <c r="BI55" s="111" t="str">
        <f>IF(ISBLANK('In Process Calc.'!AK55),"",'In Process Calc.'!AK55)</f>
        <v/>
      </c>
      <c r="BJ55" s="111" t="str">
        <f>IF(ISBLANK('In Process Calc.'!AL55),"",'In Process Calc.'!AL55)</f>
        <v/>
      </c>
      <c r="BK55" s="111" t="str">
        <f>IF(ISBLANK('In Process Calc.'!AM55),"",'In Process Calc.'!AM55)</f>
        <v/>
      </c>
      <c r="BL55" s="111" t="str">
        <f>IF(ISBLANK('In Process Calc.'!AN55),"",'In Process Calc.'!AN55)</f>
        <v/>
      </c>
      <c r="BM55" s="111" t="str">
        <f>IF(ISBLANK('In Process Calc.'!AO55),"",'In Process Calc.'!AO55)</f>
        <v/>
      </c>
      <c r="CG55" s="76"/>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
      <c r="A56" s="111" t="str">
        <f>IF(ISBLANK('In Process Calc.'!C56),"",'In Process Calc.'!C56)</f>
        <v/>
      </c>
      <c r="B56" s="111" t="str">
        <f>IF(ISBLANK(Glutamine!H58),"",Glutamine!H58)</f>
        <v/>
      </c>
      <c r="C56" s="111" t="str">
        <f>IF(ISBLANK('In Process Calc.'!L56),"",'In Process Calc.'!L56)</f>
        <v/>
      </c>
      <c r="D56" s="111" t="str">
        <f>IF(ISBLANK('In Process Calc.'!M56),"",'In Process Calc.'!M56)</f>
        <v/>
      </c>
      <c r="E56" s="111" t="str">
        <f>IF(ISBLANK('In Process Calc.'!N56),"",'In Process Calc.'!N56)</f>
        <v/>
      </c>
      <c r="F56" s="111" t="str">
        <f>IF(ISBLANK('In Process Calc.'!O56),"",'In Process Calc.'!O56)</f>
        <v/>
      </c>
      <c r="G56" s="111" t="str">
        <f>IF(ISBLANK('In Process Calc.'!P56),"",'In Process Calc.'!P56)</f>
        <v/>
      </c>
      <c r="H56" s="111" t="str">
        <f>IF(ISBLANK('In Process Calc.'!Q56),"",'In Process Calc.'!Q56)</f>
        <v/>
      </c>
      <c r="I56" s="111" t="str">
        <f>IF(ISBLANK('In Process Calc.'!R56),"",'In Process Calc.'!R56)</f>
        <v/>
      </c>
      <c r="J56" s="111" t="str">
        <f>IF(ISBLANK('In Process Calc.'!S56),"",'In Process Calc.'!S56)</f>
        <v/>
      </c>
      <c r="K56" s="111" t="str">
        <f>IF(ISBLANK('In Process Calc.'!T56),"",'In Process Calc.'!T56)</f>
        <v/>
      </c>
      <c r="L56" s="111" t="str">
        <f>IF(ISBLANK('In Process Calc.'!U56),"",'In Process Calc.'!U56)</f>
        <v/>
      </c>
      <c r="M56" s="111" t="str">
        <f>IF(ISBLANK('In Process Calc.'!V56),"",'In Process Calc.'!V56)</f>
        <v/>
      </c>
      <c r="N56" s="111" t="str">
        <f>IF(ISBLANK('In Process Calc.'!W56),"",'In Process Calc.'!W56)</f>
        <v/>
      </c>
      <c r="O56" s="111" t="str">
        <f>IF(ISBLANK('In Process Calc.'!X56),"",'In Process Calc.'!X56)</f>
        <v/>
      </c>
      <c r="P56" s="111" t="str">
        <f>IF(ISBLANK('In Process Calc.'!Y56),"",'In Process Calc.'!Y56)</f>
        <v/>
      </c>
      <c r="Q56" s="111" t="str">
        <f>IF(ISBLANK('In Process Calc.'!Z56),"",'In Process Calc.'!Z56)</f>
        <v/>
      </c>
      <c r="R56" s="111" t="str">
        <f>IF(ISBLANK('In Process Calc.'!AA56),"",'In Process Calc.'!AA56)</f>
        <v/>
      </c>
      <c r="S56" s="111" t="str">
        <f>IF(ISBLANK('In Process Calc.'!AB56),"",'In Process Calc.'!AB56)</f>
        <v/>
      </c>
      <c r="T56" s="111" t="str">
        <f>IF(ISBLANK('In Process Calc.'!AC56),"",'In Process Calc.'!AC56)</f>
        <v/>
      </c>
      <c r="U56" s="111" t="str">
        <f>IF(ISBLANK('In Process Calc.'!AD56),"",'In Process Calc.'!AD56)</f>
        <v/>
      </c>
      <c r="V56" s="111" t="str">
        <f>IF(ISBLANK('In Process Calc.'!AE56),"",'In Process Calc.'!AE56)</f>
        <v/>
      </c>
      <c r="W56" s="111" t="str">
        <f>IF(ISBLANK('In Process Calc.'!AF56),"",'In Process Calc.'!AF56)</f>
        <v/>
      </c>
      <c r="X56" s="111" t="str">
        <f>IF(ISBLANK('In Process Calc.'!AG56),"",'In Process Calc.'!AG56)</f>
        <v/>
      </c>
      <c r="Y56" s="111" t="str">
        <f>IF(ISBLANK('In Process Calc.'!AH56),"",'In Process Calc.'!AH56)</f>
        <v/>
      </c>
      <c r="Z56" s="111" t="str">
        <f>IF(ISBLANK('In Process Calc.'!AI56),"",'In Process Calc.'!AI56)</f>
        <v/>
      </c>
      <c r="AA56" s="111" t="str">
        <f>IF(ISBLANK('In Process Calc.'!AJ56),"",'In Process Calc.'!AJ56)</f>
        <v/>
      </c>
      <c r="AB56" s="111" t="str">
        <f>IF(ISBLANK('In Process Calc.'!AK56),"",'In Process Calc.'!AK56)</f>
        <v/>
      </c>
      <c r="AC56" s="111" t="str">
        <f>IF(ISBLANK('In Process Calc.'!AL56),"",'In Process Calc.'!AL56)</f>
        <v/>
      </c>
      <c r="AD56" s="111" t="str">
        <f>IF(ISBLANK('In Process Calc.'!AM56),"",'In Process Calc.'!AM56)</f>
        <v/>
      </c>
      <c r="AE56" s="111" t="str">
        <f>IF(ISBLANK('In Process Calc.'!AN56),"",'In Process Calc.'!AN56)</f>
        <v/>
      </c>
      <c r="AF56" s="111" t="str">
        <f>IF(ISBLANK('In Process Calc.'!AO56),"",'In Process Calc.'!AO56)</f>
        <v/>
      </c>
      <c r="AH56" s="111" t="str">
        <f>IF(ISBLANK('In Process Calc.'!C56),"",'In Process Calc.'!C56)</f>
        <v/>
      </c>
      <c r="AI56" s="111" t="str">
        <f>IF(ISBLANK(Glutamine!H60),"",Glutamine!H60)</f>
        <v/>
      </c>
      <c r="AJ56" s="111" t="str">
        <f>IF(ISBLANK('In Process Calc.'!L56),"",'In Process Calc.'!L56)</f>
        <v/>
      </c>
      <c r="AK56" s="111" t="str">
        <f>IF(ISBLANK('In Process Calc.'!M56),"",'In Process Calc.'!M56)</f>
        <v/>
      </c>
      <c r="AL56" s="111" t="str">
        <f>IF(ISBLANK('In Process Calc.'!N56),"",'In Process Calc.'!N56)</f>
        <v/>
      </c>
      <c r="AM56" s="111" t="str">
        <f>IF(ISBLANK('In Process Calc.'!O56),"",'In Process Calc.'!O56)</f>
        <v/>
      </c>
      <c r="AN56" s="111" t="str">
        <f>IF(ISBLANK('In Process Calc.'!P56),"",'In Process Calc.'!P56)</f>
        <v/>
      </c>
      <c r="AO56" s="111" t="str">
        <f>IF(ISBLANK('In Process Calc.'!Q56),"",'In Process Calc.'!Q56)</f>
        <v/>
      </c>
      <c r="AP56" s="111" t="str">
        <f>IF(ISBLANK('In Process Calc.'!R56),"",'In Process Calc.'!R56)</f>
        <v/>
      </c>
      <c r="AQ56" s="111" t="str">
        <f>IF(ISBLANK('In Process Calc.'!S56),"",'In Process Calc.'!S56)</f>
        <v/>
      </c>
      <c r="AR56" s="111" t="str">
        <f>IF(ISBLANK('In Process Calc.'!T56),"",'In Process Calc.'!T56)</f>
        <v/>
      </c>
      <c r="AS56" s="111" t="str">
        <f>IF(ISBLANK('In Process Calc.'!U56),"",'In Process Calc.'!U56)</f>
        <v/>
      </c>
      <c r="AT56" s="111" t="str">
        <f>IF(ISBLANK('In Process Calc.'!V56),"",'In Process Calc.'!V56)</f>
        <v/>
      </c>
      <c r="AU56" s="111" t="str">
        <f>IF(ISBLANK('In Process Calc.'!W56),"",'In Process Calc.'!W56)</f>
        <v/>
      </c>
      <c r="AV56" s="111" t="str">
        <f>IF(ISBLANK('In Process Calc.'!X56),"",'In Process Calc.'!X56)</f>
        <v/>
      </c>
      <c r="AW56" s="111" t="str">
        <f>IF(ISBLANK('In Process Calc.'!Y56),"",'In Process Calc.'!Y56)</f>
        <v/>
      </c>
      <c r="AX56" s="111" t="str">
        <f>IF(ISBLANK('In Process Calc.'!Z56),"",'In Process Calc.'!Z56)</f>
        <v/>
      </c>
      <c r="AY56" s="111" t="str">
        <f>IF(ISBLANK('In Process Calc.'!AA56),"",'In Process Calc.'!AA56)</f>
        <v/>
      </c>
      <c r="AZ56" s="111" t="str">
        <f>IF(ISBLANK('In Process Calc.'!AB56),"",'In Process Calc.'!AB56)</f>
        <v/>
      </c>
      <c r="BA56" s="111" t="str">
        <f>IF(ISBLANK('In Process Calc.'!AC56),"",'In Process Calc.'!AC56)</f>
        <v/>
      </c>
      <c r="BB56" s="111" t="str">
        <f>IF(ISBLANK('In Process Calc.'!AD56),"",'In Process Calc.'!AD56)</f>
        <v/>
      </c>
      <c r="BC56" s="111" t="str">
        <f>IF(ISBLANK('In Process Calc.'!AE56),"",'In Process Calc.'!AE56)</f>
        <v/>
      </c>
      <c r="BD56" s="111" t="str">
        <f>IF(ISBLANK('In Process Calc.'!AF56),"",'In Process Calc.'!AF56)</f>
        <v/>
      </c>
      <c r="BE56" s="111" t="str">
        <f>IF(ISBLANK('In Process Calc.'!AG56),"",'In Process Calc.'!AG56)</f>
        <v/>
      </c>
      <c r="BF56" s="111" t="str">
        <f>IF(ISBLANK('In Process Calc.'!AH56),"",'In Process Calc.'!AH56)</f>
        <v/>
      </c>
      <c r="BG56" s="111" t="str">
        <f>IF(ISBLANK('In Process Calc.'!AI56),"",'In Process Calc.'!AI56)</f>
        <v/>
      </c>
      <c r="BH56" s="111" t="str">
        <f>IF(ISBLANK('In Process Calc.'!AJ56),"",'In Process Calc.'!AJ56)</f>
        <v/>
      </c>
      <c r="BI56" s="111" t="str">
        <f>IF(ISBLANK('In Process Calc.'!AK56),"",'In Process Calc.'!AK56)</f>
        <v/>
      </c>
      <c r="BJ56" s="111" t="str">
        <f>IF(ISBLANK('In Process Calc.'!AL56),"",'In Process Calc.'!AL56)</f>
        <v/>
      </c>
      <c r="BK56" s="111" t="str">
        <f>IF(ISBLANK('In Process Calc.'!AM56),"",'In Process Calc.'!AM56)</f>
        <v/>
      </c>
      <c r="BL56" s="111" t="str">
        <f>IF(ISBLANK('In Process Calc.'!AN56),"",'In Process Calc.'!AN56)</f>
        <v/>
      </c>
      <c r="BM56" s="111" t="str">
        <f>IF(ISBLANK('In Process Calc.'!AO56),"",'In Process Calc.'!AO56)</f>
        <v/>
      </c>
      <c r="CG56" s="76"/>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
      <c r="A57" s="111" t="str">
        <f>IF(ISBLANK('In Process Calc.'!C57),"",'In Process Calc.'!C57)</f>
        <v/>
      </c>
      <c r="B57" s="111" t="str">
        <f>IF(ISBLANK(Glutamine!H59),"",Glutamine!H59)</f>
        <v/>
      </c>
      <c r="C57" s="111" t="str">
        <f>IF(ISBLANK('In Process Calc.'!L57),"",'In Process Calc.'!L57)</f>
        <v/>
      </c>
      <c r="D57" s="111" t="str">
        <f>IF(ISBLANK('In Process Calc.'!M57),"",'In Process Calc.'!M57)</f>
        <v/>
      </c>
      <c r="E57" s="111" t="str">
        <f>IF(ISBLANK('In Process Calc.'!N57),"",'In Process Calc.'!N57)</f>
        <v/>
      </c>
      <c r="F57" s="111" t="str">
        <f>IF(ISBLANK('In Process Calc.'!O57),"",'In Process Calc.'!O57)</f>
        <v/>
      </c>
      <c r="G57" s="111" t="str">
        <f>IF(ISBLANK('In Process Calc.'!P57),"",'In Process Calc.'!P57)</f>
        <v/>
      </c>
      <c r="H57" s="111" t="str">
        <f>IF(ISBLANK('In Process Calc.'!Q57),"",'In Process Calc.'!Q57)</f>
        <v/>
      </c>
      <c r="I57" s="111" t="str">
        <f>IF(ISBLANK('In Process Calc.'!R57),"",'In Process Calc.'!R57)</f>
        <v/>
      </c>
      <c r="J57" s="111" t="str">
        <f>IF(ISBLANK('In Process Calc.'!S57),"",'In Process Calc.'!S57)</f>
        <v/>
      </c>
      <c r="K57" s="111" t="str">
        <f>IF(ISBLANK('In Process Calc.'!T57),"",'In Process Calc.'!T57)</f>
        <v/>
      </c>
      <c r="L57" s="111" t="str">
        <f>IF(ISBLANK('In Process Calc.'!U57),"",'In Process Calc.'!U57)</f>
        <v/>
      </c>
      <c r="M57" s="111" t="str">
        <f>IF(ISBLANK('In Process Calc.'!V57),"",'In Process Calc.'!V57)</f>
        <v/>
      </c>
      <c r="N57" s="111" t="str">
        <f>IF(ISBLANK('In Process Calc.'!W57),"",'In Process Calc.'!W57)</f>
        <v/>
      </c>
      <c r="O57" s="111" t="str">
        <f>IF(ISBLANK('In Process Calc.'!X57),"",'In Process Calc.'!X57)</f>
        <v/>
      </c>
      <c r="P57" s="111" t="str">
        <f>IF(ISBLANK('In Process Calc.'!Y57),"",'In Process Calc.'!Y57)</f>
        <v/>
      </c>
      <c r="Q57" s="111" t="str">
        <f>IF(ISBLANK('In Process Calc.'!Z57),"",'In Process Calc.'!Z57)</f>
        <v/>
      </c>
      <c r="R57" s="111" t="str">
        <f>IF(ISBLANK('In Process Calc.'!AA57),"",'In Process Calc.'!AA57)</f>
        <v/>
      </c>
      <c r="S57" s="111" t="str">
        <f>IF(ISBLANK('In Process Calc.'!AB57),"",'In Process Calc.'!AB57)</f>
        <v/>
      </c>
      <c r="T57" s="111" t="str">
        <f>IF(ISBLANK('In Process Calc.'!AC57),"",'In Process Calc.'!AC57)</f>
        <v/>
      </c>
      <c r="U57" s="111" t="str">
        <f>IF(ISBLANK('In Process Calc.'!AD57),"",'In Process Calc.'!AD57)</f>
        <v/>
      </c>
      <c r="V57" s="111" t="str">
        <f>IF(ISBLANK('In Process Calc.'!AE57),"",'In Process Calc.'!AE57)</f>
        <v/>
      </c>
      <c r="W57" s="111" t="str">
        <f>IF(ISBLANK('In Process Calc.'!AF57),"",'In Process Calc.'!AF57)</f>
        <v/>
      </c>
      <c r="X57" s="111" t="str">
        <f>IF(ISBLANK('In Process Calc.'!AG57),"",'In Process Calc.'!AG57)</f>
        <v/>
      </c>
      <c r="Y57" s="111" t="str">
        <f>IF(ISBLANK('In Process Calc.'!AH57),"",'In Process Calc.'!AH57)</f>
        <v/>
      </c>
      <c r="Z57" s="111" t="str">
        <f>IF(ISBLANK('In Process Calc.'!AI57),"",'In Process Calc.'!AI57)</f>
        <v/>
      </c>
      <c r="AA57" s="111" t="str">
        <f>IF(ISBLANK('In Process Calc.'!AJ57),"",'In Process Calc.'!AJ57)</f>
        <v/>
      </c>
      <c r="AB57" s="111" t="str">
        <f>IF(ISBLANK('In Process Calc.'!AK57),"",'In Process Calc.'!AK57)</f>
        <v/>
      </c>
      <c r="AC57" s="111" t="str">
        <f>IF(ISBLANK('In Process Calc.'!AL57),"",'In Process Calc.'!AL57)</f>
        <v/>
      </c>
      <c r="AD57" s="111" t="str">
        <f>IF(ISBLANK('In Process Calc.'!AM57),"",'In Process Calc.'!AM57)</f>
        <v/>
      </c>
      <c r="AE57" s="111" t="str">
        <f>IF(ISBLANK('In Process Calc.'!AN57),"",'In Process Calc.'!AN57)</f>
        <v/>
      </c>
      <c r="AF57" s="111" t="str">
        <f>IF(ISBLANK('In Process Calc.'!AO57),"",'In Process Calc.'!AO57)</f>
        <v/>
      </c>
      <c r="AH57" s="111" t="str">
        <f>IF(ISBLANK('In Process Calc.'!C57),"",'In Process Calc.'!C57)</f>
        <v/>
      </c>
      <c r="AI57" s="111" t="str">
        <f>IF(ISBLANK(Glutamine!H61),"",Glutamine!H61)</f>
        <v/>
      </c>
      <c r="AJ57" s="111" t="str">
        <f>IF(ISBLANK('In Process Calc.'!L57),"",'In Process Calc.'!L57)</f>
        <v/>
      </c>
      <c r="AK57" s="111" t="str">
        <f>IF(ISBLANK('In Process Calc.'!M57),"",'In Process Calc.'!M57)</f>
        <v/>
      </c>
      <c r="AL57" s="111" t="str">
        <f>IF(ISBLANK('In Process Calc.'!N57),"",'In Process Calc.'!N57)</f>
        <v/>
      </c>
      <c r="AM57" s="111" t="str">
        <f>IF(ISBLANK('In Process Calc.'!O57),"",'In Process Calc.'!O57)</f>
        <v/>
      </c>
      <c r="AN57" s="111" t="str">
        <f>IF(ISBLANK('In Process Calc.'!P57),"",'In Process Calc.'!P57)</f>
        <v/>
      </c>
      <c r="AO57" s="111" t="str">
        <f>IF(ISBLANK('In Process Calc.'!Q57),"",'In Process Calc.'!Q57)</f>
        <v/>
      </c>
      <c r="AP57" s="111" t="str">
        <f>IF(ISBLANK('In Process Calc.'!R57),"",'In Process Calc.'!R57)</f>
        <v/>
      </c>
      <c r="AQ57" s="111" t="str">
        <f>IF(ISBLANK('In Process Calc.'!S57),"",'In Process Calc.'!S57)</f>
        <v/>
      </c>
      <c r="AR57" s="111" t="str">
        <f>IF(ISBLANK('In Process Calc.'!T57),"",'In Process Calc.'!T57)</f>
        <v/>
      </c>
      <c r="AS57" s="111" t="str">
        <f>IF(ISBLANK('In Process Calc.'!U57),"",'In Process Calc.'!U57)</f>
        <v/>
      </c>
      <c r="AT57" s="111" t="str">
        <f>IF(ISBLANK('In Process Calc.'!V57),"",'In Process Calc.'!V57)</f>
        <v/>
      </c>
      <c r="AU57" s="111" t="str">
        <f>IF(ISBLANK('In Process Calc.'!W57),"",'In Process Calc.'!W57)</f>
        <v/>
      </c>
      <c r="AV57" s="111" t="str">
        <f>IF(ISBLANK('In Process Calc.'!X57),"",'In Process Calc.'!X57)</f>
        <v/>
      </c>
      <c r="AW57" s="111" t="str">
        <f>IF(ISBLANK('In Process Calc.'!Y57),"",'In Process Calc.'!Y57)</f>
        <v/>
      </c>
      <c r="AX57" s="111" t="str">
        <f>IF(ISBLANK('In Process Calc.'!Z57),"",'In Process Calc.'!Z57)</f>
        <v/>
      </c>
      <c r="AY57" s="111" t="str">
        <f>IF(ISBLANK('In Process Calc.'!AA57),"",'In Process Calc.'!AA57)</f>
        <v/>
      </c>
      <c r="AZ57" s="111" t="str">
        <f>IF(ISBLANK('In Process Calc.'!AB57),"",'In Process Calc.'!AB57)</f>
        <v/>
      </c>
      <c r="BA57" s="111" t="str">
        <f>IF(ISBLANK('In Process Calc.'!AC57),"",'In Process Calc.'!AC57)</f>
        <v/>
      </c>
      <c r="BB57" s="111" t="str">
        <f>IF(ISBLANK('In Process Calc.'!AD57),"",'In Process Calc.'!AD57)</f>
        <v/>
      </c>
      <c r="BC57" s="111" t="str">
        <f>IF(ISBLANK('In Process Calc.'!AE57),"",'In Process Calc.'!AE57)</f>
        <v/>
      </c>
      <c r="BD57" s="111" t="str">
        <f>IF(ISBLANK('In Process Calc.'!AF57),"",'In Process Calc.'!AF57)</f>
        <v/>
      </c>
      <c r="BE57" s="111" t="str">
        <f>IF(ISBLANK('In Process Calc.'!AG57),"",'In Process Calc.'!AG57)</f>
        <v/>
      </c>
      <c r="BF57" s="111" t="str">
        <f>IF(ISBLANK('In Process Calc.'!AH57),"",'In Process Calc.'!AH57)</f>
        <v/>
      </c>
      <c r="BG57" s="111" t="str">
        <f>IF(ISBLANK('In Process Calc.'!AI57),"",'In Process Calc.'!AI57)</f>
        <v/>
      </c>
      <c r="BH57" s="111" t="str">
        <f>IF(ISBLANK('In Process Calc.'!AJ57),"",'In Process Calc.'!AJ57)</f>
        <v/>
      </c>
      <c r="BI57" s="111" t="str">
        <f>IF(ISBLANK('In Process Calc.'!AK57),"",'In Process Calc.'!AK57)</f>
        <v/>
      </c>
      <c r="BJ57" s="111" t="str">
        <f>IF(ISBLANK('In Process Calc.'!AL57),"",'In Process Calc.'!AL57)</f>
        <v/>
      </c>
      <c r="BK57" s="111" t="str">
        <f>IF(ISBLANK('In Process Calc.'!AM57),"",'In Process Calc.'!AM57)</f>
        <v/>
      </c>
      <c r="BL57" s="111" t="str">
        <f>IF(ISBLANK('In Process Calc.'!AN57),"",'In Process Calc.'!AN57)</f>
        <v/>
      </c>
      <c r="BM57" s="111" t="str">
        <f>IF(ISBLANK('In Process Calc.'!AO57),"",'In Process Calc.'!AO57)</f>
        <v/>
      </c>
      <c r="CG57" s="76"/>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
      <c r="A58" s="111" t="str">
        <f>IF(ISBLANK('In Process Calc.'!C58),"",'In Process Calc.'!C58)</f>
        <v/>
      </c>
      <c r="B58" s="111" t="str">
        <f>IF(ISBLANK(Glutamine!H60),"",Glutamine!H60)</f>
        <v/>
      </c>
      <c r="C58" s="111" t="str">
        <f>IF(ISBLANK('In Process Calc.'!L58),"",'In Process Calc.'!L58)</f>
        <v/>
      </c>
      <c r="D58" s="111" t="str">
        <f>IF(ISBLANK('In Process Calc.'!M58),"",'In Process Calc.'!M58)</f>
        <v/>
      </c>
      <c r="E58" s="111" t="str">
        <f>IF(ISBLANK('In Process Calc.'!N58),"",'In Process Calc.'!N58)</f>
        <v/>
      </c>
      <c r="F58" s="111" t="str">
        <f>IF(ISBLANK('In Process Calc.'!O58),"",'In Process Calc.'!O58)</f>
        <v/>
      </c>
      <c r="G58" s="111" t="str">
        <f>IF(ISBLANK('In Process Calc.'!P58),"",'In Process Calc.'!P58)</f>
        <v/>
      </c>
      <c r="H58" s="111" t="str">
        <f>IF(ISBLANK('In Process Calc.'!Q58),"",'In Process Calc.'!Q58)</f>
        <v/>
      </c>
      <c r="I58" s="111" t="str">
        <f>IF(ISBLANK('In Process Calc.'!R58),"",'In Process Calc.'!R58)</f>
        <v/>
      </c>
      <c r="J58" s="111" t="str">
        <f>IF(ISBLANK('In Process Calc.'!S58),"",'In Process Calc.'!S58)</f>
        <v/>
      </c>
      <c r="K58" s="111" t="str">
        <f>IF(ISBLANK('In Process Calc.'!T58),"",'In Process Calc.'!T58)</f>
        <v/>
      </c>
      <c r="L58" s="111" t="str">
        <f>IF(ISBLANK('In Process Calc.'!U58),"",'In Process Calc.'!U58)</f>
        <v/>
      </c>
      <c r="M58" s="111" t="str">
        <f>IF(ISBLANK('In Process Calc.'!V58),"",'In Process Calc.'!V58)</f>
        <v/>
      </c>
      <c r="N58" s="111" t="str">
        <f>IF(ISBLANK('In Process Calc.'!W58),"",'In Process Calc.'!W58)</f>
        <v/>
      </c>
      <c r="O58" s="111" t="str">
        <f>IF(ISBLANK('In Process Calc.'!X58),"",'In Process Calc.'!X58)</f>
        <v/>
      </c>
      <c r="P58" s="111" t="str">
        <f>IF(ISBLANK('In Process Calc.'!Y58),"",'In Process Calc.'!Y58)</f>
        <v/>
      </c>
      <c r="Q58" s="111" t="str">
        <f>IF(ISBLANK('In Process Calc.'!Z58),"",'In Process Calc.'!Z58)</f>
        <v/>
      </c>
      <c r="R58" s="111" t="str">
        <f>IF(ISBLANK('In Process Calc.'!AA58),"",'In Process Calc.'!AA58)</f>
        <v/>
      </c>
      <c r="S58" s="111" t="str">
        <f>IF(ISBLANK('In Process Calc.'!AB58),"",'In Process Calc.'!AB58)</f>
        <v/>
      </c>
      <c r="T58" s="111" t="str">
        <f>IF(ISBLANK('In Process Calc.'!AC58),"",'In Process Calc.'!AC58)</f>
        <v/>
      </c>
      <c r="U58" s="111" t="str">
        <f>IF(ISBLANK('In Process Calc.'!AD58),"",'In Process Calc.'!AD58)</f>
        <v/>
      </c>
      <c r="V58" s="111" t="str">
        <f>IF(ISBLANK('In Process Calc.'!AE58),"",'In Process Calc.'!AE58)</f>
        <v/>
      </c>
      <c r="W58" s="111" t="str">
        <f>IF(ISBLANK('In Process Calc.'!AF58),"",'In Process Calc.'!AF58)</f>
        <v/>
      </c>
      <c r="X58" s="111" t="str">
        <f>IF(ISBLANK('In Process Calc.'!AG58),"",'In Process Calc.'!AG58)</f>
        <v/>
      </c>
      <c r="Y58" s="111" t="str">
        <f>IF(ISBLANK('In Process Calc.'!AH58),"",'In Process Calc.'!AH58)</f>
        <v/>
      </c>
      <c r="Z58" s="111" t="str">
        <f>IF(ISBLANK('In Process Calc.'!AI58),"",'In Process Calc.'!AI58)</f>
        <v/>
      </c>
      <c r="AA58" s="111" t="str">
        <f>IF(ISBLANK('In Process Calc.'!AJ58),"",'In Process Calc.'!AJ58)</f>
        <v/>
      </c>
      <c r="AB58" s="111" t="str">
        <f>IF(ISBLANK('In Process Calc.'!AK58),"",'In Process Calc.'!AK58)</f>
        <v/>
      </c>
      <c r="AC58" s="111" t="str">
        <f>IF(ISBLANK('In Process Calc.'!AL58),"",'In Process Calc.'!AL58)</f>
        <v/>
      </c>
      <c r="AD58" s="111" t="str">
        <f>IF(ISBLANK('In Process Calc.'!AM58),"",'In Process Calc.'!AM58)</f>
        <v/>
      </c>
      <c r="AE58" s="111" t="str">
        <f>IF(ISBLANK('In Process Calc.'!AN58),"",'In Process Calc.'!AN58)</f>
        <v/>
      </c>
      <c r="AF58" s="111" t="str">
        <f>IF(ISBLANK('In Process Calc.'!AO58),"",'In Process Calc.'!AO58)</f>
        <v/>
      </c>
      <c r="AH58" s="111" t="str">
        <f>IF(ISBLANK('In Process Calc.'!C58),"",'In Process Calc.'!C58)</f>
        <v/>
      </c>
      <c r="AI58" s="111" t="str">
        <f>IF(ISBLANK(Glutamine!H62),"",Glutamine!H62)</f>
        <v/>
      </c>
      <c r="AJ58" s="111" t="str">
        <f>IF(ISBLANK('In Process Calc.'!L58),"",'In Process Calc.'!L58)</f>
        <v/>
      </c>
      <c r="AK58" s="111" t="str">
        <f>IF(ISBLANK('In Process Calc.'!M58),"",'In Process Calc.'!M58)</f>
        <v/>
      </c>
      <c r="AL58" s="111" t="str">
        <f>IF(ISBLANK('In Process Calc.'!N58),"",'In Process Calc.'!N58)</f>
        <v/>
      </c>
      <c r="AM58" s="111" t="str">
        <f>IF(ISBLANK('In Process Calc.'!O58),"",'In Process Calc.'!O58)</f>
        <v/>
      </c>
      <c r="AN58" s="111" t="str">
        <f>IF(ISBLANK('In Process Calc.'!P58),"",'In Process Calc.'!P58)</f>
        <v/>
      </c>
      <c r="AO58" s="111" t="str">
        <f>IF(ISBLANK('In Process Calc.'!Q58),"",'In Process Calc.'!Q58)</f>
        <v/>
      </c>
      <c r="AP58" s="111" t="str">
        <f>IF(ISBLANK('In Process Calc.'!R58),"",'In Process Calc.'!R58)</f>
        <v/>
      </c>
      <c r="AQ58" s="111" t="str">
        <f>IF(ISBLANK('In Process Calc.'!S58),"",'In Process Calc.'!S58)</f>
        <v/>
      </c>
      <c r="AR58" s="111" t="str">
        <f>IF(ISBLANK('In Process Calc.'!T58),"",'In Process Calc.'!T58)</f>
        <v/>
      </c>
      <c r="AS58" s="111" t="str">
        <f>IF(ISBLANK('In Process Calc.'!U58),"",'In Process Calc.'!U58)</f>
        <v/>
      </c>
      <c r="AT58" s="111" t="str">
        <f>IF(ISBLANK('In Process Calc.'!V58),"",'In Process Calc.'!V58)</f>
        <v/>
      </c>
      <c r="AU58" s="111" t="str">
        <f>IF(ISBLANK('In Process Calc.'!W58),"",'In Process Calc.'!W58)</f>
        <v/>
      </c>
      <c r="AV58" s="111" t="str">
        <f>IF(ISBLANK('In Process Calc.'!X58),"",'In Process Calc.'!X58)</f>
        <v/>
      </c>
      <c r="AW58" s="111" t="str">
        <f>IF(ISBLANK('In Process Calc.'!Y58),"",'In Process Calc.'!Y58)</f>
        <v/>
      </c>
      <c r="AX58" s="111" t="str">
        <f>IF(ISBLANK('In Process Calc.'!Z58),"",'In Process Calc.'!Z58)</f>
        <v/>
      </c>
      <c r="AY58" s="111" t="str">
        <f>IF(ISBLANK('In Process Calc.'!AA58),"",'In Process Calc.'!AA58)</f>
        <v/>
      </c>
      <c r="AZ58" s="111" t="str">
        <f>IF(ISBLANK('In Process Calc.'!AB58),"",'In Process Calc.'!AB58)</f>
        <v/>
      </c>
      <c r="BA58" s="111" t="str">
        <f>IF(ISBLANK('In Process Calc.'!AC58),"",'In Process Calc.'!AC58)</f>
        <v/>
      </c>
      <c r="BB58" s="111" t="str">
        <f>IF(ISBLANK('In Process Calc.'!AD58),"",'In Process Calc.'!AD58)</f>
        <v/>
      </c>
      <c r="BC58" s="111" t="str">
        <f>IF(ISBLANK('In Process Calc.'!AE58),"",'In Process Calc.'!AE58)</f>
        <v/>
      </c>
      <c r="BD58" s="111" t="str">
        <f>IF(ISBLANK('In Process Calc.'!AF58),"",'In Process Calc.'!AF58)</f>
        <v/>
      </c>
      <c r="BE58" s="111" t="str">
        <f>IF(ISBLANK('In Process Calc.'!AG58),"",'In Process Calc.'!AG58)</f>
        <v/>
      </c>
      <c r="BF58" s="111" t="str">
        <f>IF(ISBLANK('In Process Calc.'!AH58),"",'In Process Calc.'!AH58)</f>
        <v/>
      </c>
      <c r="BG58" s="111" t="str">
        <f>IF(ISBLANK('In Process Calc.'!AI58),"",'In Process Calc.'!AI58)</f>
        <v/>
      </c>
      <c r="BH58" s="111" t="str">
        <f>IF(ISBLANK('In Process Calc.'!AJ58),"",'In Process Calc.'!AJ58)</f>
        <v/>
      </c>
      <c r="BI58" s="111" t="str">
        <f>IF(ISBLANK('In Process Calc.'!AK58),"",'In Process Calc.'!AK58)</f>
        <v/>
      </c>
      <c r="BJ58" s="111" t="str">
        <f>IF(ISBLANK('In Process Calc.'!AL58),"",'In Process Calc.'!AL58)</f>
        <v/>
      </c>
      <c r="BK58" s="111" t="str">
        <f>IF(ISBLANK('In Process Calc.'!AM58),"",'In Process Calc.'!AM58)</f>
        <v/>
      </c>
      <c r="BL58" s="111" t="str">
        <f>IF(ISBLANK('In Process Calc.'!AN58),"",'In Process Calc.'!AN58)</f>
        <v/>
      </c>
      <c r="BM58" s="111" t="str">
        <f>IF(ISBLANK('In Process Calc.'!AO58),"",'In Process Calc.'!AO58)</f>
        <v/>
      </c>
      <c r="CG58" s="76"/>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
      <c r="A59" s="111" t="str">
        <f>IF(ISBLANK('In Process Calc.'!C59),"",'In Process Calc.'!C59)</f>
        <v/>
      </c>
      <c r="B59" s="111" t="str">
        <f>IF(ISBLANK(Glutamine!H61),"",Glutamine!H61)</f>
        <v/>
      </c>
      <c r="C59" s="111" t="str">
        <f>IF(ISBLANK('In Process Calc.'!L59),"",'In Process Calc.'!L59)</f>
        <v/>
      </c>
      <c r="D59" s="111" t="str">
        <f>IF(ISBLANK('In Process Calc.'!M59),"",'In Process Calc.'!M59)</f>
        <v/>
      </c>
      <c r="E59" s="111" t="str">
        <f>IF(ISBLANK('In Process Calc.'!N59),"",'In Process Calc.'!N59)</f>
        <v/>
      </c>
      <c r="F59" s="111" t="str">
        <f>IF(ISBLANK('In Process Calc.'!O59),"",'In Process Calc.'!O59)</f>
        <v/>
      </c>
      <c r="G59" s="111" t="str">
        <f>IF(ISBLANK('In Process Calc.'!P59),"",'In Process Calc.'!P59)</f>
        <v/>
      </c>
      <c r="H59" s="111" t="str">
        <f>IF(ISBLANK('In Process Calc.'!Q59),"",'In Process Calc.'!Q59)</f>
        <v/>
      </c>
      <c r="I59" s="111" t="str">
        <f>IF(ISBLANK('In Process Calc.'!R59),"",'In Process Calc.'!R59)</f>
        <v/>
      </c>
      <c r="J59" s="111" t="str">
        <f>IF(ISBLANK('In Process Calc.'!S59),"",'In Process Calc.'!S59)</f>
        <v/>
      </c>
      <c r="K59" s="111" t="str">
        <f>IF(ISBLANK('In Process Calc.'!T59),"",'In Process Calc.'!T59)</f>
        <v/>
      </c>
      <c r="L59" s="111" t="str">
        <f>IF(ISBLANK('In Process Calc.'!U59),"",'In Process Calc.'!U59)</f>
        <v/>
      </c>
      <c r="M59" s="111" t="str">
        <f>IF(ISBLANK('In Process Calc.'!V59),"",'In Process Calc.'!V59)</f>
        <v/>
      </c>
      <c r="N59" s="111" t="str">
        <f>IF(ISBLANK('In Process Calc.'!W59),"",'In Process Calc.'!W59)</f>
        <v/>
      </c>
      <c r="O59" s="111" t="str">
        <f>IF(ISBLANK('In Process Calc.'!X59),"",'In Process Calc.'!X59)</f>
        <v/>
      </c>
      <c r="P59" s="111" t="str">
        <f>IF(ISBLANK('In Process Calc.'!Y59),"",'In Process Calc.'!Y59)</f>
        <v/>
      </c>
      <c r="Q59" s="111" t="str">
        <f>IF(ISBLANK('In Process Calc.'!Z59),"",'In Process Calc.'!Z59)</f>
        <v/>
      </c>
      <c r="R59" s="111" t="str">
        <f>IF(ISBLANK('In Process Calc.'!AA59),"",'In Process Calc.'!AA59)</f>
        <v/>
      </c>
      <c r="S59" s="111" t="str">
        <f>IF(ISBLANK('In Process Calc.'!AB59),"",'In Process Calc.'!AB59)</f>
        <v/>
      </c>
      <c r="T59" s="111" t="str">
        <f>IF(ISBLANK('In Process Calc.'!AC59),"",'In Process Calc.'!AC59)</f>
        <v/>
      </c>
      <c r="U59" s="111" t="str">
        <f>IF(ISBLANK('In Process Calc.'!AD59),"",'In Process Calc.'!AD59)</f>
        <v/>
      </c>
      <c r="V59" s="111" t="str">
        <f>IF(ISBLANK('In Process Calc.'!AE59),"",'In Process Calc.'!AE59)</f>
        <v/>
      </c>
      <c r="W59" s="111" t="str">
        <f>IF(ISBLANK('In Process Calc.'!AF59),"",'In Process Calc.'!AF59)</f>
        <v/>
      </c>
      <c r="X59" s="111" t="str">
        <f>IF(ISBLANK('In Process Calc.'!AG59),"",'In Process Calc.'!AG59)</f>
        <v/>
      </c>
      <c r="Y59" s="111" t="str">
        <f>IF(ISBLANK('In Process Calc.'!AH59),"",'In Process Calc.'!AH59)</f>
        <v/>
      </c>
      <c r="Z59" s="111" t="str">
        <f>IF(ISBLANK('In Process Calc.'!AI59),"",'In Process Calc.'!AI59)</f>
        <v/>
      </c>
      <c r="AA59" s="111" t="str">
        <f>IF(ISBLANK('In Process Calc.'!AJ59),"",'In Process Calc.'!AJ59)</f>
        <v/>
      </c>
      <c r="AB59" s="111" t="str">
        <f>IF(ISBLANK('In Process Calc.'!AK59),"",'In Process Calc.'!AK59)</f>
        <v/>
      </c>
      <c r="AC59" s="111" t="str">
        <f>IF(ISBLANK('In Process Calc.'!AL59),"",'In Process Calc.'!AL59)</f>
        <v/>
      </c>
      <c r="AD59" s="111" t="str">
        <f>IF(ISBLANK('In Process Calc.'!AM59),"",'In Process Calc.'!AM59)</f>
        <v/>
      </c>
      <c r="AE59" s="111" t="str">
        <f>IF(ISBLANK('In Process Calc.'!AN59),"",'In Process Calc.'!AN59)</f>
        <v/>
      </c>
      <c r="AF59" s="111" t="str">
        <f>IF(ISBLANK('In Process Calc.'!AO59),"",'In Process Calc.'!AO59)</f>
        <v/>
      </c>
      <c r="AH59" s="111" t="str">
        <f>IF(ISBLANK('In Process Calc.'!C59),"",'In Process Calc.'!C59)</f>
        <v/>
      </c>
      <c r="AI59" s="111" t="str">
        <f>IF(ISBLANK(Glutamine!H63),"",Glutamine!H63)</f>
        <v/>
      </c>
      <c r="AJ59" s="111" t="str">
        <f>IF(ISBLANK('In Process Calc.'!L59),"",'In Process Calc.'!L59)</f>
        <v/>
      </c>
      <c r="AK59" s="111" t="str">
        <f>IF(ISBLANK('In Process Calc.'!M59),"",'In Process Calc.'!M59)</f>
        <v/>
      </c>
      <c r="AL59" s="111" t="str">
        <f>IF(ISBLANK('In Process Calc.'!N59),"",'In Process Calc.'!N59)</f>
        <v/>
      </c>
      <c r="AM59" s="111" t="str">
        <f>IF(ISBLANK('In Process Calc.'!O59),"",'In Process Calc.'!O59)</f>
        <v/>
      </c>
      <c r="AN59" s="111" t="str">
        <f>IF(ISBLANK('In Process Calc.'!P59),"",'In Process Calc.'!P59)</f>
        <v/>
      </c>
      <c r="AO59" s="111" t="str">
        <f>IF(ISBLANK('In Process Calc.'!Q59),"",'In Process Calc.'!Q59)</f>
        <v/>
      </c>
      <c r="AP59" s="111" t="str">
        <f>IF(ISBLANK('In Process Calc.'!R59),"",'In Process Calc.'!R59)</f>
        <v/>
      </c>
      <c r="AQ59" s="111" t="str">
        <f>IF(ISBLANK('In Process Calc.'!S59),"",'In Process Calc.'!S59)</f>
        <v/>
      </c>
      <c r="AR59" s="111" t="str">
        <f>IF(ISBLANK('In Process Calc.'!T59),"",'In Process Calc.'!T59)</f>
        <v/>
      </c>
      <c r="AS59" s="111" t="str">
        <f>IF(ISBLANK('In Process Calc.'!U59),"",'In Process Calc.'!U59)</f>
        <v/>
      </c>
      <c r="AT59" s="111" t="str">
        <f>IF(ISBLANK('In Process Calc.'!V59),"",'In Process Calc.'!V59)</f>
        <v/>
      </c>
      <c r="AU59" s="111" t="str">
        <f>IF(ISBLANK('In Process Calc.'!W59),"",'In Process Calc.'!W59)</f>
        <v/>
      </c>
      <c r="AV59" s="111" t="str">
        <f>IF(ISBLANK('In Process Calc.'!X59),"",'In Process Calc.'!X59)</f>
        <v/>
      </c>
      <c r="AW59" s="111" t="str">
        <f>IF(ISBLANK('In Process Calc.'!Y59),"",'In Process Calc.'!Y59)</f>
        <v/>
      </c>
      <c r="AX59" s="111" t="str">
        <f>IF(ISBLANK('In Process Calc.'!Z59),"",'In Process Calc.'!Z59)</f>
        <v/>
      </c>
      <c r="AY59" s="111" t="str">
        <f>IF(ISBLANK('In Process Calc.'!AA59),"",'In Process Calc.'!AA59)</f>
        <v/>
      </c>
      <c r="AZ59" s="111" t="str">
        <f>IF(ISBLANK('In Process Calc.'!AB59),"",'In Process Calc.'!AB59)</f>
        <v/>
      </c>
      <c r="BA59" s="111" t="str">
        <f>IF(ISBLANK('In Process Calc.'!AC59),"",'In Process Calc.'!AC59)</f>
        <v/>
      </c>
      <c r="BB59" s="111" t="str">
        <f>IF(ISBLANK('In Process Calc.'!AD59),"",'In Process Calc.'!AD59)</f>
        <v/>
      </c>
      <c r="BC59" s="111" t="str">
        <f>IF(ISBLANK('In Process Calc.'!AE59),"",'In Process Calc.'!AE59)</f>
        <v/>
      </c>
      <c r="BD59" s="111" t="str">
        <f>IF(ISBLANK('In Process Calc.'!AF59),"",'In Process Calc.'!AF59)</f>
        <v/>
      </c>
      <c r="BE59" s="111" t="str">
        <f>IF(ISBLANK('In Process Calc.'!AG59),"",'In Process Calc.'!AG59)</f>
        <v/>
      </c>
      <c r="BF59" s="111" t="str">
        <f>IF(ISBLANK('In Process Calc.'!AH59),"",'In Process Calc.'!AH59)</f>
        <v/>
      </c>
      <c r="BG59" s="111" t="str">
        <f>IF(ISBLANK('In Process Calc.'!AI59),"",'In Process Calc.'!AI59)</f>
        <v/>
      </c>
      <c r="BH59" s="111" t="str">
        <f>IF(ISBLANK('In Process Calc.'!AJ59),"",'In Process Calc.'!AJ59)</f>
        <v/>
      </c>
      <c r="BI59" s="111" t="str">
        <f>IF(ISBLANK('In Process Calc.'!AK59),"",'In Process Calc.'!AK59)</f>
        <v/>
      </c>
      <c r="BJ59" s="111" t="str">
        <f>IF(ISBLANK('In Process Calc.'!AL59),"",'In Process Calc.'!AL59)</f>
        <v/>
      </c>
      <c r="BK59" s="111" t="str">
        <f>IF(ISBLANK('In Process Calc.'!AM59),"",'In Process Calc.'!AM59)</f>
        <v/>
      </c>
      <c r="BL59" s="111" t="str">
        <f>IF(ISBLANK('In Process Calc.'!AN59),"",'In Process Calc.'!AN59)</f>
        <v/>
      </c>
      <c r="BM59" s="111" t="str">
        <f>IF(ISBLANK('In Process Calc.'!AO59),"",'In Process Calc.'!AO59)</f>
        <v/>
      </c>
      <c r="CG59" s="76"/>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
      <c r="A60" s="111" t="str">
        <f>IF(ISBLANK('In Process Calc.'!C60),"",'In Process Calc.'!C60)</f>
        <v/>
      </c>
      <c r="B60" s="111" t="str">
        <f>IF(ISBLANK(Glutamine!H62),"",Glutamine!H62)</f>
        <v/>
      </c>
      <c r="C60" s="111" t="str">
        <f>IF(ISBLANK('In Process Calc.'!L60),"",'In Process Calc.'!L60)</f>
        <v/>
      </c>
      <c r="D60" s="111" t="str">
        <f>IF(ISBLANK('In Process Calc.'!M60),"",'In Process Calc.'!M60)</f>
        <v/>
      </c>
      <c r="E60" s="111" t="str">
        <f>IF(ISBLANK('In Process Calc.'!N60),"",'In Process Calc.'!N60)</f>
        <v/>
      </c>
      <c r="F60" s="111" t="str">
        <f>IF(ISBLANK('In Process Calc.'!O60),"",'In Process Calc.'!O60)</f>
        <v/>
      </c>
      <c r="G60" s="111" t="str">
        <f>IF(ISBLANK('In Process Calc.'!P60),"",'In Process Calc.'!P60)</f>
        <v/>
      </c>
      <c r="H60" s="111" t="str">
        <f>IF(ISBLANK('In Process Calc.'!Q60),"",'In Process Calc.'!Q60)</f>
        <v/>
      </c>
      <c r="I60" s="111" t="str">
        <f>IF(ISBLANK('In Process Calc.'!R60),"",'In Process Calc.'!R60)</f>
        <v/>
      </c>
      <c r="J60" s="111" t="str">
        <f>IF(ISBLANK('In Process Calc.'!S60),"",'In Process Calc.'!S60)</f>
        <v/>
      </c>
      <c r="K60" s="111" t="str">
        <f>IF(ISBLANK('In Process Calc.'!T60),"",'In Process Calc.'!T60)</f>
        <v/>
      </c>
      <c r="L60" s="111" t="str">
        <f>IF(ISBLANK('In Process Calc.'!U60),"",'In Process Calc.'!U60)</f>
        <v/>
      </c>
      <c r="M60" s="111" t="str">
        <f>IF(ISBLANK('In Process Calc.'!V60),"",'In Process Calc.'!V60)</f>
        <v/>
      </c>
      <c r="N60" s="111" t="str">
        <f>IF(ISBLANK('In Process Calc.'!W60),"",'In Process Calc.'!W60)</f>
        <v/>
      </c>
      <c r="O60" s="111" t="str">
        <f>IF(ISBLANK('In Process Calc.'!X60),"",'In Process Calc.'!X60)</f>
        <v/>
      </c>
      <c r="P60" s="111" t="str">
        <f>IF(ISBLANK('In Process Calc.'!Y60),"",'In Process Calc.'!Y60)</f>
        <v/>
      </c>
      <c r="Q60" s="111" t="str">
        <f>IF(ISBLANK('In Process Calc.'!Z60),"",'In Process Calc.'!Z60)</f>
        <v/>
      </c>
      <c r="R60" s="111" t="str">
        <f>IF(ISBLANK('In Process Calc.'!AA60),"",'In Process Calc.'!AA60)</f>
        <v/>
      </c>
      <c r="S60" s="111" t="str">
        <f>IF(ISBLANK('In Process Calc.'!AB60),"",'In Process Calc.'!AB60)</f>
        <v/>
      </c>
      <c r="T60" s="111" t="str">
        <f>IF(ISBLANK('In Process Calc.'!AC60),"",'In Process Calc.'!AC60)</f>
        <v/>
      </c>
      <c r="U60" s="111" t="str">
        <f>IF(ISBLANK('In Process Calc.'!AD60),"",'In Process Calc.'!AD60)</f>
        <v/>
      </c>
      <c r="V60" s="111" t="str">
        <f>IF(ISBLANK('In Process Calc.'!AE60),"",'In Process Calc.'!AE60)</f>
        <v/>
      </c>
      <c r="W60" s="111" t="str">
        <f>IF(ISBLANK('In Process Calc.'!AF60),"",'In Process Calc.'!AF60)</f>
        <v/>
      </c>
      <c r="X60" s="111" t="str">
        <f>IF(ISBLANK('In Process Calc.'!AG60),"",'In Process Calc.'!AG60)</f>
        <v/>
      </c>
      <c r="Y60" s="111" t="str">
        <f>IF(ISBLANK('In Process Calc.'!AH60),"",'In Process Calc.'!AH60)</f>
        <v/>
      </c>
      <c r="Z60" s="111" t="str">
        <f>IF(ISBLANK('In Process Calc.'!AI60),"",'In Process Calc.'!AI60)</f>
        <v/>
      </c>
      <c r="AA60" s="111" t="str">
        <f>IF(ISBLANK('In Process Calc.'!AJ60),"",'In Process Calc.'!AJ60)</f>
        <v/>
      </c>
      <c r="AB60" s="111" t="str">
        <f>IF(ISBLANK('In Process Calc.'!AK60),"",'In Process Calc.'!AK60)</f>
        <v/>
      </c>
      <c r="AC60" s="111" t="str">
        <f>IF(ISBLANK('In Process Calc.'!AL60),"",'In Process Calc.'!AL60)</f>
        <v/>
      </c>
      <c r="AD60" s="111" t="str">
        <f>IF(ISBLANK('In Process Calc.'!AM60),"",'In Process Calc.'!AM60)</f>
        <v/>
      </c>
      <c r="AE60" s="111" t="str">
        <f>IF(ISBLANK('In Process Calc.'!AN60),"",'In Process Calc.'!AN60)</f>
        <v/>
      </c>
      <c r="AF60" s="111" t="str">
        <f>IF(ISBLANK('In Process Calc.'!AO60),"",'In Process Calc.'!AO60)</f>
        <v/>
      </c>
      <c r="AH60" s="111" t="str">
        <f>IF(ISBLANK('In Process Calc.'!C60),"",'In Process Calc.'!C60)</f>
        <v/>
      </c>
      <c r="AI60" s="111" t="str">
        <f>IF(ISBLANK(Glutamine!H64),"",Glutamine!H64)</f>
        <v/>
      </c>
      <c r="AJ60" s="111" t="str">
        <f>IF(ISBLANK('In Process Calc.'!L60),"",'In Process Calc.'!L60)</f>
        <v/>
      </c>
      <c r="AK60" s="111" t="str">
        <f>IF(ISBLANK('In Process Calc.'!M60),"",'In Process Calc.'!M60)</f>
        <v/>
      </c>
      <c r="AL60" s="111" t="str">
        <f>IF(ISBLANK('In Process Calc.'!N60),"",'In Process Calc.'!N60)</f>
        <v/>
      </c>
      <c r="AM60" s="111" t="str">
        <f>IF(ISBLANK('In Process Calc.'!O60),"",'In Process Calc.'!O60)</f>
        <v/>
      </c>
      <c r="AN60" s="111" t="str">
        <f>IF(ISBLANK('In Process Calc.'!P60),"",'In Process Calc.'!P60)</f>
        <v/>
      </c>
      <c r="AO60" s="111" t="str">
        <f>IF(ISBLANK('In Process Calc.'!Q60),"",'In Process Calc.'!Q60)</f>
        <v/>
      </c>
      <c r="AP60" s="111" t="str">
        <f>IF(ISBLANK('In Process Calc.'!R60),"",'In Process Calc.'!R60)</f>
        <v/>
      </c>
      <c r="AQ60" s="111" t="str">
        <f>IF(ISBLANK('In Process Calc.'!S60),"",'In Process Calc.'!S60)</f>
        <v/>
      </c>
      <c r="AR60" s="111" t="str">
        <f>IF(ISBLANK('In Process Calc.'!T60),"",'In Process Calc.'!T60)</f>
        <v/>
      </c>
      <c r="AS60" s="111" t="str">
        <f>IF(ISBLANK('In Process Calc.'!U60),"",'In Process Calc.'!U60)</f>
        <v/>
      </c>
      <c r="AT60" s="111" t="str">
        <f>IF(ISBLANK('In Process Calc.'!V60),"",'In Process Calc.'!V60)</f>
        <v/>
      </c>
      <c r="AU60" s="111" t="str">
        <f>IF(ISBLANK('In Process Calc.'!W60),"",'In Process Calc.'!W60)</f>
        <v/>
      </c>
      <c r="AV60" s="111" t="str">
        <f>IF(ISBLANK('In Process Calc.'!X60),"",'In Process Calc.'!X60)</f>
        <v/>
      </c>
      <c r="AW60" s="111" t="str">
        <f>IF(ISBLANK('In Process Calc.'!Y60),"",'In Process Calc.'!Y60)</f>
        <v/>
      </c>
      <c r="AX60" s="111" t="str">
        <f>IF(ISBLANK('In Process Calc.'!Z60),"",'In Process Calc.'!Z60)</f>
        <v/>
      </c>
      <c r="AY60" s="111" t="str">
        <f>IF(ISBLANK('In Process Calc.'!AA60),"",'In Process Calc.'!AA60)</f>
        <v/>
      </c>
      <c r="AZ60" s="111" t="str">
        <f>IF(ISBLANK('In Process Calc.'!AB60),"",'In Process Calc.'!AB60)</f>
        <v/>
      </c>
      <c r="BA60" s="111" t="str">
        <f>IF(ISBLANK('In Process Calc.'!AC60),"",'In Process Calc.'!AC60)</f>
        <v/>
      </c>
      <c r="BB60" s="111" t="str">
        <f>IF(ISBLANK('In Process Calc.'!AD60),"",'In Process Calc.'!AD60)</f>
        <v/>
      </c>
      <c r="BC60" s="111" t="str">
        <f>IF(ISBLANK('In Process Calc.'!AE60),"",'In Process Calc.'!AE60)</f>
        <v/>
      </c>
      <c r="BD60" s="111" t="str">
        <f>IF(ISBLANK('In Process Calc.'!AF60),"",'In Process Calc.'!AF60)</f>
        <v/>
      </c>
      <c r="BE60" s="111" t="str">
        <f>IF(ISBLANK('In Process Calc.'!AG60),"",'In Process Calc.'!AG60)</f>
        <v/>
      </c>
      <c r="BF60" s="111" t="str">
        <f>IF(ISBLANK('In Process Calc.'!AH60),"",'In Process Calc.'!AH60)</f>
        <v/>
      </c>
      <c r="BG60" s="111" t="str">
        <f>IF(ISBLANK('In Process Calc.'!AI60),"",'In Process Calc.'!AI60)</f>
        <v/>
      </c>
      <c r="BH60" s="111" t="str">
        <f>IF(ISBLANK('In Process Calc.'!AJ60),"",'In Process Calc.'!AJ60)</f>
        <v/>
      </c>
      <c r="BI60" s="111" t="str">
        <f>IF(ISBLANK('In Process Calc.'!AK60),"",'In Process Calc.'!AK60)</f>
        <v/>
      </c>
      <c r="BJ60" s="111" t="str">
        <f>IF(ISBLANK('In Process Calc.'!AL60),"",'In Process Calc.'!AL60)</f>
        <v/>
      </c>
      <c r="BK60" s="111" t="str">
        <f>IF(ISBLANK('In Process Calc.'!AM60),"",'In Process Calc.'!AM60)</f>
        <v/>
      </c>
      <c r="BL60" s="111" t="str">
        <f>IF(ISBLANK('In Process Calc.'!AN60),"",'In Process Calc.'!AN60)</f>
        <v/>
      </c>
      <c r="BM60" s="111" t="str">
        <f>IF(ISBLANK('In Process Calc.'!AO60),"",'In Process Calc.'!AO60)</f>
        <v/>
      </c>
      <c r="CG60" s="76"/>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
      <c r="A61" s="111" t="str">
        <f>IF(ISBLANK('In Process Calc.'!C61),"",'In Process Calc.'!C61)</f>
        <v/>
      </c>
      <c r="B61" s="111" t="str">
        <f>IF(ISBLANK(Glutamine!H63),"",Glutamine!H63)</f>
        <v/>
      </c>
      <c r="C61" s="111" t="str">
        <f>IF(ISBLANK('In Process Calc.'!L61),"",'In Process Calc.'!L61)</f>
        <v/>
      </c>
      <c r="D61" s="111" t="str">
        <f>IF(ISBLANK('In Process Calc.'!M61),"",'In Process Calc.'!M61)</f>
        <v/>
      </c>
      <c r="E61" s="111" t="str">
        <f>IF(ISBLANK('In Process Calc.'!N61),"",'In Process Calc.'!N61)</f>
        <v/>
      </c>
      <c r="F61" s="111" t="str">
        <f>IF(ISBLANK('In Process Calc.'!O61),"",'In Process Calc.'!O61)</f>
        <v/>
      </c>
      <c r="G61" s="111" t="str">
        <f>IF(ISBLANK('In Process Calc.'!P61),"",'In Process Calc.'!P61)</f>
        <v/>
      </c>
      <c r="H61" s="111" t="str">
        <f>IF(ISBLANK('In Process Calc.'!Q61),"",'In Process Calc.'!Q61)</f>
        <v/>
      </c>
      <c r="I61" s="111" t="str">
        <f>IF(ISBLANK('In Process Calc.'!R61),"",'In Process Calc.'!R61)</f>
        <v/>
      </c>
      <c r="J61" s="111" t="str">
        <f>IF(ISBLANK('In Process Calc.'!S61),"",'In Process Calc.'!S61)</f>
        <v/>
      </c>
      <c r="K61" s="111" t="str">
        <f>IF(ISBLANK('In Process Calc.'!T61),"",'In Process Calc.'!T61)</f>
        <v/>
      </c>
      <c r="L61" s="111" t="str">
        <f>IF(ISBLANK('In Process Calc.'!U61),"",'In Process Calc.'!U61)</f>
        <v/>
      </c>
      <c r="M61" s="111" t="str">
        <f>IF(ISBLANK('In Process Calc.'!V61),"",'In Process Calc.'!V61)</f>
        <v/>
      </c>
      <c r="N61" s="111" t="str">
        <f>IF(ISBLANK('In Process Calc.'!W61),"",'In Process Calc.'!W61)</f>
        <v/>
      </c>
      <c r="O61" s="111" t="str">
        <f>IF(ISBLANK('In Process Calc.'!X61),"",'In Process Calc.'!X61)</f>
        <v/>
      </c>
      <c r="P61" s="111" t="str">
        <f>IF(ISBLANK('In Process Calc.'!Y61),"",'In Process Calc.'!Y61)</f>
        <v/>
      </c>
      <c r="Q61" s="111" t="str">
        <f>IF(ISBLANK('In Process Calc.'!Z61),"",'In Process Calc.'!Z61)</f>
        <v/>
      </c>
      <c r="R61" s="111" t="str">
        <f>IF(ISBLANK('In Process Calc.'!AA61),"",'In Process Calc.'!AA61)</f>
        <v/>
      </c>
      <c r="S61" s="111" t="str">
        <f>IF(ISBLANK('In Process Calc.'!AB61),"",'In Process Calc.'!AB61)</f>
        <v/>
      </c>
      <c r="T61" s="111" t="str">
        <f>IF(ISBLANK('In Process Calc.'!AC61),"",'In Process Calc.'!AC61)</f>
        <v/>
      </c>
      <c r="U61" s="111" t="str">
        <f>IF(ISBLANK('In Process Calc.'!AD61),"",'In Process Calc.'!AD61)</f>
        <v/>
      </c>
      <c r="V61" s="111" t="str">
        <f>IF(ISBLANK('In Process Calc.'!AE61),"",'In Process Calc.'!AE61)</f>
        <v/>
      </c>
      <c r="W61" s="111" t="str">
        <f>IF(ISBLANK('In Process Calc.'!AF61),"",'In Process Calc.'!AF61)</f>
        <v/>
      </c>
      <c r="X61" s="111" t="str">
        <f>IF(ISBLANK('In Process Calc.'!AG61),"",'In Process Calc.'!AG61)</f>
        <v/>
      </c>
      <c r="Y61" s="111" t="str">
        <f>IF(ISBLANK('In Process Calc.'!AH61),"",'In Process Calc.'!AH61)</f>
        <v/>
      </c>
      <c r="Z61" s="111" t="str">
        <f>IF(ISBLANK('In Process Calc.'!AI61),"",'In Process Calc.'!AI61)</f>
        <v/>
      </c>
      <c r="AA61" s="111" t="str">
        <f>IF(ISBLANK('In Process Calc.'!AJ61),"",'In Process Calc.'!AJ61)</f>
        <v/>
      </c>
      <c r="AB61" s="111" t="str">
        <f>IF(ISBLANK('In Process Calc.'!AK61),"",'In Process Calc.'!AK61)</f>
        <v/>
      </c>
      <c r="AC61" s="111" t="str">
        <f>IF(ISBLANK('In Process Calc.'!AL61),"",'In Process Calc.'!AL61)</f>
        <v/>
      </c>
      <c r="AD61" s="111" t="str">
        <f>IF(ISBLANK('In Process Calc.'!AM61),"",'In Process Calc.'!AM61)</f>
        <v/>
      </c>
      <c r="AE61" s="111" t="str">
        <f>IF(ISBLANK('In Process Calc.'!AN61),"",'In Process Calc.'!AN61)</f>
        <v/>
      </c>
      <c r="AF61" s="111" t="str">
        <f>IF(ISBLANK('In Process Calc.'!AO61),"",'In Process Calc.'!AO61)</f>
        <v/>
      </c>
      <c r="AH61" s="111" t="str">
        <f>IF(ISBLANK('In Process Calc.'!C61),"",'In Process Calc.'!C61)</f>
        <v/>
      </c>
      <c r="AI61" s="111" t="str">
        <f>IF(ISBLANK(Glutamine!H65),"",Glutamine!H65)</f>
        <v/>
      </c>
      <c r="AJ61" s="111" t="str">
        <f>IF(ISBLANK('In Process Calc.'!L61),"",'In Process Calc.'!L61)</f>
        <v/>
      </c>
      <c r="AK61" s="111" t="str">
        <f>IF(ISBLANK('In Process Calc.'!M61),"",'In Process Calc.'!M61)</f>
        <v/>
      </c>
      <c r="AL61" s="111" t="str">
        <f>IF(ISBLANK('In Process Calc.'!N61),"",'In Process Calc.'!N61)</f>
        <v/>
      </c>
      <c r="AM61" s="111" t="str">
        <f>IF(ISBLANK('In Process Calc.'!O61),"",'In Process Calc.'!O61)</f>
        <v/>
      </c>
      <c r="AN61" s="111" t="str">
        <f>IF(ISBLANK('In Process Calc.'!P61),"",'In Process Calc.'!P61)</f>
        <v/>
      </c>
      <c r="AO61" s="111" t="str">
        <f>IF(ISBLANK('In Process Calc.'!Q61),"",'In Process Calc.'!Q61)</f>
        <v/>
      </c>
      <c r="AP61" s="111" t="str">
        <f>IF(ISBLANK('In Process Calc.'!R61),"",'In Process Calc.'!R61)</f>
        <v/>
      </c>
      <c r="AQ61" s="111" t="str">
        <f>IF(ISBLANK('In Process Calc.'!S61),"",'In Process Calc.'!S61)</f>
        <v/>
      </c>
      <c r="AR61" s="111" t="str">
        <f>IF(ISBLANK('In Process Calc.'!T61),"",'In Process Calc.'!T61)</f>
        <v/>
      </c>
      <c r="AS61" s="111" t="str">
        <f>IF(ISBLANK('In Process Calc.'!U61),"",'In Process Calc.'!U61)</f>
        <v/>
      </c>
      <c r="AT61" s="111" t="str">
        <f>IF(ISBLANK('In Process Calc.'!V61),"",'In Process Calc.'!V61)</f>
        <v/>
      </c>
      <c r="AU61" s="111" t="str">
        <f>IF(ISBLANK('In Process Calc.'!W61),"",'In Process Calc.'!W61)</f>
        <v/>
      </c>
      <c r="AV61" s="111" t="str">
        <f>IF(ISBLANK('In Process Calc.'!X61),"",'In Process Calc.'!X61)</f>
        <v/>
      </c>
      <c r="AW61" s="111" t="str">
        <f>IF(ISBLANK('In Process Calc.'!Y61),"",'In Process Calc.'!Y61)</f>
        <v/>
      </c>
      <c r="AX61" s="111" t="str">
        <f>IF(ISBLANK('In Process Calc.'!Z61),"",'In Process Calc.'!Z61)</f>
        <v/>
      </c>
      <c r="AY61" s="111" t="str">
        <f>IF(ISBLANK('In Process Calc.'!AA61),"",'In Process Calc.'!AA61)</f>
        <v/>
      </c>
      <c r="AZ61" s="111" t="str">
        <f>IF(ISBLANK('In Process Calc.'!AB61),"",'In Process Calc.'!AB61)</f>
        <v/>
      </c>
      <c r="BA61" s="111" t="str">
        <f>IF(ISBLANK('In Process Calc.'!AC61),"",'In Process Calc.'!AC61)</f>
        <v/>
      </c>
      <c r="BB61" s="111" t="str">
        <f>IF(ISBLANK('In Process Calc.'!AD61),"",'In Process Calc.'!AD61)</f>
        <v/>
      </c>
      <c r="BC61" s="111" t="str">
        <f>IF(ISBLANK('In Process Calc.'!AE61),"",'In Process Calc.'!AE61)</f>
        <v/>
      </c>
      <c r="BD61" s="111" t="str">
        <f>IF(ISBLANK('In Process Calc.'!AF61),"",'In Process Calc.'!AF61)</f>
        <v/>
      </c>
      <c r="BE61" s="111" t="str">
        <f>IF(ISBLANK('In Process Calc.'!AG61),"",'In Process Calc.'!AG61)</f>
        <v/>
      </c>
      <c r="BF61" s="111" t="str">
        <f>IF(ISBLANK('In Process Calc.'!AH61),"",'In Process Calc.'!AH61)</f>
        <v/>
      </c>
      <c r="BG61" s="111" t="str">
        <f>IF(ISBLANK('In Process Calc.'!AI61),"",'In Process Calc.'!AI61)</f>
        <v/>
      </c>
      <c r="BH61" s="111" t="str">
        <f>IF(ISBLANK('In Process Calc.'!AJ61),"",'In Process Calc.'!AJ61)</f>
        <v/>
      </c>
      <c r="BI61" s="111" t="str">
        <f>IF(ISBLANK('In Process Calc.'!AK61),"",'In Process Calc.'!AK61)</f>
        <v/>
      </c>
      <c r="BJ61" s="111" t="str">
        <f>IF(ISBLANK('In Process Calc.'!AL61),"",'In Process Calc.'!AL61)</f>
        <v/>
      </c>
      <c r="BK61" s="111" t="str">
        <f>IF(ISBLANK('In Process Calc.'!AM61),"",'In Process Calc.'!AM61)</f>
        <v/>
      </c>
      <c r="BL61" s="111" t="str">
        <f>IF(ISBLANK('In Process Calc.'!AN61),"",'In Process Calc.'!AN61)</f>
        <v/>
      </c>
      <c r="BM61" s="111" t="str">
        <f>IF(ISBLANK('In Process Calc.'!AO61),"",'In Process Calc.'!AO61)</f>
        <v/>
      </c>
    </row>
    <row r="62" spans="1:116">
      <c r="A62" s="111" t="str">
        <f>IF(ISBLANK('In Process Calc.'!C62),"",'In Process Calc.'!C62)</f>
        <v/>
      </c>
      <c r="B62" s="111" t="str">
        <f>IF(ISBLANK(Glutamine!H64),"",Glutamine!H64)</f>
        <v/>
      </c>
      <c r="C62" s="111" t="str">
        <f>IF(ISBLANK('In Process Calc.'!L62),"",'In Process Calc.'!L62)</f>
        <v/>
      </c>
      <c r="D62" s="111" t="str">
        <f>IF(ISBLANK('In Process Calc.'!M62),"",'In Process Calc.'!M62)</f>
        <v/>
      </c>
      <c r="E62" s="111" t="str">
        <f>IF(ISBLANK('In Process Calc.'!N62),"",'In Process Calc.'!N62)</f>
        <v/>
      </c>
      <c r="F62" s="111" t="str">
        <f>IF(ISBLANK('In Process Calc.'!O62),"",'In Process Calc.'!O62)</f>
        <v/>
      </c>
      <c r="G62" s="111" t="str">
        <f>IF(ISBLANK('In Process Calc.'!P62),"",'In Process Calc.'!P62)</f>
        <v/>
      </c>
      <c r="H62" s="111" t="str">
        <f>IF(ISBLANK('In Process Calc.'!Q62),"",'In Process Calc.'!Q62)</f>
        <v/>
      </c>
      <c r="I62" s="111" t="str">
        <f>IF(ISBLANK('In Process Calc.'!R62),"",'In Process Calc.'!R62)</f>
        <v/>
      </c>
      <c r="J62" s="111" t="str">
        <f>IF(ISBLANK('In Process Calc.'!S62),"",'In Process Calc.'!S62)</f>
        <v/>
      </c>
      <c r="K62" s="111" t="str">
        <f>IF(ISBLANK('In Process Calc.'!T62),"",'In Process Calc.'!T62)</f>
        <v/>
      </c>
      <c r="L62" s="111" t="str">
        <f>IF(ISBLANK('In Process Calc.'!U62),"",'In Process Calc.'!U62)</f>
        <v/>
      </c>
      <c r="M62" s="111" t="str">
        <f>IF(ISBLANK('In Process Calc.'!V62),"",'In Process Calc.'!V62)</f>
        <v/>
      </c>
      <c r="N62" s="111" t="str">
        <f>IF(ISBLANK('In Process Calc.'!W62),"",'In Process Calc.'!W62)</f>
        <v/>
      </c>
      <c r="O62" s="111" t="str">
        <f>IF(ISBLANK('In Process Calc.'!X62),"",'In Process Calc.'!X62)</f>
        <v/>
      </c>
      <c r="P62" s="111" t="str">
        <f>IF(ISBLANK('In Process Calc.'!Y62),"",'In Process Calc.'!Y62)</f>
        <v/>
      </c>
      <c r="Q62" s="111" t="str">
        <f>IF(ISBLANK('In Process Calc.'!Z62),"",'In Process Calc.'!Z62)</f>
        <v/>
      </c>
      <c r="R62" s="111" t="str">
        <f>IF(ISBLANK('In Process Calc.'!AA62),"",'In Process Calc.'!AA62)</f>
        <v/>
      </c>
      <c r="S62" s="111" t="str">
        <f>IF(ISBLANK('In Process Calc.'!AB62),"",'In Process Calc.'!AB62)</f>
        <v/>
      </c>
      <c r="T62" s="111" t="str">
        <f>IF(ISBLANK('In Process Calc.'!AC62),"",'In Process Calc.'!AC62)</f>
        <v/>
      </c>
      <c r="U62" s="111" t="str">
        <f>IF(ISBLANK('In Process Calc.'!AD62),"",'In Process Calc.'!AD62)</f>
        <v/>
      </c>
      <c r="V62" s="111" t="str">
        <f>IF(ISBLANK('In Process Calc.'!AE62),"",'In Process Calc.'!AE62)</f>
        <v/>
      </c>
      <c r="W62" s="111" t="str">
        <f>IF(ISBLANK('In Process Calc.'!AF62),"",'In Process Calc.'!AF62)</f>
        <v/>
      </c>
      <c r="X62" s="111" t="str">
        <f>IF(ISBLANK('In Process Calc.'!AG62),"",'In Process Calc.'!AG62)</f>
        <v/>
      </c>
      <c r="Y62" s="111" t="str">
        <f>IF(ISBLANK('In Process Calc.'!AH62),"",'In Process Calc.'!AH62)</f>
        <v/>
      </c>
      <c r="Z62" s="111" t="str">
        <f>IF(ISBLANK('In Process Calc.'!AI62),"",'In Process Calc.'!AI62)</f>
        <v/>
      </c>
      <c r="AA62" s="111" t="str">
        <f>IF(ISBLANK('In Process Calc.'!AJ62),"",'In Process Calc.'!AJ62)</f>
        <v/>
      </c>
      <c r="AB62" s="111" t="str">
        <f>IF(ISBLANK('In Process Calc.'!AK62),"",'In Process Calc.'!AK62)</f>
        <v/>
      </c>
      <c r="AC62" s="111" t="str">
        <f>IF(ISBLANK('In Process Calc.'!AL62),"",'In Process Calc.'!AL62)</f>
        <v/>
      </c>
      <c r="AD62" s="111" t="str">
        <f>IF(ISBLANK('In Process Calc.'!AM62),"",'In Process Calc.'!AM62)</f>
        <v/>
      </c>
      <c r="AE62" s="111" t="str">
        <f>IF(ISBLANK('In Process Calc.'!AN62),"",'In Process Calc.'!AN62)</f>
        <v/>
      </c>
      <c r="AF62" s="111" t="str">
        <f>IF(ISBLANK('In Process Calc.'!AO62),"",'In Process Calc.'!AO62)</f>
        <v/>
      </c>
      <c r="AG62" s="48"/>
      <c r="AH62" s="111" t="str">
        <f>IF(ISBLANK('In Process Calc.'!C62),"",'In Process Calc.'!C62)</f>
        <v/>
      </c>
      <c r="AI62" s="111" t="str">
        <f>IF(ISBLANK(Glutamine!H66),"",Glutamine!H66)</f>
        <v/>
      </c>
      <c r="AJ62" s="111" t="str">
        <f>IF(ISBLANK('In Process Calc.'!L62),"",'In Process Calc.'!L62)</f>
        <v/>
      </c>
      <c r="AK62" s="111" t="str">
        <f>IF(ISBLANK('In Process Calc.'!M62),"",'In Process Calc.'!M62)</f>
        <v/>
      </c>
      <c r="AL62" s="111" t="str">
        <f>IF(ISBLANK('In Process Calc.'!N62),"",'In Process Calc.'!N62)</f>
        <v/>
      </c>
      <c r="AM62" s="111" t="str">
        <f>IF(ISBLANK('In Process Calc.'!O62),"",'In Process Calc.'!O62)</f>
        <v/>
      </c>
      <c r="AN62" s="111" t="str">
        <f>IF(ISBLANK('In Process Calc.'!P62),"",'In Process Calc.'!P62)</f>
        <v/>
      </c>
      <c r="AO62" s="111" t="str">
        <f>IF(ISBLANK('In Process Calc.'!Q62),"",'In Process Calc.'!Q62)</f>
        <v/>
      </c>
      <c r="AP62" s="111" t="str">
        <f>IF(ISBLANK('In Process Calc.'!R62),"",'In Process Calc.'!R62)</f>
        <v/>
      </c>
      <c r="AQ62" s="111" t="str">
        <f>IF(ISBLANK('In Process Calc.'!S62),"",'In Process Calc.'!S62)</f>
        <v/>
      </c>
      <c r="AR62" s="111" t="str">
        <f>IF(ISBLANK('In Process Calc.'!T62),"",'In Process Calc.'!T62)</f>
        <v/>
      </c>
      <c r="AS62" s="111" t="str">
        <f>IF(ISBLANK('In Process Calc.'!U62),"",'In Process Calc.'!U62)</f>
        <v/>
      </c>
      <c r="AT62" s="111" t="str">
        <f>IF(ISBLANK('In Process Calc.'!V62),"",'In Process Calc.'!V62)</f>
        <v/>
      </c>
      <c r="AU62" s="111" t="str">
        <f>IF(ISBLANK('In Process Calc.'!W62),"",'In Process Calc.'!W62)</f>
        <v/>
      </c>
      <c r="AV62" s="111" t="str">
        <f>IF(ISBLANK('In Process Calc.'!X62),"",'In Process Calc.'!X62)</f>
        <v/>
      </c>
      <c r="AW62" s="111" t="str">
        <f>IF(ISBLANK('In Process Calc.'!Y62),"",'In Process Calc.'!Y62)</f>
        <v/>
      </c>
      <c r="AX62" s="111" t="str">
        <f>IF(ISBLANK('In Process Calc.'!Z62),"",'In Process Calc.'!Z62)</f>
        <v/>
      </c>
      <c r="AY62" s="111" t="str">
        <f>IF(ISBLANK('In Process Calc.'!AA62),"",'In Process Calc.'!AA62)</f>
        <v/>
      </c>
      <c r="AZ62" s="111" t="str">
        <f>IF(ISBLANK('In Process Calc.'!AB62),"",'In Process Calc.'!AB62)</f>
        <v/>
      </c>
      <c r="BA62" s="111" t="str">
        <f>IF(ISBLANK('In Process Calc.'!AC62),"",'In Process Calc.'!AC62)</f>
        <v/>
      </c>
      <c r="BB62" s="111" t="str">
        <f>IF(ISBLANK('In Process Calc.'!AD62),"",'In Process Calc.'!AD62)</f>
        <v/>
      </c>
      <c r="BC62" s="111" t="str">
        <f>IF(ISBLANK('In Process Calc.'!AE62),"",'In Process Calc.'!AE62)</f>
        <v/>
      </c>
      <c r="BD62" s="111" t="str">
        <f>IF(ISBLANK('In Process Calc.'!AF62),"",'In Process Calc.'!AF62)</f>
        <v/>
      </c>
      <c r="BE62" s="111" t="str">
        <f>IF(ISBLANK('In Process Calc.'!AG62),"",'In Process Calc.'!AG62)</f>
        <v/>
      </c>
      <c r="BF62" s="111" t="str">
        <f>IF(ISBLANK('In Process Calc.'!AH62),"",'In Process Calc.'!AH62)</f>
        <v/>
      </c>
      <c r="BG62" s="111" t="str">
        <f>IF(ISBLANK('In Process Calc.'!AI62),"",'In Process Calc.'!AI62)</f>
        <v/>
      </c>
      <c r="BH62" s="111" t="str">
        <f>IF(ISBLANK('In Process Calc.'!AJ62),"",'In Process Calc.'!AJ62)</f>
        <v/>
      </c>
      <c r="BI62" s="111" t="str">
        <f>IF(ISBLANK('In Process Calc.'!AK62),"",'In Process Calc.'!AK62)</f>
        <v/>
      </c>
      <c r="BJ62" s="111" t="str">
        <f>IF(ISBLANK('In Process Calc.'!AL62),"",'In Process Calc.'!AL62)</f>
        <v/>
      </c>
      <c r="BK62" s="111" t="str">
        <f>IF(ISBLANK('In Process Calc.'!AM62),"",'In Process Calc.'!AM62)</f>
        <v/>
      </c>
      <c r="BL62" s="111" t="str">
        <f>IF(ISBLANK('In Process Calc.'!AN62),"",'In Process Calc.'!AN62)</f>
        <v/>
      </c>
      <c r="BM62" s="111" t="str">
        <f>IF(ISBLANK('In Process Calc.'!AO62),"",'In Process Calc.'!AO62)</f>
        <v/>
      </c>
      <c r="BN62" s="48"/>
      <c r="BO62" s="48"/>
      <c r="BP62" s="48"/>
      <c r="BQ62" s="48"/>
      <c r="BR62" s="48"/>
      <c r="BS62" s="48"/>
      <c r="BT62" s="48"/>
      <c r="BU62" s="48"/>
      <c r="BV62" s="48"/>
      <c r="BW62" s="48"/>
      <c r="BX62" s="48"/>
      <c r="BY62" s="48"/>
      <c r="BZ62" s="48"/>
      <c r="CA62" s="48"/>
      <c r="CB62" s="48"/>
      <c r="CC62" s="48"/>
      <c r="CD62" s="48"/>
      <c r="CE62" s="48"/>
      <c r="CF62" s="48"/>
      <c r="CG62" s="48"/>
    </row>
    <row r="63" spans="1:116" ht="18">
      <c r="A63" s="111" t="str">
        <f>IF(ISBLANK('In Process Calc.'!C63),"",'In Process Calc.'!C63)</f>
        <v/>
      </c>
      <c r="B63" s="111" t="str">
        <f>IF(ISBLANK(Glutamine!H65),"",Glutamine!H65)</f>
        <v/>
      </c>
      <c r="C63" s="111" t="str">
        <f>IF(ISBLANK('In Process Calc.'!L63),"",'In Process Calc.'!L63)</f>
        <v/>
      </c>
      <c r="D63" s="111" t="str">
        <f>IF(ISBLANK('In Process Calc.'!M63),"",'In Process Calc.'!M63)</f>
        <v/>
      </c>
      <c r="E63" s="111" t="str">
        <f>IF(ISBLANK('In Process Calc.'!N63),"",'In Process Calc.'!N63)</f>
        <v/>
      </c>
      <c r="F63" s="111" t="str">
        <f>IF(ISBLANK('In Process Calc.'!O63),"",'In Process Calc.'!O63)</f>
        <v/>
      </c>
      <c r="G63" s="111" t="str">
        <f>IF(ISBLANK('In Process Calc.'!P63),"",'In Process Calc.'!P63)</f>
        <v/>
      </c>
      <c r="H63" s="111" t="str">
        <f>IF(ISBLANK('In Process Calc.'!Q63),"",'In Process Calc.'!Q63)</f>
        <v/>
      </c>
      <c r="I63" s="111" t="str">
        <f>IF(ISBLANK('In Process Calc.'!R63),"",'In Process Calc.'!R63)</f>
        <v/>
      </c>
      <c r="J63" s="111" t="str">
        <f>IF(ISBLANK('In Process Calc.'!S63),"",'In Process Calc.'!S63)</f>
        <v/>
      </c>
      <c r="K63" s="111" t="str">
        <f>IF(ISBLANK('In Process Calc.'!T63),"",'In Process Calc.'!T63)</f>
        <v/>
      </c>
      <c r="L63" s="111" t="str">
        <f>IF(ISBLANK('In Process Calc.'!U63),"",'In Process Calc.'!U63)</f>
        <v/>
      </c>
      <c r="M63" s="111" t="str">
        <f>IF(ISBLANK('In Process Calc.'!V63),"",'In Process Calc.'!V63)</f>
        <v/>
      </c>
      <c r="N63" s="111" t="str">
        <f>IF(ISBLANK('In Process Calc.'!W63),"",'In Process Calc.'!W63)</f>
        <v/>
      </c>
      <c r="O63" s="111" t="str">
        <f>IF(ISBLANK('In Process Calc.'!X63),"",'In Process Calc.'!X63)</f>
        <v/>
      </c>
      <c r="P63" s="111" t="str">
        <f>IF(ISBLANK('In Process Calc.'!Y63),"",'In Process Calc.'!Y63)</f>
        <v/>
      </c>
      <c r="Q63" s="111" t="str">
        <f>IF(ISBLANK('In Process Calc.'!Z63),"",'In Process Calc.'!Z63)</f>
        <v/>
      </c>
      <c r="R63" s="111" t="str">
        <f>IF(ISBLANK('In Process Calc.'!AA63),"",'In Process Calc.'!AA63)</f>
        <v/>
      </c>
      <c r="S63" s="111" t="str">
        <f>IF(ISBLANK('In Process Calc.'!AB63),"",'In Process Calc.'!AB63)</f>
        <v/>
      </c>
      <c r="T63" s="111" t="str">
        <f>IF(ISBLANK('In Process Calc.'!AC63),"",'In Process Calc.'!AC63)</f>
        <v/>
      </c>
      <c r="U63" s="111" t="str">
        <f>IF(ISBLANK('In Process Calc.'!AD63),"",'In Process Calc.'!AD63)</f>
        <v/>
      </c>
      <c r="V63" s="111" t="str">
        <f>IF(ISBLANK('In Process Calc.'!AE63),"",'In Process Calc.'!AE63)</f>
        <v/>
      </c>
      <c r="W63" s="111" t="str">
        <f>IF(ISBLANK('In Process Calc.'!AF63),"",'In Process Calc.'!AF63)</f>
        <v/>
      </c>
      <c r="X63" s="111" t="str">
        <f>IF(ISBLANK('In Process Calc.'!AG63),"",'In Process Calc.'!AG63)</f>
        <v/>
      </c>
      <c r="Y63" s="111" t="str">
        <f>IF(ISBLANK('In Process Calc.'!AH63),"",'In Process Calc.'!AH63)</f>
        <v/>
      </c>
      <c r="Z63" s="111" t="str">
        <f>IF(ISBLANK('In Process Calc.'!AI63),"",'In Process Calc.'!AI63)</f>
        <v/>
      </c>
      <c r="AA63" s="111" t="str">
        <f>IF(ISBLANK('In Process Calc.'!AJ63),"",'In Process Calc.'!AJ63)</f>
        <v/>
      </c>
      <c r="AB63" s="111" t="str">
        <f>IF(ISBLANK('In Process Calc.'!AK63),"",'In Process Calc.'!AK63)</f>
        <v/>
      </c>
      <c r="AC63" s="111" t="str">
        <f>IF(ISBLANK('In Process Calc.'!AL63),"",'In Process Calc.'!AL63)</f>
        <v/>
      </c>
      <c r="AD63" s="111" t="str">
        <f>IF(ISBLANK('In Process Calc.'!AM63),"",'In Process Calc.'!AM63)</f>
        <v/>
      </c>
      <c r="AE63" s="111" t="str">
        <f>IF(ISBLANK('In Process Calc.'!AN63),"",'In Process Calc.'!AN63)</f>
        <v/>
      </c>
      <c r="AF63" s="111" t="str">
        <f>IF(ISBLANK('In Process Calc.'!AO63),"",'In Process Calc.'!AO63)</f>
        <v/>
      </c>
      <c r="AG63" s="48"/>
      <c r="AH63" s="111" t="str">
        <f>IF(ISBLANK('In Process Calc.'!C63),"",'In Process Calc.'!C63)</f>
        <v/>
      </c>
      <c r="AI63" s="111" t="str">
        <f>IF(ISBLANK(Glutamine!H67),"",Glutamine!H67)</f>
        <v/>
      </c>
      <c r="AJ63" s="111" t="str">
        <f>IF(ISBLANK('In Process Calc.'!L63),"",'In Process Calc.'!L63)</f>
        <v/>
      </c>
      <c r="AK63" s="111" t="str">
        <f>IF(ISBLANK('In Process Calc.'!M63),"",'In Process Calc.'!M63)</f>
        <v/>
      </c>
      <c r="AL63" s="111" t="str">
        <f>IF(ISBLANK('In Process Calc.'!N63),"",'In Process Calc.'!N63)</f>
        <v/>
      </c>
      <c r="AM63" s="111" t="str">
        <f>IF(ISBLANK('In Process Calc.'!O63),"",'In Process Calc.'!O63)</f>
        <v/>
      </c>
      <c r="AN63" s="111" t="str">
        <f>IF(ISBLANK('In Process Calc.'!P63),"",'In Process Calc.'!P63)</f>
        <v/>
      </c>
      <c r="AO63" s="111" t="str">
        <f>IF(ISBLANK('In Process Calc.'!Q63),"",'In Process Calc.'!Q63)</f>
        <v/>
      </c>
      <c r="AP63" s="111" t="str">
        <f>IF(ISBLANK('In Process Calc.'!R63),"",'In Process Calc.'!R63)</f>
        <v/>
      </c>
      <c r="AQ63" s="111" t="str">
        <f>IF(ISBLANK('In Process Calc.'!S63),"",'In Process Calc.'!S63)</f>
        <v/>
      </c>
      <c r="AR63" s="111" t="str">
        <f>IF(ISBLANK('In Process Calc.'!T63),"",'In Process Calc.'!T63)</f>
        <v/>
      </c>
      <c r="AS63" s="111" t="str">
        <f>IF(ISBLANK('In Process Calc.'!U63),"",'In Process Calc.'!U63)</f>
        <v/>
      </c>
      <c r="AT63" s="111" t="str">
        <f>IF(ISBLANK('In Process Calc.'!V63),"",'In Process Calc.'!V63)</f>
        <v/>
      </c>
      <c r="AU63" s="111" t="str">
        <f>IF(ISBLANK('In Process Calc.'!W63),"",'In Process Calc.'!W63)</f>
        <v/>
      </c>
      <c r="AV63" s="111" t="str">
        <f>IF(ISBLANK('In Process Calc.'!X63),"",'In Process Calc.'!X63)</f>
        <v/>
      </c>
      <c r="AW63" s="111" t="str">
        <f>IF(ISBLANK('In Process Calc.'!Y63),"",'In Process Calc.'!Y63)</f>
        <v/>
      </c>
      <c r="AX63" s="111" t="str">
        <f>IF(ISBLANK('In Process Calc.'!Z63),"",'In Process Calc.'!Z63)</f>
        <v/>
      </c>
      <c r="AY63" s="111" t="str">
        <f>IF(ISBLANK('In Process Calc.'!AA63),"",'In Process Calc.'!AA63)</f>
        <v/>
      </c>
      <c r="AZ63" s="111" t="str">
        <f>IF(ISBLANK('In Process Calc.'!AB63),"",'In Process Calc.'!AB63)</f>
        <v/>
      </c>
      <c r="BA63" s="111" t="str">
        <f>IF(ISBLANK('In Process Calc.'!AC63),"",'In Process Calc.'!AC63)</f>
        <v/>
      </c>
      <c r="BB63" s="111" t="str">
        <f>IF(ISBLANK('In Process Calc.'!AD63),"",'In Process Calc.'!AD63)</f>
        <v/>
      </c>
      <c r="BC63" s="111" t="str">
        <f>IF(ISBLANK('In Process Calc.'!AE63),"",'In Process Calc.'!AE63)</f>
        <v/>
      </c>
      <c r="BD63" s="111" t="str">
        <f>IF(ISBLANK('In Process Calc.'!AF63),"",'In Process Calc.'!AF63)</f>
        <v/>
      </c>
      <c r="BE63" s="111" t="str">
        <f>IF(ISBLANK('In Process Calc.'!AG63),"",'In Process Calc.'!AG63)</f>
        <v/>
      </c>
      <c r="BF63" s="111" t="str">
        <f>IF(ISBLANK('In Process Calc.'!AH63),"",'In Process Calc.'!AH63)</f>
        <v/>
      </c>
      <c r="BG63" s="111" t="str">
        <f>IF(ISBLANK('In Process Calc.'!AI63),"",'In Process Calc.'!AI63)</f>
        <v/>
      </c>
      <c r="BH63" s="111" t="str">
        <f>IF(ISBLANK('In Process Calc.'!AJ63),"",'In Process Calc.'!AJ63)</f>
        <v/>
      </c>
      <c r="BI63" s="111" t="str">
        <f>IF(ISBLANK('In Process Calc.'!AK63),"",'In Process Calc.'!AK63)</f>
        <v/>
      </c>
      <c r="BJ63" s="111" t="str">
        <f>IF(ISBLANK('In Process Calc.'!AL63),"",'In Process Calc.'!AL63)</f>
        <v/>
      </c>
      <c r="BK63" s="111" t="str">
        <f>IF(ISBLANK('In Process Calc.'!AM63),"",'In Process Calc.'!AM63)</f>
        <v/>
      </c>
      <c r="BL63" s="111" t="str">
        <f>IF(ISBLANK('In Process Calc.'!AN63),"",'In Process Calc.'!AN63)</f>
        <v/>
      </c>
      <c r="BM63" s="111" t="str">
        <f>IF(ISBLANK('In Process Calc.'!AO63),"",'In Process Calc.'!AO63)</f>
        <v/>
      </c>
      <c r="BN63" s="48"/>
      <c r="BO63" s="48"/>
      <c r="BP63" s="48"/>
      <c r="BQ63" s="48"/>
      <c r="BR63" s="48"/>
      <c r="BS63" s="48"/>
      <c r="BT63" s="48"/>
      <c r="BU63" s="48"/>
      <c r="BV63" s="48"/>
      <c r="BW63" s="48"/>
      <c r="BX63" s="48"/>
      <c r="BY63" s="48"/>
      <c r="BZ63" s="48"/>
      <c r="CA63" s="48"/>
      <c r="CB63" s="48"/>
      <c r="CC63" s="48"/>
      <c r="CD63" s="48"/>
      <c r="CE63" s="48"/>
      <c r="CF63" s="48"/>
      <c r="CG63" s="534" t="s">
        <v>476</v>
      </c>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row>
    <row r="64" spans="1:116" ht="94">
      <c r="A64" s="111" t="str">
        <f>IF(ISBLANK('In Process Calc.'!C64),"",'In Process Calc.'!C64)</f>
        <v/>
      </c>
      <c r="B64" s="111" t="str">
        <f>IF(ISBLANK(Glutamine!H66),"",Glutamine!H66)</f>
        <v/>
      </c>
      <c r="C64" s="111" t="str">
        <f>IF(ISBLANK('In Process Calc.'!L64),"",'In Process Calc.'!L64)</f>
        <v/>
      </c>
      <c r="D64" s="111" t="str">
        <f>IF(ISBLANK('In Process Calc.'!M64),"",'In Process Calc.'!M64)</f>
        <v/>
      </c>
      <c r="E64" s="111" t="str">
        <f>IF(ISBLANK('In Process Calc.'!N64),"",'In Process Calc.'!N64)</f>
        <v/>
      </c>
      <c r="F64" s="111" t="str">
        <f>IF(ISBLANK('In Process Calc.'!O64),"",'In Process Calc.'!O64)</f>
        <v/>
      </c>
      <c r="G64" s="111" t="str">
        <f>IF(ISBLANK('In Process Calc.'!P64),"",'In Process Calc.'!P64)</f>
        <v/>
      </c>
      <c r="H64" s="111" t="str">
        <f>IF(ISBLANK('In Process Calc.'!Q64),"",'In Process Calc.'!Q64)</f>
        <v/>
      </c>
      <c r="I64" s="111" t="str">
        <f>IF(ISBLANK('In Process Calc.'!R64),"",'In Process Calc.'!R64)</f>
        <v/>
      </c>
      <c r="J64" s="111" t="str">
        <f>IF(ISBLANK('In Process Calc.'!S64),"",'In Process Calc.'!S64)</f>
        <v/>
      </c>
      <c r="K64" s="111" t="str">
        <f>IF(ISBLANK('In Process Calc.'!T64),"",'In Process Calc.'!T64)</f>
        <v/>
      </c>
      <c r="L64" s="111" t="str">
        <f>IF(ISBLANK('In Process Calc.'!U64),"",'In Process Calc.'!U64)</f>
        <v/>
      </c>
      <c r="M64" s="111" t="str">
        <f>IF(ISBLANK('In Process Calc.'!V64),"",'In Process Calc.'!V64)</f>
        <v/>
      </c>
      <c r="N64" s="111" t="str">
        <f>IF(ISBLANK('In Process Calc.'!W64),"",'In Process Calc.'!W64)</f>
        <v/>
      </c>
      <c r="O64" s="111" t="str">
        <f>IF(ISBLANK('In Process Calc.'!X64),"",'In Process Calc.'!X64)</f>
        <v/>
      </c>
      <c r="P64" s="111" t="str">
        <f>IF(ISBLANK('In Process Calc.'!Y64),"",'In Process Calc.'!Y64)</f>
        <v/>
      </c>
      <c r="Q64" s="111" t="str">
        <f>IF(ISBLANK('In Process Calc.'!Z64),"",'In Process Calc.'!Z64)</f>
        <v/>
      </c>
      <c r="R64" s="111" t="str">
        <f>IF(ISBLANK('In Process Calc.'!AA64),"",'In Process Calc.'!AA64)</f>
        <v/>
      </c>
      <c r="S64" s="111" t="str">
        <f>IF(ISBLANK('In Process Calc.'!AB64),"",'In Process Calc.'!AB64)</f>
        <v/>
      </c>
      <c r="T64" s="111" t="str">
        <f>IF(ISBLANK('In Process Calc.'!AC64),"",'In Process Calc.'!AC64)</f>
        <v/>
      </c>
      <c r="U64" s="111" t="str">
        <f>IF(ISBLANK('In Process Calc.'!AD64),"",'In Process Calc.'!AD64)</f>
        <v/>
      </c>
      <c r="V64" s="111" t="str">
        <f>IF(ISBLANK('In Process Calc.'!AE64),"",'In Process Calc.'!AE64)</f>
        <v/>
      </c>
      <c r="W64" s="111" t="str">
        <f>IF(ISBLANK('In Process Calc.'!AF64),"",'In Process Calc.'!AF64)</f>
        <v/>
      </c>
      <c r="X64" s="111" t="str">
        <f>IF(ISBLANK('In Process Calc.'!AG64),"",'In Process Calc.'!AG64)</f>
        <v/>
      </c>
      <c r="Y64" s="111" t="str">
        <f>IF(ISBLANK('In Process Calc.'!AH64),"",'In Process Calc.'!AH64)</f>
        <v/>
      </c>
      <c r="Z64" s="111" t="str">
        <f>IF(ISBLANK('In Process Calc.'!AI64),"",'In Process Calc.'!AI64)</f>
        <v/>
      </c>
      <c r="AA64" s="111" t="str">
        <f>IF(ISBLANK('In Process Calc.'!AJ64),"",'In Process Calc.'!AJ64)</f>
        <v/>
      </c>
      <c r="AB64" s="111" t="str">
        <f>IF(ISBLANK('In Process Calc.'!AK64),"",'In Process Calc.'!AK64)</f>
        <v/>
      </c>
      <c r="AC64" s="111" t="str">
        <f>IF(ISBLANK('In Process Calc.'!AL64),"",'In Process Calc.'!AL64)</f>
        <v/>
      </c>
      <c r="AD64" s="111" t="str">
        <f>IF(ISBLANK('In Process Calc.'!AM64),"",'In Process Calc.'!AM64)</f>
        <v/>
      </c>
      <c r="AE64" s="111" t="str">
        <f>IF(ISBLANK('In Process Calc.'!AN64),"",'In Process Calc.'!AN64)</f>
        <v/>
      </c>
      <c r="AF64" s="111" t="str">
        <f>IF(ISBLANK('In Process Calc.'!AO64),"",'In Process Calc.'!AO64)</f>
        <v/>
      </c>
      <c r="AG64" s="48"/>
      <c r="AH64" s="111" t="str">
        <f>IF(ISBLANK('In Process Calc.'!C64),"",'In Process Calc.'!C64)</f>
        <v/>
      </c>
      <c r="AI64" s="111" t="str">
        <f>IF(ISBLANK(Glutamine!H68),"",Glutamine!H68)</f>
        <v/>
      </c>
      <c r="AJ64" s="111" t="str">
        <f>IF(ISBLANK('In Process Calc.'!L64),"",'In Process Calc.'!L64)</f>
        <v/>
      </c>
      <c r="AK64" s="111" t="str">
        <f>IF(ISBLANK('In Process Calc.'!M64),"",'In Process Calc.'!M64)</f>
        <v/>
      </c>
      <c r="AL64" s="111" t="str">
        <f>IF(ISBLANK('In Process Calc.'!N64),"",'In Process Calc.'!N64)</f>
        <v/>
      </c>
      <c r="AM64" s="111" t="str">
        <f>IF(ISBLANK('In Process Calc.'!O64),"",'In Process Calc.'!O64)</f>
        <v/>
      </c>
      <c r="AN64" s="111" t="str">
        <f>IF(ISBLANK('In Process Calc.'!P64),"",'In Process Calc.'!P64)</f>
        <v/>
      </c>
      <c r="AO64" s="111" t="str">
        <f>IF(ISBLANK('In Process Calc.'!Q64),"",'In Process Calc.'!Q64)</f>
        <v/>
      </c>
      <c r="AP64" s="111" t="str">
        <f>IF(ISBLANK('In Process Calc.'!R64),"",'In Process Calc.'!R64)</f>
        <v/>
      </c>
      <c r="AQ64" s="111" t="str">
        <f>IF(ISBLANK('In Process Calc.'!S64),"",'In Process Calc.'!S64)</f>
        <v/>
      </c>
      <c r="AR64" s="111" t="str">
        <f>IF(ISBLANK('In Process Calc.'!T64),"",'In Process Calc.'!T64)</f>
        <v/>
      </c>
      <c r="AS64" s="111" t="str">
        <f>IF(ISBLANK('In Process Calc.'!U64),"",'In Process Calc.'!U64)</f>
        <v/>
      </c>
      <c r="AT64" s="111" t="str">
        <f>IF(ISBLANK('In Process Calc.'!V64),"",'In Process Calc.'!V64)</f>
        <v/>
      </c>
      <c r="AU64" s="111" t="str">
        <f>IF(ISBLANK('In Process Calc.'!W64),"",'In Process Calc.'!W64)</f>
        <v/>
      </c>
      <c r="AV64" s="111" t="str">
        <f>IF(ISBLANK('In Process Calc.'!X64),"",'In Process Calc.'!X64)</f>
        <v/>
      </c>
      <c r="AW64" s="111" t="str">
        <f>IF(ISBLANK('In Process Calc.'!Y64),"",'In Process Calc.'!Y64)</f>
        <v/>
      </c>
      <c r="AX64" s="111" t="str">
        <f>IF(ISBLANK('In Process Calc.'!Z64),"",'In Process Calc.'!Z64)</f>
        <v/>
      </c>
      <c r="AY64" s="111" t="str">
        <f>IF(ISBLANK('In Process Calc.'!AA64),"",'In Process Calc.'!AA64)</f>
        <v/>
      </c>
      <c r="AZ64" s="111" t="str">
        <f>IF(ISBLANK('In Process Calc.'!AB64),"",'In Process Calc.'!AB64)</f>
        <v/>
      </c>
      <c r="BA64" s="111" t="str">
        <f>IF(ISBLANK('In Process Calc.'!AC64),"",'In Process Calc.'!AC64)</f>
        <v/>
      </c>
      <c r="BB64" s="111" t="str">
        <f>IF(ISBLANK('In Process Calc.'!AD64),"",'In Process Calc.'!AD64)</f>
        <v/>
      </c>
      <c r="BC64" s="111" t="str">
        <f>IF(ISBLANK('In Process Calc.'!AE64),"",'In Process Calc.'!AE64)</f>
        <v/>
      </c>
      <c r="BD64" s="111" t="str">
        <f>IF(ISBLANK('In Process Calc.'!AF64),"",'In Process Calc.'!AF64)</f>
        <v/>
      </c>
      <c r="BE64" s="111" t="str">
        <f>IF(ISBLANK('In Process Calc.'!AG64),"",'In Process Calc.'!AG64)</f>
        <v/>
      </c>
      <c r="BF64" s="111" t="str">
        <f>IF(ISBLANK('In Process Calc.'!AH64),"",'In Process Calc.'!AH64)</f>
        <v/>
      </c>
      <c r="BG64" s="111" t="str">
        <f>IF(ISBLANK('In Process Calc.'!AI64),"",'In Process Calc.'!AI64)</f>
        <v/>
      </c>
      <c r="BH64" s="111" t="str">
        <f>IF(ISBLANK('In Process Calc.'!AJ64),"",'In Process Calc.'!AJ64)</f>
        <v/>
      </c>
      <c r="BI64" s="111" t="str">
        <f>IF(ISBLANK('In Process Calc.'!AK64),"",'In Process Calc.'!AK64)</f>
        <v/>
      </c>
      <c r="BJ64" s="111" t="str">
        <f>IF(ISBLANK('In Process Calc.'!AL64),"",'In Process Calc.'!AL64)</f>
        <v/>
      </c>
      <c r="BK64" s="111" t="str">
        <f>IF(ISBLANK('In Process Calc.'!AM64),"",'In Process Calc.'!AM64)</f>
        <v/>
      </c>
      <c r="BL64" s="111" t="str">
        <f>IF(ISBLANK('In Process Calc.'!AN64),"",'In Process Calc.'!AN64)</f>
        <v/>
      </c>
      <c r="BM64" s="111" t="str">
        <f>IF(ISBLANK('In Process Calc.'!AO64),"",'In Process Calc.'!AO64)</f>
        <v/>
      </c>
      <c r="BN64" s="48"/>
      <c r="BO64" s="48"/>
      <c r="BP64" s="48"/>
      <c r="BQ64" s="48"/>
      <c r="BR64" s="48"/>
      <c r="BS64" s="48"/>
      <c r="BT64" s="48"/>
      <c r="BU64" s="48"/>
      <c r="BV64" s="48"/>
      <c r="BW64" s="48"/>
      <c r="BX64" s="48"/>
      <c r="BY64" s="48"/>
      <c r="BZ64" s="48"/>
      <c r="CA64" s="48"/>
      <c r="CB64" s="48"/>
      <c r="CC64" s="48"/>
      <c r="CD64" s="48"/>
      <c r="CE64" s="48"/>
      <c r="CF64" s="48"/>
      <c r="CG64" s="74" t="s">
        <v>366</v>
      </c>
      <c r="CH64" s="75" t="s">
        <v>367</v>
      </c>
      <c r="CI64" s="59" t="s">
        <v>109</v>
      </c>
      <c r="CJ64" s="59" t="s">
        <v>108</v>
      </c>
      <c r="CK64" s="59" t="s">
        <v>104</v>
      </c>
      <c r="CL64" s="59" t="s">
        <v>289</v>
      </c>
      <c r="CM64" s="59" t="s">
        <v>53</v>
      </c>
      <c r="CN64" s="59" t="s">
        <v>48</v>
      </c>
      <c r="CO64" s="59" t="s">
        <v>46</v>
      </c>
      <c r="CP64" s="59" t="s">
        <v>346</v>
      </c>
      <c r="CQ64" s="59" t="s">
        <v>105</v>
      </c>
      <c r="CR64" s="59" t="s">
        <v>50</v>
      </c>
      <c r="CS64" s="59" t="s">
        <v>47</v>
      </c>
      <c r="CT64" s="59" t="s">
        <v>51</v>
      </c>
      <c r="CU64" s="59" t="s">
        <v>329</v>
      </c>
      <c r="CV64" s="59" t="s">
        <v>58</v>
      </c>
      <c r="CW64" s="59" t="s">
        <v>107</v>
      </c>
      <c r="CX64" s="59" t="s">
        <v>59</v>
      </c>
      <c r="CY64" s="59" t="s">
        <v>60</v>
      </c>
      <c r="CZ64" s="59" t="s">
        <v>56</v>
      </c>
      <c r="DA64" s="59" t="s">
        <v>106</v>
      </c>
      <c r="DB64" s="59" t="s">
        <v>63</v>
      </c>
      <c r="DC64" s="59" t="s">
        <v>358</v>
      </c>
      <c r="DD64" s="59" t="s">
        <v>49</v>
      </c>
      <c r="DE64" s="59" t="s">
        <v>52</v>
      </c>
      <c r="DF64" s="59" t="s">
        <v>347</v>
      </c>
      <c r="DG64" s="59" t="s">
        <v>54</v>
      </c>
      <c r="DH64" s="59" t="s">
        <v>57</v>
      </c>
      <c r="DI64" s="59" t="s">
        <v>55</v>
      </c>
      <c r="DJ64" s="59" t="s">
        <v>111</v>
      </c>
      <c r="DK64" s="59" t="s">
        <v>110</v>
      </c>
      <c r="DL64" s="59" t="s">
        <v>242</v>
      </c>
    </row>
    <row r="65" spans="1:116">
      <c r="A65" s="111" t="str">
        <f>IF(ISBLANK('In Process Calc.'!C65),"",'In Process Calc.'!C65)</f>
        <v/>
      </c>
      <c r="B65" s="111" t="str">
        <f>IF(ISBLANK(Glutamine!H67),"",Glutamine!H67)</f>
        <v/>
      </c>
      <c r="C65" s="111" t="str">
        <f>IF(ISBLANK('In Process Calc.'!L65),"",'In Process Calc.'!L65)</f>
        <v/>
      </c>
      <c r="D65" s="111" t="str">
        <f>IF(ISBLANK('In Process Calc.'!M65),"",'In Process Calc.'!M65)</f>
        <v/>
      </c>
      <c r="E65" s="111" t="str">
        <f>IF(ISBLANK('In Process Calc.'!N65),"",'In Process Calc.'!N65)</f>
        <v/>
      </c>
      <c r="F65" s="111" t="str">
        <f>IF(ISBLANK('In Process Calc.'!O65),"",'In Process Calc.'!O65)</f>
        <v/>
      </c>
      <c r="G65" s="111" t="str">
        <f>IF(ISBLANK('In Process Calc.'!P65),"",'In Process Calc.'!P65)</f>
        <v/>
      </c>
      <c r="H65" s="111" t="str">
        <f>IF(ISBLANK('In Process Calc.'!Q65),"",'In Process Calc.'!Q65)</f>
        <v/>
      </c>
      <c r="I65" s="111" t="str">
        <f>IF(ISBLANK('In Process Calc.'!R65),"",'In Process Calc.'!R65)</f>
        <v/>
      </c>
      <c r="J65" s="111" t="str">
        <f>IF(ISBLANK('In Process Calc.'!S65),"",'In Process Calc.'!S65)</f>
        <v/>
      </c>
      <c r="K65" s="111" t="str">
        <f>IF(ISBLANK('In Process Calc.'!T65),"",'In Process Calc.'!T65)</f>
        <v/>
      </c>
      <c r="L65" s="111" t="str">
        <f>IF(ISBLANK('In Process Calc.'!U65),"",'In Process Calc.'!U65)</f>
        <v/>
      </c>
      <c r="M65" s="111" t="str">
        <f>IF(ISBLANK('In Process Calc.'!V65),"",'In Process Calc.'!V65)</f>
        <v/>
      </c>
      <c r="N65" s="111" t="str">
        <f>IF(ISBLANK('In Process Calc.'!W65),"",'In Process Calc.'!W65)</f>
        <v/>
      </c>
      <c r="O65" s="111" t="str">
        <f>IF(ISBLANK('In Process Calc.'!X65),"",'In Process Calc.'!X65)</f>
        <v/>
      </c>
      <c r="P65" s="111" t="str">
        <f>IF(ISBLANK('In Process Calc.'!Y65),"",'In Process Calc.'!Y65)</f>
        <v/>
      </c>
      <c r="Q65" s="111" t="str">
        <f>IF(ISBLANK('In Process Calc.'!Z65),"",'In Process Calc.'!Z65)</f>
        <v/>
      </c>
      <c r="R65" s="111" t="str">
        <f>IF(ISBLANK('In Process Calc.'!AA65),"",'In Process Calc.'!AA65)</f>
        <v/>
      </c>
      <c r="S65" s="111" t="str">
        <f>IF(ISBLANK('In Process Calc.'!AB65),"",'In Process Calc.'!AB65)</f>
        <v/>
      </c>
      <c r="T65" s="111" t="str">
        <f>IF(ISBLANK('In Process Calc.'!AC65),"",'In Process Calc.'!AC65)</f>
        <v/>
      </c>
      <c r="U65" s="111" t="str">
        <f>IF(ISBLANK('In Process Calc.'!AD65),"",'In Process Calc.'!AD65)</f>
        <v/>
      </c>
      <c r="V65" s="111" t="str">
        <f>IF(ISBLANK('In Process Calc.'!AE65),"",'In Process Calc.'!AE65)</f>
        <v/>
      </c>
      <c r="W65" s="111" t="str">
        <f>IF(ISBLANK('In Process Calc.'!AF65),"",'In Process Calc.'!AF65)</f>
        <v/>
      </c>
      <c r="X65" s="111" t="str">
        <f>IF(ISBLANK('In Process Calc.'!AG65),"",'In Process Calc.'!AG65)</f>
        <v/>
      </c>
      <c r="Y65" s="111" t="str">
        <f>IF(ISBLANK('In Process Calc.'!AH65),"",'In Process Calc.'!AH65)</f>
        <v/>
      </c>
      <c r="Z65" s="111" t="str">
        <f>IF(ISBLANK('In Process Calc.'!AI65),"",'In Process Calc.'!AI65)</f>
        <v/>
      </c>
      <c r="AA65" s="111" t="str">
        <f>IF(ISBLANK('In Process Calc.'!AJ65),"",'In Process Calc.'!AJ65)</f>
        <v/>
      </c>
      <c r="AB65" s="111" t="str">
        <f>IF(ISBLANK('In Process Calc.'!AK65),"",'In Process Calc.'!AK65)</f>
        <v/>
      </c>
      <c r="AC65" s="111" t="str">
        <f>IF(ISBLANK('In Process Calc.'!AL65),"",'In Process Calc.'!AL65)</f>
        <v/>
      </c>
      <c r="AD65" s="111" t="str">
        <f>IF(ISBLANK('In Process Calc.'!AM65),"",'In Process Calc.'!AM65)</f>
        <v/>
      </c>
      <c r="AE65" s="111" t="str">
        <f>IF(ISBLANK('In Process Calc.'!AN65),"",'In Process Calc.'!AN65)</f>
        <v/>
      </c>
      <c r="AF65" s="111" t="str">
        <f>IF(ISBLANK('In Process Calc.'!AO65),"",'In Process Calc.'!AO65)</f>
        <v/>
      </c>
      <c r="AG65" s="48"/>
      <c r="AH65" s="111" t="str">
        <f>IF(ISBLANK('In Process Calc.'!C65),"",'In Process Calc.'!C65)</f>
        <v/>
      </c>
      <c r="AI65" s="111" t="str">
        <f>IF(ISBLANK(Glutamine!H69),"",Glutamine!H69)</f>
        <v/>
      </c>
      <c r="AJ65" s="111" t="str">
        <f>IF(ISBLANK('In Process Calc.'!L65),"",'In Process Calc.'!L65)</f>
        <v/>
      </c>
      <c r="AK65" s="111" t="str">
        <f>IF(ISBLANK('In Process Calc.'!M65),"",'In Process Calc.'!M65)</f>
        <v/>
      </c>
      <c r="AL65" s="111" t="str">
        <f>IF(ISBLANK('In Process Calc.'!N65),"",'In Process Calc.'!N65)</f>
        <v/>
      </c>
      <c r="AM65" s="111" t="str">
        <f>IF(ISBLANK('In Process Calc.'!O65),"",'In Process Calc.'!O65)</f>
        <v/>
      </c>
      <c r="AN65" s="111" t="str">
        <f>IF(ISBLANK('In Process Calc.'!P65),"",'In Process Calc.'!P65)</f>
        <v/>
      </c>
      <c r="AO65" s="111" t="str">
        <f>IF(ISBLANK('In Process Calc.'!Q65),"",'In Process Calc.'!Q65)</f>
        <v/>
      </c>
      <c r="AP65" s="111" t="str">
        <f>IF(ISBLANK('In Process Calc.'!R65),"",'In Process Calc.'!R65)</f>
        <v/>
      </c>
      <c r="AQ65" s="111" t="str">
        <f>IF(ISBLANK('In Process Calc.'!S65),"",'In Process Calc.'!S65)</f>
        <v/>
      </c>
      <c r="AR65" s="111" t="str">
        <f>IF(ISBLANK('In Process Calc.'!T65),"",'In Process Calc.'!T65)</f>
        <v/>
      </c>
      <c r="AS65" s="111" t="str">
        <f>IF(ISBLANK('In Process Calc.'!U65),"",'In Process Calc.'!U65)</f>
        <v/>
      </c>
      <c r="AT65" s="111" t="str">
        <f>IF(ISBLANK('In Process Calc.'!V65),"",'In Process Calc.'!V65)</f>
        <v/>
      </c>
      <c r="AU65" s="111" t="str">
        <f>IF(ISBLANK('In Process Calc.'!W65),"",'In Process Calc.'!W65)</f>
        <v/>
      </c>
      <c r="AV65" s="111" t="str">
        <f>IF(ISBLANK('In Process Calc.'!X65),"",'In Process Calc.'!X65)</f>
        <v/>
      </c>
      <c r="AW65" s="111" t="str">
        <f>IF(ISBLANK('In Process Calc.'!Y65),"",'In Process Calc.'!Y65)</f>
        <v/>
      </c>
      <c r="AX65" s="111" t="str">
        <f>IF(ISBLANK('In Process Calc.'!Z65),"",'In Process Calc.'!Z65)</f>
        <v/>
      </c>
      <c r="AY65" s="111" t="str">
        <f>IF(ISBLANK('In Process Calc.'!AA65),"",'In Process Calc.'!AA65)</f>
        <v/>
      </c>
      <c r="AZ65" s="111" t="str">
        <f>IF(ISBLANK('In Process Calc.'!AB65),"",'In Process Calc.'!AB65)</f>
        <v/>
      </c>
      <c r="BA65" s="111" t="str">
        <f>IF(ISBLANK('In Process Calc.'!AC65),"",'In Process Calc.'!AC65)</f>
        <v/>
      </c>
      <c r="BB65" s="111" t="str">
        <f>IF(ISBLANK('In Process Calc.'!AD65),"",'In Process Calc.'!AD65)</f>
        <v/>
      </c>
      <c r="BC65" s="111" t="str">
        <f>IF(ISBLANK('In Process Calc.'!AE65),"",'In Process Calc.'!AE65)</f>
        <v/>
      </c>
      <c r="BD65" s="111" t="str">
        <f>IF(ISBLANK('In Process Calc.'!AF65),"",'In Process Calc.'!AF65)</f>
        <v/>
      </c>
      <c r="BE65" s="111" t="str">
        <f>IF(ISBLANK('In Process Calc.'!AG65),"",'In Process Calc.'!AG65)</f>
        <v/>
      </c>
      <c r="BF65" s="111" t="str">
        <f>IF(ISBLANK('In Process Calc.'!AH65),"",'In Process Calc.'!AH65)</f>
        <v/>
      </c>
      <c r="BG65" s="111" t="str">
        <f>IF(ISBLANK('In Process Calc.'!AI65),"",'In Process Calc.'!AI65)</f>
        <v/>
      </c>
      <c r="BH65" s="111" t="str">
        <f>IF(ISBLANK('In Process Calc.'!AJ65),"",'In Process Calc.'!AJ65)</f>
        <v/>
      </c>
      <c r="BI65" s="111" t="str">
        <f>IF(ISBLANK('In Process Calc.'!AK65),"",'In Process Calc.'!AK65)</f>
        <v/>
      </c>
      <c r="BJ65" s="111" t="str">
        <f>IF(ISBLANK('In Process Calc.'!AL65),"",'In Process Calc.'!AL65)</f>
        <v/>
      </c>
      <c r="BK65" s="111" t="str">
        <f>IF(ISBLANK('In Process Calc.'!AM65),"",'In Process Calc.'!AM65)</f>
        <v/>
      </c>
      <c r="BL65" s="111" t="str">
        <f>IF(ISBLANK('In Process Calc.'!AN65),"",'In Process Calc.'!AN65)</f>
        <v/>
      </c>
      <c r="BM65" s="111" t="str">
        <f>IF(ISBLANK('In Process Calc.'!AO65),"",'In Process Calc.'!AO65)</f>
        <v/>
      </c>
      <c r="BN65" s="48"/>
      <c r="BO65" s="48"/>
      <c r="BP65" s="48"/>
      <c r="BQ65" s="48"/>
      <c r="BR65" s="48"/>
      <c r="BS65" s="48"/>
      <c r="BT65" s="48"/>
      <c r="BU65" s="48"/>
      <c r="BV65" s="48"/>
      <c r="BW65" s="48"/>
      <c r="BX65" s="48"/>
      <c r="BY65" s="48"/>
      <c r="BZ65" s="48"/>
      <c r="CA65" s="48"/>
      <c r="CB65" s="48"/>
      <c r="CC65" s="48"/>
      <c r="CD65" s="48"/>
      <c r="CE65" s="48"/>
      <c r="CF65" s="48"/>
      <c r="CG65" s="48"/>
      <c r="CL65" s="292">
        <f>(CL37-'In Process Calc.'!O3)^2</f>
        <v>0.58388072800022472</v>
      </c>
      <c r="CM65" s="292">
        <f>(CM37-'In Process Calc.'!P3)^2</f>
        <v>0.2363975183489824</v>
      </c>
      <c r="CN65" s="292">
        <f>(CN37-'In Process Calc.'!Q3)^2</f>
        <v>0.25231320689761749</v>
      </c>
      <c r="CO65" s="292">
        <f>(CO37-'In Process Calc.'!R3)^2</f>
        <v>0.26870464151152751</v>
      </c>
      <c r="CP65" s="292">
        <f>(CP37-'In Process Calc.'!S3)^2</f>
        <v>6.9681961118882519E-5</v>
      </c>
      <c r="CQ65" s="292">
        <f>(CQ37-'In Process Calc.'!T3)^2</f>
        <v>0.75051745880905552</v>
      </c>
      <c r="CR65" s="292">
        <f>(CR37-'In Process Calc.'!U3)^2</f>
        <v>3.6158968797780412E-3</v>
      </c>
      <c r="CS65" s="292">
        <f>(CS37-'In Process Calc.'!V3)^2</f>
        <v>18.64963731936664</v>
      </c>
      <c r="CT65" s="292">
        <f>(CT37-'In Process Calc.'!W3)^2</f>
        <v>0.54287656665211215</v>
      </c>
      <c r="CU65" s="292">
        <f>(CU37-'In Process Calc.'!X3)^2</f>
        <v>2.7312844357414274E-5</v>
      </c>
      <c r="CV65" s="292">
        <f>(CV37-'In Process Calc.'!Y3)^2</f>
        <v>0.39623874531748848</v>
      </c>
      <c r="CW65" s="292">
        <f>(CW37-'In Process Calc.'!Z3)^2</f>
        <v>1.0508172829040445</v>
      </c>
      <c r="CX65" s="292">
        <f>(CX37-'In Process Calc.'!AA3)^2</f>
        <v>0.75461585643849327</v>
      </c>
      <c r="CY65" s="292">
        <f>(CY37-'In Process Calc.'!AB3)^2</f>
        <v>0.34500408960767326</v>
      </c>
      <c r="CZ65" s="292">
        <f>(CZ37-'In Process Calc.'!AC3)^2</f>
        <v>1.4949054771276286E-3</v>
      </c>
      <c r="DA65" s="292">
        <f>(DA37-'In Process Calc.'!AD3)^2</f>
        <v>0.96109499858168412</v>
      </c>
      <c r="DB65" s="292">
        <f>(DB37-'In Process Calc.'!AE3)^2</f>
        <v>9.1597613235049294E-2</v>
      </c>
      <c r="DC65" s="292">
        <f>(DC37-'In Process Calc.'!AF3)^2</f>
        <v>1.7378348123322111E-2</v>
      </c>
      <c r="DD65" s="292">
        <f>(DD37-'In Process Calc.'!AG3)^2</f>
        <v>7.9284950521659695E-4</v>
      </c>
      <c r="DE65" s="292">
        <f>(DE37-'In Process Calc.'!AH3)^2</f>
        <v>2.6227504977548045E-2</v>
      </c>
      <c r="DF65" s="292">
        <f>(DF37-'In Process Calc.'!AI3)^2</f>
        <v>2.2809206330466496E-2</v>
      </c>
      <c r="DG65" s="292">
        <f>(DG37-'In Process Calc.'!AJ3)^2</f>
        <v>9.6203220395707795E-3</v>
      </c>
      <c r="DH65" s="292">
        <f>(DH37-'In Process Calc.'!AK3)^2</f>
        <v>1.3069183124029828</v>
      </c>
      <c r="DI65" s="292">
        <f>(DI37-'In Process Calc.'!AL3)^2</f>
        <v>0</v>
      </c>
      <c r="DJ65" s="292">
        <f>(DJ37-'In Process Calc.'!AM3)^2</f>
        <v>181.94561702014389</v>
      </c>
      <c r="DK65" s="292">
        <f>(DK37-'In Process Calc.'!AN3)^2</f>
        <v>187.82580488890679</v>
      </c>
      <c r="DL65" s="292">
        <f>(DL37-'In Process Calc.'!AO3)^2</f>
        <v>3565.5256218118875</v>
      </c>
    </row>
    <row r="66" spans="1:116">
      <c r="A66" s="111" t="str">
        <f>IF(ISBLANK('In Process Calc.'!C66),"",'In Process Calc.'!C66)</f>
        <v/>
      </c>
      <c r="B66" s="111" t="str">
        <f>IF(ISBLANK(Glutamine!H68),"",Glutamine!H68)</f>
        <v/>
      </c>
      <c r="C66" s="111" t="str">
        <f>IF(ISBLANK('In Process Calc.'!L66),"",'In Process Calc.'!L66)</f>
        <v/>
      </c>
      <c r="D66" s="111" t="str">
        <f>IF(ISBLANK('In Process Calc.'!M66),"",'In Process Calc.'!M66)</f>
        <v/>
      </c>
      <c r="E66" s="111" t="str">
        <f>IF(ISBLANK('In Process Calc.'!N66),"",'In Process Calc.'!N66)</f>
        <v/>
      </c>
      <c r="F66" s="111" t="str">
        <f>IF(ISBLANK('In Process Calc.'!O66),"",'In Process Calc.'!O66)</f>
        <v/>
      </c>
      <c r="G66" s="111" t="str">
        <f>IF(ISBLANK('In Process Calc.'!P66),"",'In Process Calc.'!P66)</f>
        <v/>
      </c>
      <c r="H66" s="111" t="str">
        <f>IF(ISBLANK('In Process Calc.'!Q66),"",'In Process Calc.'!Q66)</f>
        <v/>
      </c>
      <c r="I66" s="111" t="str">
        <f>IF(ISBLANK('In Process Calc.'!R66),"",'In Process Calc.'!R66)</f>
        <v/>
      </c>
      <c r="J66" s="111" t="str">
        <f>IF(ISBLANK('In Process Calc.'!S66),"",'In Process Calc.'!S66)</f>
        <v/>
      </c>
      <c r="K66" s="111" t="str">
        <f>IF(ISBLANK('In Process Calc.'!T66),"",'In Process Calc.'!T66)</f>
        <v/>
      </c>
      <c r="L66" s="111" t="str">
        <f>IF(ISBLANK('In Process Calc.'!U66),"",'In Process Calc.'!U66)</f>
        <v/>
      </c>
      <c r="M66" s="111" t="str">
        <f>IF(ISBLANK('In Process Calc.'!V66),"",'In Process Calc.'!V66)</f>
        <v/>
      </c>
      <c r="N66" s="111" t="str">
        <f>IF(ISBLANK('In Process Calc.'!W66),"",'In Process Calc.'!W66)</f>
        <v/>
      </c>
      <c r="O66" s="111" t="str">
        <f>IF(ISBLANK('In Process Calc.'!X66),"",'In Process Calc.'!X66)</f>
        <v/>
      </c>
      <c r="P66" s="111" t="str">
        <f>IF(ISBLANK('In Process Calc.'!Y66),"",'In Process Calc.'!Y66)</f>
        <v/>
      </c>
      <c r="Q66" s="111" t="str">
        <f>IF(ISBLANK('In Process Calc.'!Z66),"",'In Process Calc.'!Z66)</f>
        <v/>
      </c>
      <c r="R66" s="111" t="str">
        <f>IF(ISBLANK('In Process Calc.'!AA66),"",'In Process Calc.'!AA66)</f>
        <v/>
      </c>
      <c r="S66" s="111" t="str">
        <f>IF(ISBLANK('In Process Calc.'!AB66),"",'In Process Calc.'!AB66)</f>
        <v/>
      </c>
      <c r="T66" s="111" t="str">
        <f>IF(ISBLANK('In Process Calc.'!AC66),"",'In Process Calc.'!AC66)</f>
        <v/>
      </c>
      <c r="U66" s="111" t="str">
        <f>IF(ISBLANK('In Process Calc.'!AD66),"",'In Process Calc.'!AD66)</f>
        <v/>
      </c>
      <c r="V66" s="111" t="str">
        <f>IF(ISBLANK('In Process Calc.'!AE66),"",'In Process Calc.'!AE66)</f>
        <v/>
      </c>
      <c r="W66" s="111" t="str">
        <f>IF(ISBLANK('In Process Calc.'!AF66),"",'In Process Calc.'!AF66)</f>
        <v/>
      </c>
      <c r="X66" s="111" t="str">
        <f>IF(ISBLANK('In Process Calc.'!AG66),"",'In Process Calc.'!AG66)</f>
        <v/>
      </c>
      <c r="Y66" s="111" t="str">
        <f>IF(ISBLANK('In Process Calc.'!AH66),"",'In Process Calc.'!AH66)</f>
        <v/>
      </c>
      <c r="Z66" s="111" t="str">
        <f>IF(ISBLANK('In Process Calc.'!AI66),"",'In Process Calc.'!AI66)</f>
        <v/>
      </c>
      <c r="AA66" s="111" t="str">
        <f>IF(ISBLANK('In Process Calc.'!AJ66),"",'In Process Calc.'!AJ66)</f>
        <v/>
      </c>
      <c r="AB66" s="111" t="str">
        <f>IF(ISBLANK('In Process Calc.'!AK66),"",'In Process Calc.'!AK66)</f>
        <v/>
      </c>
      <c r="AC66" s="111" t="str">
        <f>IF(ISBLANK('In Process Calc.'!AL66),"",'In Process Calc.'!AL66)</f>
        <v/>
      </c>
      <c r="AD66" s="111" t="str">
        <f>IF(ISBLANK('In Process Calc.'!AM66),"",'In Process Calc.'!AM66)</f>
        <v/>
      </c>
      <c r="AE66" s="111" t="str">
        <f>IF(ISBLANK('In Process Calc.'!AN66),"",'In Process Calc.'!AN66)</f>
        <v/>
      </c>
      <c r="AF66" s="111" t="str">
        <f>IF(ISBLANK('In Process Calc.'!AO66),"",'In Process Calc.'!AO66)</f>
        <v/>
      </c>
      <c r="AG66" s="48"/>
      <c r="AH66" s="111" t="str">
        <f>IF(ISBLANK('In Process Calc.'!C66),"",'In Process Calc.'!C66)</f>
        <v/>
      </c>
      <c r="AI66" s="111" t="str">
        <f>IF(ISBLANK(Glutamine!H70),"",Glutamine!H70)</f>
        <v/>
      </c>
      <c r="AJ66" s="111" t="str">
        <f>IF(ISBLANK('In Process Calc.'!L66),"",'In Process Calc.'!L66)</f>
        <v/>
      </c>
      <c r="AK66" s="111" t="str">
        <f>IF(ISBLANK('In Process Calc.'!M66),"",'In Process Calc.'!M66)</f>
        <v/>
      </c>
      <c r="AL66" s="111" t="str">
        <f>IF(ISBLANK('In Process Calc.'!N66),"",'In Process Calc.'!N66)</f>
        <v/>
      </c>
      <c r="AM66" s="111" t="str">
        <f>IF(ISBLANK('In Process Calc.'!O66),"",'In Process Calc.'!O66)</f>
        <v/>
      </c>
      <c r="AN66" s="111" t="str">
        <f>IF(ISBLANK('In Process Calc.'!P66),"",'In Process Calc.'!P66)</f>
        <v/>
      </c>
      <c r="AO66" s="111" t="str">
        <f>IF(ISBLANK('In Process Calc.'!Q66),"",'In Process Calc.'!Q66)</f>
        <v/>
      </c>
      <c r="AP66" s="111" t="str">
        <f>IF(ISBLANK('In Process Calc.'!R66),"",'In Process Calc.'!R66)</f>
        <v/>
      </c>
      <c r="AQ66" s="111" t="str">
        <f>IF(ISBLANK('In Process Calc.'!S66),"",'In Process Calc.'!S66)</f>
        <v/>
      </c>
      <c r="AR66" s="111" t="str">
        <f>IF(ISBLANK('In Process Calc.'!T66),"",'In Process Calc.'!T66)</f>
        <v/>
      </c>
      <c r="AS66" s="111" t="str">
        <f>IF(ISBLANK('In Process Calc.'!U66),"",'In Process Calc.'!U66)</f>
        <v/>
      </c>
      <c r="AT66" s="111" t="str">
        <f>IF(ISBLANK('In Process Calc.'!V66),"",'In Process Calc.'!V66)</f>
        <v/>
      </c>
      <c r="AU66" s="111" t="str">
        <f>IF(ISBLANK('In Process Calc.'!W66),"",'In Process Calc.'!W66)</f>
        <v/>
      </c>
      <c r="AV66" s="111" t="str">
        <f>IF(ISBLANK('In Process Calc.'!X66),"",'In Process Calc.'!X66)</f>
        <v/>
      </c>
      <c r="AW66" s="111" t="str">
        <f>IF(ISBLANK('In Process Calc.'!Y66),"",'In Process Calc.'!Y66)</f>
        <v/>
      </c>
      <c r="AX66" s="111" t="str">
        <f>IF(ISBLANK('In Process Calc.'!Z66),"",'In Process Calc.'!Z66)</f>
        <v/>
      </c>
      <c r="AY66" s="111" t="str">
        <f>IF(ISBLANK('In Process Calc.'!AA66),"",'In Process Calc.'!AA66)</f>
        <v/>
      </c>
      <c r="AZ66" s="111" t="str">
        <f>IF(ISBLANK('In Process Calc.'!AB66),"",'In Process Calc.'!AB66)</f>
        <v/>
      </c>
      <c r="BA66" s="111" t="str">
        <f>IF(ISBLANK('In Process Calc.'!AC66),"",'In Process Calc.'!AC66)</f>
        <v/>
      </c>
      <c r="BB66" s="111" t="str">
        <f>IF(ISBLANK('In Process Calc.'!AD66),"",'In Process Calc.'!AD66)</f>
        <v/>
      </c>
      <c r="BC66" s="111" t="str">
        <f>IF(ISBLANK('In Process Calc.'!AE66),"",'In Process Calc.'!AE66)</f>
        <v/>
      </c>
      <c r="BD66" s="111" t="str">
        <f>IF(ISBLANK('In Process Calc.'!AF66),"",'In Process Calc.'!AF66)</f>
        <v/>
      </c>
      <c r="BE66" s="111" t="str">
        <f>IF(ISBLANK('In Process Calc.'!AG66),"",'In Process Calc.'!AG66)</f>
        <v/>
      </c>
      <c r="BF66" s="111" t="str">
        <f>IF(ISBLANK('In Process Calc.'!AH66),"",'In Process Calc.'!AH66)</f>
        <v/>
      </c>
      <c r="BG66" s="111" t="str">
        <f>IF(ISBLANK('In Process Calc.'!AI66),"",'In Process Calc.'!AI66)</f>
        <v/>
      </c>
      <c r="BH66" s="111" t="str">
        <f>IF(ISBLANK('In Process Calc.'!AJ66),"",'In Process Calc.'!AJ66)</f>
        <v/>
      </c>
      <c r="BI66" s="111" t="str">
        <f>IF(ISBLANK('In Process Calc.'!AK66),"",'In Process Calc.'!AK66)</f>
        <v/>
      </c>
      <c r="BJ66" s="111" t="str">
        <f>IF(ISBLANK('In Process Calc.'!AL66),"",'In Process Calc.'!AL66)</f>
        <v/>
      </c>
      <c r="BK66" s="111" t="str">
        <f>IF(ISBLANK('In Process Calc.'!AM66),"",'In Process Calc.'!AM66)</f>
        <v/>
      </c>
      <c r="BL66" s="111" t="str">
        <f>IF(ISBLANK('In Process Calc.'!AN66),"",'In Process Calc.'!AN66)</f>
        <v/>
      </c>
      <c r="BM66" s="111" t="str">
        <f>IF(ISBLANK('In Process Calc.'!AO66),"",'In Process Calc.'!AO66)</f>
        <v/>
      </c>
      <c r="BN66" s="48"/>
      <c r="BO66" s="48"/>
      <c r="BP66" s="48"/>
      <c r="BQ66" s="48"/>
      <c r="BR66" s="48"/>
      <c r="BS66" s="48"/>
      <c r="BT66" s="48"/>
      <c r="BU66" s="48"/>
      <c r="BV66" s="48"/>
      <c r="BW66" s="48"/>
      <c r="BX66" s="48"/>
      <c r="BY66" s="48"/>
      <c r="BZ66" s="48"/>
      <c r="CA66" s="48"/>
      <c r="CB66" s="48"/>
      <c r="CC66" s="48"/>
      <c r="CD66" s="48"/>
      <c r="CE66" s="48"/>
      <c r="CF66" s="48"/>
      <c r="CG66" s="48"/>
      <c r="CL66" s="292">
        <f>(CL38-'In Process Calc.'!O4)^2</f>
        <v>0.34532465063386836</v>
      </c>
      <c r="CM66" s="292">
        <f>(CM38-'In Process Calc.'!P4)^2</f>
        <v>0.11082940071187469</v>
      </c>
      <c r="CN66" s="292">
        <f>(CN38-'In Process Calc.'!Q4)^2</f>
        <v>0.45813340466857533</v>
      </c>
      <c r="CO66" s="292">
        <f>(CO38-'In Process Calc.'!R4)^2</f>
        <v>0.26261553727754178</v>
      </c>
      <c r="CP66" s="292">
        <f>(CP38-'In Process Calc.'!S4)^2</f>
        <v>1.0191299970953811E-2</v>
      </c>
      <c r="CQ66" s="292">
        <f>(CQ38-'In Process Calc.'!T4)^2</f>
        <v>0.88589235644378816</v>
      </c>
      <c r="CR66" s="292">
        <f>(CR38-'In Process Calc.'!U4)^2</f>
        <v>1.55133978745288E-2</v>
      </c>
      <c r="CS66" s="292">
        <f>(CS38-'In Process Calc.'!V4)^2</f>
        <v>0.92961942508482953</v>
      </c>
      <c r="CT66" s="292">
        <f>(CT38-'In Process Calc.'!W4)^2</f>
        <v>6.5819655574280763E-3</v>
      </c>
      <c r="CU66" s="292">
        <f>(CU38-'In Process Calc.'!X4)^2</f>
        <v>0.2220596559280478</v>
      </c>
      <c r="CV66" s="292">
        <f>(CV38-'In Process Calc.'!Y4)^2</f>
        <v>0.11333089345769104</v>
      </c>
      <c r="CW66" s="292">
        <f>(CW38-'In Process Calc.'!Z4)^2</f>
        <v>1.7728677653058795</v>
      </c>
      <c r="CX66" s="292">
        <f>(CX38-'In Process Calc.'!AA4)^2</f>
        <v>0.20151617854215156</v>
      </c>
      <c r="CY66" s="292">
        <f>(CY38-'In Process Calc.'!AB4)^2</f>
        <v>0.21332031085888606</v>
      </c>
      <c r="CZ66" s="292">
        <f>(CZ38-'In Process Calc.'!AC4)^2</f>
        <v>4.4896903598158199E-4</v>
      </c>
      <c r="DA66" s="292">
        <f>(DA38-'In Process Calc.'!AD4)^2</f>
        <v>7.9562469095226934E-3</v>
      </c>
      <c r="DB66" s="292">
        <f>(DB38-'In Process Calc.'!AE4)^2</f>
        <v>3.4334807441182565E-2</v>
      </c>
      <c r="DC66" s="292">
        <f>(DC38-'In Process Calc.'!AF4)^2</f>
        <v>7.2496763971059822E-2</v>
      </c>
      <c r="DD66" s="292">
        <f>(DD38-'In Process Calc.'!AG4)^2</f>
        <v>5.3098652295532088E-2</v>
      </c>
      <c r="DE66" s="292">
        <f>(DE38-'In Process Calc.'!AH4)^2</f>
        <v>2.0011670054600198E-2</v>
      </c>
      <c r="DF66" s="292">
        <f>(DF38-'In Process Calc.'!AI4)^2</f>
        <v>2.8147964755466819E-2</v>
      </c>
      <c r="DG66" s="292">
        <f>(DG38-'In Process Calc.'!AJ4)^2</f>
        <v>6.753279439300076E-4</v>
      </c>
      <c r="DH66" s="292">
        <f>(DH38-'In Process Calc.'!AK4)^2</f>
        <v>0.35148393482347523</v>
      </c>
      <c r="DI66" s="292">
        <f>(DI38-'In Process Calc.'!AL4)^2</f>
        <v>0</v>
      </c>
      <c r="DJ66" s="292">
        <f>(DJ38-'In Process Calc.'!AM4)^2</f>
        <v>79.097966087222886</v>
      </c>
      <c r="DK66" s="292">
        <f>(DK38-'In Process Calc.'!AN4)^2</f>
        <v>91.595328373374812</v>
      </c>
      <c r="DL66" s="292">
        <f>(DL38-'In Process Calc.'!AO4)^2</f>
        <v>796.2665853821519</v>
      </c>
    </row>
    <row r="67" spans="1:116">
      <c r="A67" s="111" t="str">
        <f>IF(ISBLANK('In Process Calc.'!C67),"",'In Process Calc.'!C67)</f>
        <v/>
      </c>
      <c r="B67" s="111" t="str">
        <f>IF(ISBLANK(Glutamine!H69),"",Glutamine!H69)</f>
        <v/>
      </c>
      <c r="C67" s="111" t="str">
        <f>IF(ISBLANK('In Process Calc.'!L67),"",'In Process Calc.'!L67)</f>
        <v/>
      </c>
      <c r="D67" s="111" t="str">
        <f>IF(ISBLANK('In Process Calc.'!M67),"",'In Process Calc.'!M67)</f>
        <v/>
      </c>
      <c r="E67" s="111" t="str">
        <f>IF(ISBLANK('In Process Calc.'!N67),"",'In Process Calc.'!N67)</f>
        <v/>
      </c>
      <c r="F67" s="111" t="str">
        <f>IF(ISBLANK('In Process Calc.'!O67),"",'In Process Calc.'!O67)</f>
        <v/>
      </c>
      <c r="G67" s="111" t="str">
        <f>IF(ISBLANK('In Process Calc.'!P67),"",'In Process Calc.'!P67)</f>
        <v/>
      </c>
      <c r="H67" s="111" t="str">
        <f>IF(ISBLANK('In Process Calc.'!Q67),"",'In Process Calc.'!Q67)</f>
        <v/>
      </c>
      <c r="I67" s="111" t="str">
        <f>IF(ISBLANK('In Process Calc.'!R67),"",'In Process Calc.'!R67)</f>
        <v/>
      </c>
      <c r="J67" s="111" t="str">
        <f>IF(ISBLANK('In Process Calc.'!S67),"",'In Process Calc.'!S67)</f>
        <v/>
      </c>
      <c r="K67" s="111" t="str">
        <f>IF(ISBLANK('In Process Calc.'!T67),"",'In Process Calc.'!T67)</f>
        <v/>
      </c>
      <c r="L67" s="111" t="str">
        <f>IF(ISBLANK('In Process Calc.'!U67),"",'In Process Calc.'!U67)</f>
        <v/>
      </c>
      <c r="M67" s="111" t="str">
        <f>IF(ISBLANK('In Process Calc.'!V67),"",'In Process Calc.'!V67)</f>
        <v/>
      </c>
      <c r="N67" s="111" t="str">
        <f>IF(ISBLANK('In Process Calc.'!W67),"",'In Process Calc.'!W67)</f>
        <v/>
      </c>
      <c r="O67" s="111" t="str">
        <f>IF(ISBLANK('In Process Calc.'!X67),"",'In Process Calc.'!X67)</f>
        <v/>
      </c>
      <c r="P67" s="111" t="str">
        <f>IF(ISBLANK('In Process Calc.'!Y67),"",'In Process Calc.'!Y67)</f>
        <v/>
      </c>
      <c r="Q67" s="111" t="str">
        <f>IF(ISBLANK('In Process Calc.'!Z67),"",'In Process Calc.'!Z67)</f>
        <v/>
      </c>
      <c r="R67" s="111" t="str">
        <f>IF(ISBLANK('In Process Calc.'!AA67),"",'In Process Calc.'!AA67)</f>
        <v/>
      </c>
      <c r="S67" s="111" t="str">
        <f>IF(ISBLANK('In Process Calc.'!AB67),"",'In Process Calc.'!AB67)</f>
        <v/>
      </c>
      <c r="T67" s="111" t="str">
        <f>IF(ISBLANK('In Process Calc.'!AC67),"",'In Process Calc.'!AC67)</f>
        <v/>
      </c>
      <c r="U67" s="111" t="str">
        <f>IF(ISBLANK('In Process Calc.'!AD67),"",'In Process Calc.'!AD67)</f>
        <v/>
      </c>
      <c r="V67" s="111" t="str">
        <f>IF(ISBLANK('In Process Calc.'!AE67),"",'In Process Calc.'!AE67)</f>
        <v/>
      </c>
      <c r="W67" s="111" t="str">
        <f>IF(ISBLANK('In Process Calc.'!AF67),"",'In Process Calc.'!AF67)</f>
        <v/>
      </c>
      <c r="X67" s="111" t="str">
        <f>IF(ISBLANK('In Process Calc.'!AG67),"",'In Process Calc.'!AG67)</f>
        <v/>
      </c>
      <c r="Y67" s="111" t="str">
        <f>IF(ISBLANK('In Process Calc.'!AH67),"",'In Process Calc.'!AH67)</f>
        <v/>
      </c>
      <c r="Z67" s="111" t="str">
        <f>IF(ISBLANK('In Process Calc.'!AI67),"",'In Process Calc.'!AI67)</f>
        <v/>
      </c>
      <c r="AA67" s="111" t="str">
        <f>IF(ISBLANK('In Process Calc.'!AJ67),"",'In Process Calc.'!AJ67)</f>
        <v/>
      </c>
      <c r="AB67" s="111" t="str">
        <f>IF(ISBLANK('In Process Calc.'!AK67),"",'In Process Calc.'!AK67)</f>
        <v/>
      </c>
      <c r="AC67" s="111" t="str">
        <f>IF(ISBLANK('In Process Calc.'!AL67),"",'In Process Calc.'!AL67)</f>
        <v/>
      </c>
      <c r="AD67" s="111" t="str">
        <f>IF(ISBLANK('In Process Calc.'!AM67),"",'In Process Calc.'!AM67)</f>
        <v/>
      </c>
      <c r="AE67" s="111" t="str">
        <f>IF(ISBLANK('In Process Calc.'!AN67),"",'In Process Calc.'!AN67)</f>
        <v/>
      </c>
      <c r="AF67" s="111" t="str">
        <f>IF(ISBLANK('In Process Calc.'!AO67),"",'In Process Calc.'!AO67)</f>
        <v/>
      </c>
      <c r="AG67" s="48"/>
      <c r="AH67" s="111" t="str">
        <f>IF(ISBLANK('In Process Calc.'!C67),"",'In Process Calc.'!C67)</f>
        <v/>
      </c>
      <c r="AI67" s="111" t="str">
        <f>IF(ISBLANK(Glutamine!H71),"",Glutamine!H71)</f>
        <v/>
      </c>
      <c r="AJ67" s="111" t="str">
        <f>IF(ISBLANK('In Process Calc.'!L67),"",'In Process Calc.'!L67)</f>
        <v/>
      </c>
      <c r="AK67" s="111" t="str">
        <f>IF(ISBLANK('In Process Calc.'!M67),"",'In Process Calc.'!M67)</f>
        <v/>
      </c>
      <c r="AL67" s="111" t="str">
        <f>IF(ISBLANK('In Process Calc.'!N67),"",'In Process Calc.'!N67)</f>
        <v/>
      </c>
      <c r="AM67" s="111" t="str">
        <f>IF(ISBLANK('In Process Calc.'!O67),"",'In Process Calc.'!O67)</f>
        <v/>
      </c>
      <c r="AN67" s="111" t="str">
        <f>IF(ISBLANK('In Process Calc.'!P67),"",'In Process Calc.'!P67)</f>
        <v/>
      </c>
      <c r="AO67" s="111" t="str">
        <f>IF(ISBLANK('In Process Calc.'!Q67),"",'In Process Calc.'!Q67)</f>
        <v/>
      </c>
      <c r="AP67" s="111" t="str">
        <f>IF(ISBLANK('In Process Calc.'!R67),"",'In Process Calc.'!R67)</f>
        <v/>
      </c>
      <c r="AQ67" s="111" t="str">
        <f>IF(ISBLANK('In Process Calc.'!S67),"",'In Process Calc.'!S67)</f>
        <v/>
      </c>
      <c r="AR67" s="111" t="str">
        <f>IF(ISBLANK('In Process Calc.'!T67),"",'In Process Calc.'!T67)</f>
        <v/>
      </c>
      <c r="AS67" s="111" t="str">
        <f>IF(ISBLANK('In Process Calc.'!U67),"",'In Process Calc.'!U67)</f>
        <v/>
      </c>
      <c r="AT67" s="111" t="str">
        <f>IF(ISBLANK('In Process Calc.'!V67),"",'In Process Calc.'!V67)</f>
        <v/>
      </c>
      <c r="AU67" s="111" t="str">
        <f>IF(ISBLANK('In Process Calc.'!W67),"",'In Process Calc.'!W67)</f>
        <v/>
      </c>
      <c r="AV67" s="111" t="str">
        <f>IF(ISBLANK('In Process Calc.'!X67),"",'In Process Calc.'!X67)</f>
        <v/>
      </c>
      <c r="AW67" s="111" t="str">
        <f>IF(ISBLANK('In Process Calc.'!Y67),"",'In Process Calc.'!Y67)</f>
        <v/>
      </c>
      <c r="AX67" s="111" t="str">
        <f>IF(ISBLANK('In Process Calc.'!Z67),"",'In Process Calc.'!Z67)</f>
        <v/>
      </c>
      <c r="AY67" s="111" t="str">
        <f>IF(ISBLANK('In Process Calc.'!AA67),"",'In Process Calc.'!AA67)</f>
        <v/>
      </c>
      <c r="AZ67" s="111" t="str">
        <f>IF(ISBLANK('In Process Calc.'!AB67),"",'In Process Calc.'!AB67)</f>
        <v/>
      </c>
      <c r="BA67" s="111" t="str">
        <f>IF(ISBLANK('In Process Calc.'!AC67),"",'In Process Calc.'!AC67)</f>
        <v/>
      </c>
      <c r="BB67" s="111" t="str">
        <f>IF(ISBLANK('In Process Calc.'!AD67),"",'In Process Calc.'!AD67)</f>
        <v/>
      </c>
      <c r="BC67" s="111" t="str">
        <f>IF(ISBLANK('In Process Calc.'!AE67),"",'In Process Calc.'!AE67)</f>
        <v/>
      </c>
      <c r="BD67" s="111" t="str">
        <f>IF(ISBLANK('In Process Calc.'!AF67),"",'In Process Calc.'!AF67)</f>
        <v/>
      </c>
      <c r="BE67" s="111" t="str">
        <f>IF(ISBLANK('In Process Calc.'!AG67),"",'In Process Calc.'!AG67)</f>
        <v/>
      </c>
      <c r="BF67" s="111" t="str">
        <f>IF(ISBLANK('In Process Calc.'!AH67),"",'In Process Calc.'!AH67)</f>
        <v/>
      </c>
      <c r="BG67" s="111" t="str">
        <f>IF(ISBLANK('In Process Calc.'!AI67),"",'In Process Calc.'!AI67)</f>
        <v/>
      </c>
      <c r="BH67" s="111" t="str">
        <f>IF(ISBLANK('In Process Calc.'!AJ67),"",'In Process Calc.'!AJ67)</f>
        <v/>
      </c>
      <c r="BI67" s="111" t="str">
        <f>IF(ISBLANK('In Process Calc.'!AK67),"",'In Process Calc.'!AK67)</f>
        <v/>
      </c>
      <c r="BJ67" s="111" t="str">
        <f>IF(ISBLANK('In Process Calc.'!AL67),"",'In Process Calc.'!AL67)</f>
        <v/>
      </c>
      <c r="BK67" s="111" t="str">
        <f>IF(ISBLANK('In Process Calc.'!AM67),"",'In Process Calc.'!AM67)</f>
        <v/>
      </c>
      <c r="BL67" s="111" t="str">
        <f>IF(ISBLANK('In Process Calc.'!AN67),"",'In Process Calc.'!AN67)</f>
        <v/>
      </c>
      <c r="BM67" s="111" t="str">
        <f>IF(ISBLANK('In Process Calc.'!AO67),"",'In Process Calc.'!AO67)</f>
        <v/>
      </c>
      <c r="BN67" s="48"/>
      <c r="BO67" s="48"/>
      <c r="BP67" s="48"/>
      <c r="BQ67" s="48"/>
      <c r="BR67" s="48"/>
      <c r="BS67" s="48"/>
      <c r="BT67" s="48"/>
      <c r="BU67" s="48"/>
      <c r="BV67" s="48"/>
      <c r="BW67" s="48"/>
      <c r="BX67" s="48"/>
      <c r="BY67" s="48"/>
      <c r="BZ67" s="48"/>
      <c r="CA67" s="48"/>
      <c r="CB67" s="48"/>
      <c r="CC67" s="48"/>
      <c r="CD67" s="48"/>
      <c r="CE67" s="48"/>
      <c r="CF67" s="48"/>
      <c r="CG67" s="48"/>
      <c r="CL67" s="292">
        <f>(CL39-'In Process Calc.'!O5)^2</f>
        <v>1.0817867237441339</v>
      </c>
      <c r="CM67" s="292">
        <f>(CM39-'In Process Calc.'!P5)^2</f>
        <v>0.54147578685723696</v>
      </c>
      <c r="CN67" s="292">
        <f>(CN39-'In Process Calc.'!Q5)^2</f>
        <v>1.7229438717977754</v>
      </c>
      <c r="CO67" s="292">
        <f>(CO39-'In Process Calc.'!R5)^2</f>
        <v>0.3969773914257137</v>
      </c>
      <c r="CP67" s="292">
        <f>(CP39-'In Process Calc.'!S5)^2</f>
        <v>1.4275890649064179E-3</v>
      </c>
      <c r="CQ67" s="292">
        <f>(CQ39-'In Process Calc.'!T5)^2</f>
        <v>0.32127225775608054</v>
      </c>
      <c r="CR67" s="292">
        <f>(CR39-'In Process Calc.'!U5)^2</f>
        <v>3.36871913712217E-3</v>
      </c>
      <c r="CS67" s="292">
        <f>(CS39-'In Process Calc.'!V5)^2</f>
        <v>15.377245723695706</v>
      </c>
      <c r="CT67" s="292">
        <f>(CT39-'In Process Calc.'!W5)^2</f>
        <v>0.51098563116907114</v>
      </c>
      <c r="CU67" s="292">
        <f>(CU39-'In Process Calc.'!X5)^2</f>
        <v>2.1084183017417161E-2</v>
      </c>
      <c r="CV67" s="292">
        <f>(CV39-'In Process Calc.'!Y5)^2</f>
        <v>0.47542229005304382</v>
      </c>
      <c r="CW67" s="292">
        <f>(CW39-'In Process Calc.'!Z5)^2</f>
        <v>2.1939151907863597</v>
      </c>
      <c r="CX67" s="292">
        <f>(CX39-'In Process Calc.'!AA5)^2</f>
        <v>0.94609495154589118</v>
      </c>
      <c r="CY67" s="292">
        <f>(CY39-'In Process Calc.'!AB5)^2</f>
        <v>0.39666306627865094</v>
      </c>
      <c r="CZ67" s="292">
        <f>(CZ39-'In Process Calc.'!AC5)^2</f>
        <v>3.8098283757180161E-3</v>
      </c>
      <c r="DA67" s="292">
        <f>(DA39-'In Process Calc.'!AD5)^2</f>
        <v>0.60090589008882944</v>
      </c>
      <c r="DB67" s="292">
        <f>(DB39-'In Process Calc.'!AE5)^2</f>
        <v>0.10347635374025148</v>
      </c>
      <c r="DC67" s="292">
        <f>(DC39-'In Process Calc.'!AF5)^2</f>
        <v>0.12274928813561724</v>
      </c>
      <c r="DD67" s="292">
        <f>(DD39-'In Process Calc.'!AG5)^2</f>
        <v>4.8331427844783788E-2</v>
      </c>
      <c r="DE67" s="292">
        <f>(DE39-'In Process Calc.'!AH5)^2</f>
        <v>9.6149073233003007E-2</v>
      </c>
      <c r="DF67" s="292">
        <f>(DF39-'In Process Calc.'!AI5)^2</f>
        <v>2.8444916308277616E-2</v>
      </c>
      <c r="DG67" s="292">
        <f>(DG39-'In Process Calc.'!AJ5)^2</f>
        <v>1.8488724191736319E-2</v>
      </c>
      <c r="DH67" s="292">
        <f>(DH39-'In Process Calc.'!AK5)^2</f>
        <v>1.1981397537662535</v>
      </c>
      <c r="DI67" s="292">
        <f>(DI39-'In Process Calc.'!AL5)^2</f>
        <v>0</v>
      </c>
      <c r="DJ67" s="292">
        <f>(DJ39-'In Process Calc.'!AM5)^2</f>
        <v>245.94863126259787</v>
      </c>
      <c r="DK67" s="292">
        <f>(DK39-'In Process Calc.'!AN5)^2</f>
        <v>237.70981836914083</v>
      </c>
      <c r="DL67" s="292">
        <f>(DL39-'In Process Calc.'!AO5)^2</f>
        <v>4227.0742586634424</v>
      </c>
    </row>
    <row r="68" spans="1:116">
      <c r="A68" s="111" t="str">
        <f>IF(ISBLANK('In Process Calc.'!C68),"",'In Process Calc.'!C68)</f>
        <v/>
      </c>
      <c r="B68" s="111" t="str">
        <f>IF(ISBLANK(Glutamine!H70),"",Glutamine!H70)</f>
        <v/>
      </c>
      <c r="C68" s="111" t="str">
        <f>IF(ISBLANK('In Process Calc.'!L68),"",'In Process Calc.'!L68)</f>
        <v/>
      </c>
      <c r="D68" s="111" t="str">
        <f>IF(ISBLANK('In Process Calc.'!M68),"",'In Process Calc.'!M68)</f>
        <v/>
      </c>
      <c r="E68" s="111" t="str">
        <f>IF(ISBLANK('In Process Calc.'!N68),"",'In Process Calc.'!N68)</f>
        <v/>
      </c>
      <c r="F68" s="111" t="str">
        <f>IF(ISBLANK('In Process Calc.'!O68),"",'In Process Calc.'!O68)</f>
        <v/>
      </c>
      <c r="G68" s="111" t="str">
        <f>IF(ISBLANK('In Process Calc.'!P68),"",'In Process Calc.'!P68)</f>
        <v/>
      </c>
      <c r="H68" s="111" t="str">
        <f>IF(ISBLANK('In Process Calc.'!Q68),"",'In Process Calc.'!Q68)</f>
        <v/>
      </c>
      <c r="I68" s="111" t="str">
        <f>IF(ISBLANK('In Process Calc.'!R68),"",'In Process Calc.'!R68)</f>
        <v/>
      </c>
      <c r="J68" s="111" t="str">
        <f>IF(ISBLANK('In Process Calc.'!S68),"",'In Process Calc.'!S68)</f>
        <v/>
      </c>
      <c r="K68" s="111" t="str">
        <f>IF(ISBLANK('In Process Calc.'!T68),"",'In Process Calc.'!T68)</f>
        <v/>
      </c>
      <c r="L68" s="111" t="str">
        <f>IF(ISBLANK('In Process Calc.'!U68),"",'In Process Calc.'!U68)</f>
        <v/>
      </c>
      <c r="M68" s="111" t="str">
        <f>IF(ISBLANK('In Process Calc.'!V68),"",'In Process Calc.'!V68)</f>
        <v/>
      </c>
      <c r="N68" s="111" t="str">
        <f>IF(ISBLANK('In Process Calc.'!W68),"",'In Process Calc.'!W68)</f>
        <v/>
      </c>
      <c r="O68" s="111" t="str">
        <f>IF(ISBLANK('In Process Calc.'!X68),"",'In Process Calc.'!X68)</f>
        <v/>
      </c>
      <c r="P68" s="111" t="str">
        <f>IF(ISBLANK('In Process Calc.'!Y68),"",'In Process Calc.'!Y68)</f>
        <v/>
      </c>
      <c r="Q68" s="111" t="str">
        <f>IF(ISBLANK('In Process Calc.'!Z68),"",'In Process Calc.'!Z68)</f>
        <v/>
      </c>
      <c r="R68" s="111" t="str">
        <f>IF(ISBLANK('In Process Calc.'!AA68),"",'In Process Calc.'!AA68)</f>
        <v/>
      </c>
      <c r="S68" s="111" t="str">
        <f>IF(ISBLANK('In Process Calc.'!AB68),"",'In Process Calc.'!AB68)</f>
        <v/>
      </c>
      <c r="T68" s="111" t="str">
        <f>IF(ISBLANK('In Process Calc.'!AC68),"",'In Process Calc.'!AC68)</f>
        <v/>
      </c>
      <c r="U68" s="111" t="str">
        <f>IF(ISBLANK('In Process Calc.'!AD68),"",'In Process Calc.'!AD68)</f>
        <v/>
      </c>
      <c r="V68" s="111" t="str">
        <f>IF(ISBLANK('In Process Calc.'!AE68),"",'In Process Calc.'!AE68)</f>
        <v/>
      </c>
      <c r="W68" s="111" t="str">
        <f>IF(ISBLANK('In Process Calc.'!AF68),"",'In Process Calc.'!AF68)</f>
        <v/>
      </c>
      <c r="X68" s="111" t="str">
        <f>IF(ISBLANK('In Process Calc.'!AG68),"",'In Process Calc.'!AG68)</f>
        <v/>
      </c>
      <c r="Y68" s="111" t="str">
        <f>IF(ISBLANK('In Process Calc.'!AH68),"",'In Process Calc.'!AH68)</f>
        <v/>
      </c>
      <c r="Z68" s="111" t="str">
        <f>IF(ISBLANK('In Process Calc.'!AI68),"",'In Process Calc.'!AI68)</f>
        <v/>
      </c>
      <c r="AA68" s="111" t="str">
        <f>IF(ISBLANK('In Process Calc.'!AJ68),"",'In Process Calc.'!AJ68)</f>
        <v/>
      </c>
      <c r="AB68" s="111" t="str">
        <f>IF(ISBLANK('In Process Calc.'!AK68),"",'In Process Calc.'!AK68)</f>
        <v/>
      </c>
      <c r="AC68" s="111" t="str">
        <f>IF(ISBLANK('In Process Calc.'!AL68),"",'In Process Calc.'!AL68)</f>
        <v/>
      </c>
      <c r="AD68" s="111" t="str">
        <f>IF(ISBLANK('In Process Calc.'!AM68),"",'In Process Calc.'!AM68)</f>
        <v/>
      </c>
      <c r="AE68" s="111" t="str">
        <f>IF(ISBLANK('In Process Calc.'!AN68),"",'In Process Calc.'!AN68)</f>
        <v/>
      </c>
      <c r="AF68" s="111" t="str">
        <f>IF(ISBLANK('In Process Calc.'!AO68),"",'In Process Calc.'!AO68)</f>
        <v/>
      </c>
      <c r="AG68" s="48"/>
      <c r="AH68" s="111" t="str">
        <f>IF(ISBLANK('In Process Calc.'!C68),"",'In Process Calc.'!C68)</f>
        <v/>
      </c>
      <c r="AI68" s="111" t="str">
        <f>IF(ISBLANK(Glutamine!H72),"",Glutamine!H72)</f>
        <v/>
      </c>
      <c r="AJ68" s="111" t="str">
        <f>IF(ISBLANK('In Process Calc.'!L68),"",'In Process Calc.'!L68)</f>
        <v/>
      </c>
      <c r="AK68" s="111" t="str">
        <f>IF(ISBLANK('In Process Calc.'!M68),"",'In Process Calc.'!M68)</f>
        <v/>
      </c>
      <c r="AL68" s="111" t="str">
        <f>IF(ISBLANK('In Process Calc.'!N68),"",'In Process Calc.'!N68)</f>
        <v/>
      </c>
      <c r="AM68" s="111" t="str">
        <f>IF(ISBLANK('In Process Calc.'!O68),"",'In Process Calc.'!O68)</f>
        <v/>
      </c>
      <c r="AN68" s="111" t="str">
        <f>IF(ISBLANK('In Process Calc.'!P68),"",'In Process Calc.'!P68)</f>
        <v/>
      </c>
      <c r="AO68" s="111" t="str">
        <f>IF(ISBLANK('In Process Calc.'!Q68),"",'In Process Calc.'!Q68)</f>
        <v/>
      </c>
      <c r="AP68" s="111" t="str">
        <f>IF(ISBLANK('In Process Calc.'!R68),"",'In Process Calc.'!R68)</f>
        <v/>
      </c>
      <c r="AQ68" s="111" t="str">
        <f>IF(ISBLANK('In Process Calc.'!S68),"",'In Process Calc.'!S68)</f>
        <v/>
      </c>
      <c r="AR68" s="111" t="str">
        <f>IF(ISBLANK('In Process Calc.'!T68),"",'In Process Calc.'!T68)</f>
        <v/>
      </c>
      <c r="AS68" s="111" t="str">
        <f>IF(ISBLANK('In Process Calc.'!U68),"",'In Process Calc.'!U68)</f>
        <v/>
      </c>
      <c r="AT68" s="111" t="str">
        <f>IF(ISBLANK('In Process Calc.'!V68),"",'In Process Calc.'!V68)</f>
        <v/>
      </c>
      <c r="AU68" s="111" t="str">
        <f>IF(ISBLANK('In Process Calc.'!W68),"",'In Process Calc.'!W68)</f>
        <v/>
      </c>
      <c r="AV68" s="111" t="str">
        <f>IF(ISBLANK('In Process Calc.'!X68),"",'In Process Calc.'!X68)</f>
        <v/>
      </c>
      <c r="AW68" s="111" t="str">
        <f>IF(ISBLANK('In Process Calc.'!Y68),"",'In Process Calc.'!Y68)</f>
        <v/>
      </c>
      <c r="AX68" s="111" t="str">
        <f>IF(ISBLANK('In Process Calc.'!Z68),"",'In Process Calc.'!Z68)</f>
        <v/>
      </c>
      <c r="AY68" s="111" t="str">
        <f>IF(ISBLANK('In Process Calc.'!AA68),"",'In Process Calc.'!AA68)</f>
        <v/>
      </c>
      <c r="AZ68" s="111" t="str">
        <f>IF(ISBLANK('In Process Calc.'!AB68),"",'In Process Calc.'!AB68)</f>
        <v/>
      </c>
      <c r="BA68" s="111" t="str">
        <f>IF(ISBLANK('In Process Calc.'!AC68),"",'In Process Calc.'!AC68)</f>
        <v/>
      </c>
      <c r="BB68" s="111" t="str">
        <f>IF(ISBLANK('In Process Calc.'!AD68),"",'In Process Calc.'!AD68)</f>
        <v/>
      </c>
      <c r="BC68" s="111" t="str">
        <f>IF(ISBLANK('In Process Calc.'!AE68),"",'In Process Calc.'!AE68)</f>
        <v/>
      </c>
      <c r="BD68" s="111" t="str">
        <f>IF(ISBLANK('In Process Calc.'!AF68),"",'In Process Calc.'!AF68)</f>
        <v/>
      </c>
      <c r="BE68" s="111" t="str">
        <f>IF(ISBLANK('In Process Calc.'!AG68),"",'In Process Calc.'!AG68)</f>
        <v/>
      </c>
      <c r="BF68" s="111" t="str">
        <f>IF(ISBLANK('In Process Calc.'!AH68),"",'In Process Calc.'!AH68)</f>
        <v/>
      </c>
      <c r="BG68" s="111" t="str">
        <f>IF(ISBLANK('In Process Calc.'!AI68),"",'In Process Calc.'!AI68)</f>
        <v/>
      </c>
      <c r="BH68" s="111" t="str">
        <f>IF(ISBLANK('In Process Calc.'!AJ68),"",'In Process Calc.'!AJ68)</f>
        <v/>
      </c>
      <c r="BI68" s="111" t="str">
        <f>IF(ISBLANK('In Process Calc.'!AK68),"",'In Process Calc.'!AK68)</f>
        <v/>
      </c>
      <c r="BJ68" s="111" t="str">
        <f>IF(ISBLANK('In Process Calc.'!AL68),"",'In Process Calc.'!AL68)</f>
        <v/>
      </c>
      <c r="BK68" s="111" t="str">
        <f>IF(ISBLANK('In Process Calc.'!AM68),"",'In Process Calc.'!AM68)</f>
        <v/>
      </c>
      <c r="BL68" s="111" t="str">
        <f>IF(ISBLANK('In Process Calc.'!AN68),"",'In Process Calc.'!AN68)</f>
        <v/>
      </c>
      <c r="BM68" s="111" t="str">
        <f>IF(ISBLANK('In Process Calc.'!AO68),"",'In Process Calc.'!AO68)</f>
        <v/>
      </c>
      <c r="BN68" s="48"/>
      <c r="BO68" s="48"/>
      <c r="BP68" s="48"/>
      <c r="BQ68" s="48"/>
      <c r="BR68" s="48"/>
      <c r="BS68" s="48"/>
      <c r="BT68" s="48"/>
      <c r="BU68" s="48"/>
      <c r="BV68" s="48"/>
      <c r="BW68" s="48"/>
      <c r="BX68" s="48"/>
      <c r="BY68" s="48"/>
      <c r="BZ68" s="48"/>
      <c r="CA68" s="48"/>
      <c r="CB68" s="48"/>
      <c r="CC68" s="48"/>
      <c r="CD68" s="48"/>
      <c r="CE68" s="48"/>
      <c r="CF68" s="48"/>
      <c r="CG68" s="48"/>
      <c r="CL68" s="292">
        <f>(CL40-'In Process Calc.'!O6)^2</f>
        <v>0.34074021115581893</v>
      </c>
      <c r="CM68" s="292">
        <f>(CM40-'In Process Calc.'!P6)^2</f>
        <v>0.89507477554958748</v>
      </c>
      <c r="CN68" s="292">
        <f>(CN40-'In Process Calc.'!Q6)^2</f>
        <v>7.4495738098578288</v>
      </c>
      <c r="CO68" s="292">
        <f>(CO40-'In Process Calc.'!R6)^2</f>
        <v>1.5969740818532488E-2</v>
      </c>
      <c r="CP68" s="292">
        <f>(CP40-'In Process Calc.'!S6)^2</f>
        <v>2.010398905997364E-2</v>
      </c>
      <c r="CQ68" s="292">
        <f>(CQ40-'In Process Calc.'!T6)^2</f>
        <v>0.19951777019196265</v>
      </c>
      <c r="CR68" s="292">
        <f>(CR40-'In Process Calc.'!U6)^2</f>
        <v>1.1082991836475337E-2</v>
      </c>
      <c r="CS68" s="292">
        <f>(CS40-'In Process Calc.'!V6)^2</f>
        <v>60.089746896883163</v>
      </c>
      <c r="CT68" s="292">
        <f>(CT40-'In Process Calc.'!W6)^2</f>
        <v>0.7500928499248245</v>
      </c>
      <c r="CU68" s="292">
        <f>(CU40-'In Process Calc.'!X6)^2</f>
        <v>1.1787053686243985</v>
      </c>
      <c r="CV68" s="292">
        <f>(CV40-'In Process Calc.'!Y6)^2</f>
        <v>2.0987777168864148</v>
      </c>
      <c r="CW68" s="292">
        <f>(CW40-'In Process Calc.'!Z6)^2</f>
        <v>0.28039972310334355</v>
      </c>
      <c r="CX68" s="292">
        <f>(CX40-'In Process Calc.'!AA6)^2</f>
        <v>3.6956938735780569</v>
      </c>
      <c r="CY68" s="292">
        <f>(CY40-'In Process Calc.'!AB6)^2</f>
        <v>2.4773396660352298</v>
      </c>
      <c r="CZ68" s="292">
        <f>(CZ40-'In Process Calc.'!AC6)^2</f>
        <v>9.7331896998172161E-3</v>
      </c>
      <c r="DA68" s="292">
        <f>(DA40-'In Process Calc.'!AD6)^2</f>
        <v>1.7851642693711054</v>
      </c>
      <c r="DB68" s="292">
        <f>(DB40-'In Process Calc.'!AE6)^2</f>
        <v>0.51730912083693514</v>
      </c>
      <c r="DC68" s="292">
        <f>(DC40-'In Process Calc.'!AF6)^2</f>
        <v>0.28203294151319408</v>
      </c>
      <c r="DD68" s="292">
        <f>(DD40-'In Process Calc.'!AG6)^2</f>
        <v>0.14787513006557129</v>
      </c>
      <c r="DE68" s="292">
        <f>(DE40-'In Process Calc.'!AH6)^2</f>
        <v>0.17303445277907986</v>
      </c>
      <c r="DF68" s="292">
        <f>(DF40-'In Process Calc.'!AI6)^2</f>
        <v>0.2386981977164748</v>
      </c>
      <c r="DG68" s="292">
        <f>(DG40-'In Process Calc.'!AJ6)^2</f>
        <v>2.9853798123061909E-2</v>
      </c>
      <c r="DH68" s="292">
        <f>(DH40-'In Process Calc.'!AK6)^2</f>
        <v>6.6981845096207779</v>
      </c>
      <c r="DI68" s="292">
        <f>(DI40-'In Process Calc.'!AL6)^2</f>
        <v>0</v>
      </c>
      <c r="DJ68" s="292">
        <f>(DJ40-'In Process Calc.'!AM6)^2</f>
        <v>1151.4056593467583</v>
      </c>
      <c r="DK68" s="292">
        <f>(DK40-'In Process Calc.'!AN6)^2</f>
        <v>1203.03117006042</v>
      </c>
      <c r="DL68" s="292">
        <f>(DL40-'In Process Calc.'!AO6)^2</f>
        <v>17565.86840752466</v>
      </c>
    </row>
    <row r="69" spans="1:116">
      <c r="A69" s="111" t="str">
        <f>IF(ISBLANK('In Process Calc.'!C69),"",'In Process Calc.'!C69)</f>
        <v/>
      </c>
      <c r="B69" s="111" t="str">
        <f>IF(ISBLANK(Glutamine!H71),"",Glutamine!H71)</f>
        <v/>
      </c>
      <c r="C69" s="111" t="str">
        <f>IF(ISBLANK('In Process Calc.'!L69),"",'In Process Calc.'!L69)</f>
        <v/>
      </c>
      <c r="D69" s="111" t="str">
        <f>IF(ISBLANK('In Process Calc.'!M69),"",'In Process Calc.'!M69)</f>
        <v/>
      </c>
      <c r="E69" s="111" t="str">
        <f>IF(ISBLANK('In Process Calc.'!N69),"",'In Process Calc.'!N69)</f>
        <v/>
      </c>
      <c r="F69" s="111" t="str">
        <f>IF(ISBLANK('In Process Calc.'!O69),"",'In Process Calc.'!O69)</f>
        <v/>
      </c>
      <c r="G69" s="111" t="str">
        <f>IF(ISBLANK('In Process Calc.'!P69),"",'In Process Calc.'!P69)</f>
        <v/>
      </c>
      <c r="H69" s="111" t="str">
        <f>IF(ISBLANK('In Process Calc.'!Q69),"",'In Process Calc.'!Q69)</f>
        <v/>
      </c>
      <c r="I69" s="111" t="str">
        <f>IF(ISBLANK('In Process Calc.'!R69),"",'In Process Calc.'!R69)</f>
        <v/>
      </c>
      <c r="J69" s="111" t="str">
        <f>IF(ISBLANK('In Process Calc.'!S69),"",'In Process Calc.'!S69)</f>
        <v/>
      </c>
      <c r="K69" s="111" t="str">
        <f>IF(ISBLANK('In Process Calc.'!T69),"",'In Process Calc.'!T69)</f>
        <v/>
      </c>
      <c r="L69" s="111" t="str">
        <f>IF(ISBLANK('In Process Calc.'!U69),"",'In Process Calc.'!U69)</f>
        <v/>
      </c>
      <c r="M69" s="111" t="str">
        <f>IF(ISBLANK('In Process Calc.'!V69),"",'In Process Calc.'!V69)</f>
        <v/>
      </c>
      <c r="N69" s="111" t="str">
        <f>IF(ISBLANK('In Process Calc.'!W69),"",'In Process Calc.'!W69)</f>
        <v/>
      </c>
      <c r="O69" s="111" t="str">
        <f>IF(ISBLANK('In Process Calc.'!X69),"",'In Process Calc.'!X69)</f>
        <v/>
      </c>
      <c r="P69" s="111" t="str">
        <f>IF(ISBLANK('In Process Calc.'!Y69),"",'In Process Calc.'!Y69)</f>
        <v/>
      </c>
      <c r="Q69" s="111" t="str">
        <f>IF(ISBLANK('In Process Calc.'!Z69),"",'In Process Calc.'!Z69)</f>
        <v/>
      </c>
      <c r="R69" s="111" t="str">
        <f>IF(ISBLANK('In Process Calc.'!AA69),"",'In Process Calc.'!AA69)</f>
        <v/>
      </c>
      <c r="S69" s="111" t="str">
        <f>IF(ISBLANK('In Process Calc.'!AB69),"",'In Process Calc.'!AB69)</f>
        <v/>
      </c>
      <c r="T69" s="111" t="str">
        <f>IF(ISBLANK('In Process Calc.'!AC69),"",'In Process Calc.'!AC69)</f>
        <v/>
      </c>
      <c r="U69" s="111" t="str">
        <f>IF(ISBLANK('In Process Calc.'!AD69),"",'In Process Calc.'!AD69)</f>
        <v/>
      </c>
      <c r="V69" s="111" t="str">
        <f>IF(ISBLANK('In Process Calc.'!AE69),"",'In Process Calc.'!AE69)</f>
        <v/>
      </c>
      <c r="W69" s="111" t="str">
        <f>IF(ISBLANK('In Process Calc.'!AF69),"",'In Process Calc.'!AF69)</f>
        <v/>
      </c>
      <c r="X69" s="111" t="str">
        <f>IF(ISBLANK('In Process Calc.'!AG69),"",'In Process Calc.'!AG69)</f>
        <v/>
      </c>
      <c r="Y69" s="111" t="str">
        <f>IF(ISBLANK('In Process Calc.'!AH69),"",'In Process Calc.'!AH69)</f>
        <v/>
      </c>
      <c r="Z69" s="111" t="str">
        <f>IF(ISBLANK('In Process Calc.'!AI69),"",'In Process Calc.'!AI69)</f>
        <v/>
      </c>
      <c r="AA69" s="111" t="str">
        <f>IF(ISBLANK('In Process Calc.'!AJ69),"",'In Process Calc.'!AJ69)</f>
        <v/>
      </c>
      <c r="AB69" s="111" t="str">
        <f>IF(ISBLANK('In Process Calc.'!AK69),"",'In Process Calc.'!AK69)</f>
        <v/>
      </c>
      <c r="AC69" s="111" t="str">
        <f>IF(ISBLANK('In Process Calc.'!AL69),"",'In Process Calc.'!AL69)</f>
        <v/>
      </c>
      <c r="AD69" s="111" t="str">
        <f>IF(ISBLANK('In Process Calc.'!AM69),"",'In Process Calc.'!AM69)</f>
        <v/>
      </c>
      <c r="AE69" s="111" t="str">
        <f>IF(ISBLANK('In Process Calc.'!AN69),"",'In Process Calc.'!AN69)</f>
        <v/>
      </c>
      <c r="AF69" s="111" t="str">
        <f>IF(ISBLANK('In Process Calc.'!AO69),"",'In Process Calc.'!AO69)</f>
        <v/>
      </c>
      <c r="AG69" s="48"/>
      <c r="AH69" s="111" t="str">
        <f>IF(ISBLANK('In Process Calc.'!C69),"",'In Process Calc.'!C69)</f>
        <v/>
      </c>
      <c r="AI69" s="111" t="str">
        <f>IF(ISBLANK(Glutamine!H73),"",Glutamine!H73)</f>
        <v/>
      </c>
      <c r="AJ69" s="111" t="str">
        <f>IF(ISBLANK('In Process Calc.'!L69),"",'In Process Calc.'!L69)</f>
        <v/>
      </c>
      <c r="AK69" s="111" t="str">
        <f>IF(ISBLANK('In Process Calc.'!M69),"",'In Process Calc.'!M69)</f>
        <v/>
      </c>
      <c r="AL69" s="111" t="str">
        <f>IF(ISBLANK('In Process Calc.'!N69),"",'In Process Calc.'!N69)</f>
        <v/>
      </c>
      <c r="AM69" s="111" t="str">
        <f>IF(ISBLANK('In Process Calc.'!O69),"",'In Process Calc.'!O69)</f>
        <v/>
      </c>
      <c r="AN69" s="111" t="str">
        <f>IF(ISBLANK('In Process Calc.'!P69),"",'In Process Calc.'!P69)</f>
        <v/>
      </c>
      <c r="AO69" s="111" t="str">
        <f>IF(ISBLANK('In Process Calc.'!Q69),"",'In Process Calc.'!Q69)</f>
        <v/>
      </c>
      <c r="AP69" s="111" t="str">
        <f>IF(ISBLANK('In Process Calc.'!R69),"",'In Process Calc.'!R69)</f>
        <v/>
      </c>
      <c r="AQ69" s="111" t="str">
        <f>IF(ISBLANK('In Process Calc.'!S69),"",'In Process Calc.'!S69)</f>
        <v/>
      </c>
      <c r="AR69" s="111" t="str">
        <f>IF(ISBLANK('In Process Calc.'!T69),"",'In Process Calc.'!T69)</f>
        <v/>
      </c>
      <c r="AS69" s="111" t="str">
        <f>IF(ISBLANK('In Process Calc.'!U69),"",'In Process Calc.'!U69)</f>
        <v/>
      </c>
      <c r="AT69" s="111" t="str">
        <f>IF(ISBLANK('In Process Calc.'!V69),"",'In Process Calc.'!V69)</f>
        <v/>
      </c>
      <c r="AU69" s="111" t="str">
        <f>IF(ISBLANK('In Process Calc.'!W69),"",'In Process Calc.'!W69)</f>
        <v/>
      </c>
      <c r="AV69" s="111" t="str">
        <f>IF(ISBLANK('In Process Calc.'!X69),"",'In Process Calc.'!X69)</f>
        <v/>
      </c>
      <c r="AW69" s="111" t="str">
        <f>IF(ISBLANK('In Process Calc.'!Y69),"",'In Process Calc.'!Y69)</f>
        <v/>
      </c>
      <c r="AX69" s="111" t="str">
        <f>IF(ISBLANK('In Process Calc.'!Z69),"",'In Process Calc.'!Z69)</f>
        <v/>
      </c>
      <c r="AY69" s="111" t="str">
        <f>IF(ISBLANK('In Process Calc.'!AA69),"",'In Process Calc.'!AA69)</f>
        <v/>
      </c>
      <c r="AZ69" s="111" t="str">
        <f>IF(ISBLANK('In Process Calc.'!AB69),"",'In Process Calc.'!AB69)</f>
        <v/>
      </c>
      <c r="BA69" s="111" t="str">
        <f>IF(ISBLANK('In Process Calc.'!AC69),"",'In Process Calc.'!AC69)</f>
        <v/>
      </c>
      <c r="BB69" s="111" t="str">
        <f>IF(ISBLANK('In Process Calc.'!AD69),"",'In Process Calc.'!AD69)</f>
        <v/>
      </c>
      <c r="BC69" s="111" t="str">
        <f>IF(ISBLANK('In Process Calc.'!AE69),"",'In Process Calc.'!AE69)</f>
        <v/>
      </c>
      <c r="BD69" s="111" t="str">
        <f>IF(ISBLANK('In Process Calc.'!AF69),"",'In Process Calc.'!AF69)</f>
        <v/>
      </c>
      <c r="BE69" s="111" t="str">
        <f>IF(ISBLANK('In Process Calc.'!AG69),"",'In Process Calc.'!AG69)</f>
        <v/>
      </c>
      <c r="BF69" s="111" t="str">
        <f>IF(ISBLANK('In Process Calc.'!AH69),"",'In Process Calc.'!AH69)</f>
        <v/>
      </c>
      <c r="BG69" s="111" t="str">
        <f>IF(ISBLANK('In Process Calc.'!AI69),"",'In Process Calc.'!AI69)</f>
        <v/>
      </c>
      <c r="BH69" s="111" t="str">
        <f>IF(ISBLANK('In Process Calc.'!AJ69),"",'In Process Calc.'!AJ69)</f>
        <v/>
      </c>
      <c r="BI69" s="111" t="str">
        <f>IF(ISBLANK('In Process Calc.'!AK69),"",'In Process Calc.'!AK69)</f>
        <v/>
      </c>
      <c r="BJ69" s="111" t="str">
        <f>IF(ISBLANK('In Process Calc.'!AL69),"",'In Process Calc.'!AL69)</f>
        <v/>
      </c>
      <c r="BK69" s="111" t="str">
        <f>IF(ISBLANK('In Process Calc.'!AM69),"",'In Process Calc.'!AM69)</f>
        <v/>
      </c>
      <c r="BL69" s="111" t="str">
        <f>IF(ISBLANK('In Process Calc.'!AN69),"",'In Process Calc.'!AN69)</f>
        <v/>
      </c>
      <c r="BM69" s="111" t="str">
        <f>IF(ISBLANK('In Process Calc.'!AO69),"",'In Process Calc.'!AO69)</f>
        <v/>
      </c>
      <c r="BN69" s="48"/>
      <c r="BO69" s="48"/>
      <c r="BP69" s="48"/>
      <c r="BQ69" s="48"/>
      <c r="BR69" s="48"/>
      <c r="BS69" s="48"/>
      <c r="BT69" s="48"/>
      <c r="BU69" s="48"/>
      <c r="BV69" s="48"/>
      <c r="BW69" s="48"/>
      <c r="BX69" s="48"/>
      <c r="BY69" s="48"/>
      <c r="BZ69" s="48"/>
      <c r="CA69" s="48"/>
      <c r="CB69" s="48"/>
      <c r="CC69" s="48"/>
      <c r="CD69" s="48"/>
      <c r="CE69" s="48"/>
      <c r="CF69" s="48"/>
      <c r="CG69" s="48"/>
      <c r="CL69" s="292">
        <f>(CL41-'In Process Calc.'!O7)^2</f>
        <v>0.14016298627177948</v>
      </c>
      <c r="CM69" s="292">
        <f>(CM41-'In Process Calc.'!P7)^2</f>
        <v>0.26064391747900884</v>
      </c>
      <c r="CN69" s="292">
        <f>(CN41-'In Process Calc.'!Q7)^2</f>
        <v>0.1263514228440154</v>
      </c>
      <c r="CO69" s="292">
        <f>(CO41-'In Process Calc.'!R7)^2</f>
        <v>0.30944045856555025</v>
      </c>
      <c r="CP69" s="292">
        <f>(CP41-'In Process Calc.'!S7)^2</f>
        <v>2.1383297199726908E-2</v>
      </c>
      <c r="CQ69" s="292">
        <f>(CQ41-'In Process Calc.'!T7)^2</f>
        <v>0.48473418234776072</v>
      </c>
      <c r="CR69" s="292">
        <f>(CR41-'In Process Calc.'!U7)^2</f>
        <v>1.3282520288710006E-2</v>
      </c>
      <c r="CS69" s="292">
        <f>(CS41-'In Process Calc.'!V7)^2</f>
        <v>13.223143149030035</v>
      </c>
      <c r="CT69" s="292">
        <f>(CT41-'In Process Calc.'!W7)^2</f>
        <v>0.1966632827298237</v>
      </c>
      <c r="CU69" s="292">
        <f>(CU41-'In Process Calc.'!X7)^2</f>
        <v>3.5136352118147911E-2</v>
      </c>
      <c r="CV69" s="292">
        <f>(CV41-'In Process Calc.'!Y7)^2</f>
        <v>0.54352651742897973</v>
      </c>
      <c r="CW69" s="292">
        <f>(CW41-'In Process Calc.'!Z7)^2</f>
        <v>4.1075723059822069</v>
      </c>
      <c r="CX69" s="292">
        <f>(CX41-'In Process Calc.'!AA7)^2</f>
        <v>1.0262023911911422</v>
      </c>
      <c r="CY69" s="292">
        <f>(CY41-'In Process Calc.'!AB7)^2</f>
        <v>0.74643731355296949</v>
      </c>
      <c r="CZ69" s="292">
        <f>(CZ41-'In Process Calc.'!AC7)^2</f>
        <v>4.5455064775272985E-3</v>
      </c>
      <c r="DA69" s="292">
        <f>(DA41-'In Process Calc.'!AD7)^2</f>
        <v>1.4510810088708728</v>
      </c>
      <c r="DB69" s="292">
        <f>(DB41-'In Process Calc.'!AE7)^2</f>
        <v>0.14660019117697304</v>
      </c>
      <c r="DC69" s="292">
        <f>(DC41-'In Process Calc.'!AF7)^2</f>
        <v>0.167491648649255</v>
      </c>
      <c r="DD69" s="292">
        <f>(DD41-'In Process Calc.'!AG7)^2</f>
        <v>7.5274890118112808E-2</v>
      </c>
      <c r="DE69" s="292">
        <f>(DE41-'In Process Calc.'!AH7)^2</f>
        <v>7.031531266738851E-2</v>
      </c>
      <c r="DF69" s="292">
        <f>(DF41-'In Process Calc.'!AI7)^2</f>
        <v>6.8472485935812524E-2</v>
      </c>
      <c r="DG69" s="292">
        <f>(DG41-'In Process Calc.'!AJ7)^2</f>
        <v>2.7353197774658444E-2</v>
      </c>
      <c r="DH69" s="292">
        <f>(DH41-'In Process Calc.'!AK7)^2</f>
        <v>1.9118955545531711</v>
      </c>
      <c r="DI69" s="292">
        <f>(DI41-'In Process Calc.'!AL7)^2</f>
        <v>0</v>
      </c>
      <c r="DJ69" s="292">
        <f>(DJ41-'In Process Calc.'!AM7)^2</f>
        <v>253.18832605354876</v>
      </c>
      <c r="DK69" s="292">
        <f>(DK41-'In Process Calc.'!AN7)^2</f>
        <v>305.93103400690313</v>
      </c>
      <c r="DL69" s="292">
        <f>(DL41-'In Process Calc.'!AO7)^2</f>
        <v>4226.5434568725104</v>
      </c>
    </row>
    <row r="70" spans="1:116">
      <c r="A70" s="111" t="str">
        <f>IF(ISBLANK('In Process Calc.'!C70),"",'In Process Calc.'!C70)</f>
        <v/>
      </c>
      <c r="B70" s="111" t="str">
        <f>IF(ISBLANK(Glutamine!H72),"",Glutamine!H72)</f>
        <v/>
      </c>
      <c r="C70" s="111" t="str">
        <f>IF(ISBLANK('In Process Calc.'!L70),"",'In Process Calc.'!L70)</f>
        <v/>
      </c>
      <c r="D70" s="111" t="str">
        <f>IF(ISBLANK('In Process Calc.'!M70),"",'In Process Calc.'!M70)</f>
        <v/>
      </c>
      <c r="E70" s="111" t="str">
        <f>IF(ISBLANK('In Process Calc.'!N70),"",'In Process Calc.'!N70)</f>
        <v/>
      </c>
      <c r="F70" s="111" t="str">
        <f>IF(ISBLANK('In Process Calc.'!O70),"",'In Process Calc.'!O70)</f>
        <v/>
      </c>
      <c r="G70" s="111" t="str">
        <f>IF(ISBLANK('In Process Calc.'!P70),"",'In Process Calc.'!P70)</f>
        <v/>
      </c>
      <c r="H70" s="111" t="str">
        <f>IF(ISBLANK('In Process Calc.'!Q70),"",'In Process Calc.'!Q70)</f>
        <v/>
      </c>
      <c r="I70" s="111" t="str">
        <f>IF(ISBLANK('In Process Calc.'!R70),"",'In Process Calc.'!R70)</f>
        <v/>
      </c>
      <c r="J70" s="111" t="str">
        <f>IF(ISBLANK('In Process Calc.'!S70),"",'In Process Calc.'!S70)</f>
        <v/>
      </c>
      <c r="K70" s="111" t="str">
        <f>IF(ISBLANK('In Process Calc.'!T70),"",'In Process Calc.'!T70)</f>
        <v/>
      </c>
      <c r="L70" s="111" t="str">
        <f>IF(ISBLANK('In Process Calc.'!U70),"",'In Process Calc.'!U70)</f>
        <v/>
      </c>
      <c r="M70" s="111" t="str">
        <f>IF(ISBLANK('In Process Calc.'!V70),"",'In Process Calc.'!V70)</f>
        <v/>
      </c>
      <c r="N70" s="111" t="str">
        <f>IF(ISBLANK('In Process Calc.'!W70),"",'In Process Calc.'!W70)</f>
        <v/>
      </c>
      <c r="O70" s="111" t="str">
        <f>IF(ISBLANK('In Process Calc.'!X70),"",'In Process Calc.'!X70)</f>
        <v/>
      </c>
      <c r="P70" s="111" t="str">
        <f>IF(ISBLANK('In Process Calc.'!Y70),"",'In Process Calc.'!Y70)</f>
        <v/>
      </c>
      <c r="Q70" s="111" t="str">
        <f>IF(ISBLANK('In Process Calc.'!Z70),"",'In Process Calc.'!Z70)</f>
        <v/>
      </c>
      <c r="R70" s="111" t="str">
        <f>IF(ISBLANK('In Process Calc.'!AA70),"",'In Process Calc.'!AA70)</f>
        <v/>
      </c>
      <c r="S70" s="111" t="str">
        <f>IF(ISBLANK('In Process Calc.'!AB70),"",'In Process Calc.'!AB70)</f>
        <v/>
      </c>
      <c r="T70" s="111" t="str">
        <f>IF(ISBLANK('In Process Calc.'!AC70),"",'In Process Calc.'!AC70)</f>
        <v/>
      </c>
      <c r="U70" s="111" t="str">
        <f>IF(ISBLANK('In Process Calc.'!AD70),"",'In Process Calc.'!AD70)</f>
        <v/>
      </c>
      <c r="V70" s="111" t="str">
        <f>IF(ISBLANK('In Process Calc.'!AE70),"",'In Process Calc.'!AE70)</f>
        <v/>
      </c>
      <c r="W70" s="111" t="str">
        <f>IF(ISBLANK('In Process Calc.'!AF70),"",'In Process Calc.'!AF70)</f>
        <v/>
      </c>
      <c r="X70" s="111" t="str">
        <f>IF(ISBLANK('In Process Calc.'!AG70),"",'In Process Calc.'!AG70)</f>
        <v/>
      </c>
      <c r="Y70" s="111" t="str">
        <f>IF(ISBLANK('In Process Calc.'!AH70),"",'In Process Calc.'!AH70)</f>
        <v/>
      </c>
      <c r="Z70" s="111" t="str">
        <f>IF(ISBLANK('In Process Calc.'!AI70),"",'In Process Calc.'!AI70)</f>
        <v/>
      </c>
      <c r="AA70" s="111" t="str">
        <f>IF(ISBLANK('In Process Calc.'!AJ70),"",'In Process Calc.'!AJ70)</f>
        <v/>
      </c>
      <c r="AB70" s="111" t="str">
        <f>IF(ISBLANK('In Process Calc.'!AK70),"",'In Process Calc.'!AK70)</f>
        <v/>
      </c>
      <c r="AC70" s="111" t="str">
        <f>IF(ISBLANK('In Process Calc.'!AL70),"",'In Process Calc.'!AL70)</f>
        <v/>
      </c>
      <c r="AD70" s="111" t="str">
        <f>IF(ISBLANK('In Process Calc.'!AM70),"",'In Process Calc.'!AM70)</f>
        <v/>
      </c>
      <c r="AE70" s="111" t="str">
        <f>IF(ISBLANK('In Process Calc.'!AN70),"",'In Process Calc.'!AN70)</f>
        <v/>
      </c>
      <c r="AF70" s="111" t="str">
        <f>IF(ISBLANK('In Process Calc.'!AO70),"",'In Process Calc.'!AO70)</f>
        <v/>
      </c>
      <c r="AG70" s="48"/>
      <c r="AH70" s="111" t="str">
        <f>IF(ISBLANK('In Process Calc.'!C70),"",'In Process Calc.'!C70)</f>
        <v/>
      </c>
      <c r="AI70" s="111" t="str">
        <f>IF(ISBLANK(Glutamine!H74),"",Glutamine!H74)</f>
        <v/>
      </c>
      <c r="AJ70" s="111" t="str">
        <f>IF(ISBLANK('In Process Calc.'!L70),"",'In Process Calc.'!L70)</f>
        <v/>
      </c>
      <c r="AK70" s="111" t="str">
        <f>IF(ISBLANK('In Process Calc.'!M70),"",'In Process Calc.'!M70)</f>
        <v/>
      </c>
      <c r="AL70" s="111" t="str">
        <f>IF(ISBLANK('In Process Calc.'!N70),"",'In Process Calc.'!N70)</f>
        <v/>
      </c>
      <c r="AM70" s="111" t="str">
        <f>IF(ISBLANK('In Process Calc.'!O70),"",'In Process Calc.'!O70)</f>
        <v/>
      </c>
      <c r="AN70" s="111" t="str">
        <f>IF(ISBLANK('In Process Calc.'!P70),"",'In Process Calc.'!P70)</f>
        <v/>
      </c>
      <c r="AO70" s="111" t="str">
        <f>IF(ISBLANK('In Process Calc.'!Q70),"",'In Process Calc.'!Q70)</f>
        <v/>
      </c>
      <c r="AP70" s="111" t="str">
        <f>IF(ISBLANK('In Process Calc.'!R70),"",'In Process Calc.'!R70)</f>
        <v/>
      </c>
      <c r="AQ70" s="111" t="str">
        <f>IF(ISBLANK('In Process Calc.'!S70),"",'In Process Calc.'!S70)</f>
        <v/>
      </c>
      <c r="AR70" s="111" t="str">
        <f>IF(ISBLANK('In Process Calc.'!T70),"",'In Process Calc.'!T70)</f>
        <v/>
      </c>
      <c r="AS70" s="111" t="str">
        <f>IF(ISBLANK('In Process Calc.'!U70),"",'In Process Calc.'!U70)</f>
        <v/>
      </c>
      <c r="AT70" s="111" t="str">
        <f>IF(ISBLANK('In Process Calc.'!V70),"",'In Process Calc.'!V70)</f>
        <v/>
      </c>
      <c r="AU70" s="111" t="str">
        <f>IF(ISBLANK('In Process Calc.'!W70),"",'In Process Calc.'!W70)</f>
        <v/>
      </c>
      <c r="AV70" s="111" t="str">
        <f>IF(ISBLANK('In Process Calc.'!X70),"",'In Process Calc.'!X70)</f>
        <v/>
      </c>
      <c r="AW70" s="111" t="str">
        <f>IF(ISBLANK('In Process Calc.'!Y70),"",'In Process Calc.'!Y70)</f>
        <v/>
      </c>
      <c r="AX70" s="111" t="str">
        <f>IF(ISBLANK('In Process Calc.'!Z70),"",'In Process Calc.'!Z70)</f>
        <v/>
      </c>
      <c r="AY70" s="111" t="str">
        <f>IF(ISBLANK('In Process Calc.'!AA70),"",'In Process Calc.'!AA70)</f>
        <v/>
      </c>
      <c r="AZ70" s="111" t="str">
        <f>IF(ISBLANK('In Process Calc.'!AB70),"",'In Process Calc.'!AB70)</f>
        <v/>
      </c>
      <c r="BA70" s="111" t="str">
        <f>IF(ISBLANK('In Process Calc.'!AC70),"",'In Process Calc.'!AC70)</f>
        <v/>
      </c>
      <c r="BB70" s="111" t="str">
        <f>IF(ISBLANK('In Process Calc.'!AD70),"",'In Process Calc.'!AD70)</f>
        <v/>
      </c>
      <c r="BC70" s="111" t="str">
        <f>IF(ISBLANK('In Process Calc.'!AE70),"",'In Process Calc.'!AE70)</f>
        <v/>
      </c>
      <c r="BD70" s="111" t="str">
        <f>IF(ISBLANK('In Process Calc.'!AF70),"",'In Process Calc.'!AF70)</f>
        <v/>
      </c>
      <c r="BE70" s="111" t="str">
        <f>IF(ISBLANK('In Process Calc.'!AG70),"",'In Process Calc.'!AG70)</f>
        <v/>
      </c>
      <c r="BF70" s="111" t="str">
        <f>IF(ISBLANK('In Process Calc.'!AH70),"",'In Process Calc.'!AH70)</f>
        <v/>
      </c>
      <c r="BG70" s="111" t="str">
        <f>IF(ISBLANK('In Process Calc.'!AI70),"",'In Process Calc.'!AI70)</f>
        <v/>
      </c>
      <c r="BH70" s="111" t="str">
        <f>IF(ISBLANK('In Process Calc.'!AJ70),"",'In Process Calc.'!AJ70)</f>
        <v/>
      </c>
      <c r="BI70" s="111" t="str">
        <f>IF(ISBLANK('In Process Calc.'!AK70),"",'In Process Calc.'!AK70)</f>
        <v/>
      </c>
      <c r="BJ70" s="111" t="str">
        <f>IF(ISBLANK('In Process Calc.'!AL70),"",'In Process Calc.'!AL70)</f>
        <v/>
      </c>
      <c r="BK70" s="111" t="str">
        <f>IF(ISBLANK('In Process Calc.'!AM70),"",'In Process Calc.'!AM70)</f>
        <v/>
      </c>
      <c r="BL70" s="111" t="str">
        <f>IF(ISBLANK('In Process Calc.'!AN70),"",'In Process Calc.'!AN70)</f>
        <v/>
      </c>
      <c r="BM70" s="111" t="str">
        <f>IF(ISBLANK('In Process Calc.'!AO70),"",'In Process Calc.'!AO70)</f>
        <v/>
      </c>
      <c r="BN70" s="48"/>
      <c r="BO70" s="48"/>
      <c r="BP70" s="48"/>
      <c r="BQ70" s="48"/>
      <c r="BR70" s="48"/>
      <c r="BS70" s="48"/>
      <c r="BT70" s="48"/>
      <c r="BU70" s="48"/>
      <c r="BV70" s="48"/>
      <c r="BW70" s="48"/>
      <c r="BX70" s="48"/>
      <c r="BY70" s="48"/>
      <c r="BZ70" s="48"/>
      <c r="CA70" s="48"/>
      <c r="CB70" s="48"/>
      <c r="CC70" s="48"/>
      <c r="CD70" s="48"/>
      <c r="CE70" s="48"/>
      <c r="CF70" s="48"/>
      <c r="CG70" s="48"/>
      <c r="CL70" s="292">
        <f>(CL42-'In Process Calc.'!O8)^2</f>
        <v>1.2134459350914919</v>
      </c>
      <c r="CM70" s="292">
        <f>(CM42-'In Process Calc.'!P8)^2</f>
        <v>0.16538685759967792</v>
      </c>
      <c r="CN70" s="292">
        <f>(CN42-'In Process Calc.'!Q8)^2</f>
        <v>9.6786424624667937</v>
      </c>
      <c r="CO70" s="292">
        <f>(CO42-'In Process Calc.'!R8)^2</f>
        <v>0.33389914492163081</v>
      </c>
      <c r="CP70" s="292">
        <f>(CP42-'In Process Calc.'!S8)^2</f>
        <v>7.3760833628504418E-3</v>
      </c>
      <c r="CQ70" s="292">
        <f>(CQ42-'In Process Calc.'!T8)^2</f>
        <v>0.67368947769846965</v>
      </c>
      <c r="CR70" s="292">
        <f>(CR42-'In Process Calc.'!U8)^2</f>
        <v>0.10236952732040917</v>
      </c>
      <c r="CS70" s="292">
        <f>(CS42-'In Process Calc.'!V8)^2</f>
        <v>1.6921903967935128</v>
      </c>
      <c r="CT70" s="292">
        <f>(CT42-'In Process Calc.'!W8)^2</f>
        <v>8.3539154493639092E-2</v>
      </c>
      <c r="CU70" s="292">
        <f>(CU42-'In Process Calc.'!X8)^2</f>
        <v>0.3923690692426815</v>
      </c>
      <c r="CV70" s="292">
        <f>(CV42-'In Process Calc.'!Y8)^2</f>
        <v>0.28538978270445103</v>
      </c>
      <c r="CW70" s="292">
        <f>(CW42-'In Process Calc.'!Z8)^2</f>
        <v>3.7550755114006593</v>
      </c>
      <c r="CX70" s="292">
        <f>(CX42-'In Process Calc.'!AA8)^2</f>
        <v>0.55561626447016654</v>
      </c>
      <c r="CY70" s="292">
        <f>(CY42-'In Process Calc.'!AB8)^2</f>
        <v>0.311096123110853</v>
      </c>
      <c r="CZ70" s="292">
        <f>(CZ42-'In Process Calc.'!AC8)^2</f>
        <v>1.802743031290998E-2</v>
      </c>
      <c r="DA70" s="292">
        <f>(DA42-'In Process Calc.'!AD8)^2</f>
        <v>0.19364561773721664</v>
      </c>
      <c r="DB70" s="292">
        <f>(DB42-'In Process Calc.'!AE8)^2</f>
        <v>5.1247981381628407E-2</v>
      </c>
      <c r="DC70" s="292">
        <f>(DC42-'In Process Calc.'!AF8)^2</f>
        <v>0.42769790550821152</v>
      </c>
      <c r="DD70" s="292">
        <f>(DD42-'In Process Calc.'!AG8)^2</f>
        <v>0.22511971654449628</v>
      </c>
      <c r="DE70" s="292">
        <f>(DE42-'In Process Calc.'!AH8)^2</f>
        <v>0.20027120586721672</v>
      </c>
      <c r="DF70" s="292">
        <f>(DF42-'In Process Calc.'!AI8)^2</f>
        <v>2.6769140275731795E-2</v>
      </c>
      <c r="DG70" s="292">
        <f>(DG42-'In Process Calc.'!AJ8)^2</f>
        <v>6.0667670337615512E-2</v>
      </c>
      <c r="DH70" s="292">
        <f>(DH42-'In Process Calc.'!AK8)^2</f>
        <v>0.42621337865216846</v>
      </c>
      <c r="DI70" s="292">
        <f>(DI42-'In Process Calc.'!AL8)^2</f>
        <v>0</v>
      </c>
      <c r="DJ70" s="292">
        <f>(DJ42-'In Process Calc.'!AM8)^2</f>
        <v>232.77234566224152</v>
      </c>
      <c r="DK70" s="292">
        <f>(DK42-'In Process Calc.'!AN8)^2</f>
        <v>188.10840016658869</v>
      </c>
      <c r="DL70" s="292">
        <f>(DL42-'In Process Calc.'!AO8)^2</f>
        <v>2831.1713576015763</v>
      </c>
    </row>
    <row r="71" spans="1:116">
      <c r="A71" s="111" t="str">
        <f>IF(ISBLANK('In Process Calc.'!C71),"",'In Process Calc.'!C71)</f>
        <v/>
      </c>
      <c r="B71" s="111" t="str">
        <f>IF(ISBLANK(Glutamine!H73),"",Glutamine!H73)</f>
        <v/>
      </c>
      <c r="C71" s="111" t="str">
        <f>IF(ISBLANK('In Process Calc.'!L71),"",'In Process Calc.'!L71)</f>
        <v/>
      </c>
      <c r="D71" s="111" t="str">
        <f>IF(ISBLANK('In Process Calc.'!M71),"",'In Process Calc.'!M71)</f>
        <v/>
      </c>
      <c r="E71" s="111" t="str">
        <f>IF(ISBLANK('In Process Calc.'!N71),"",'In Process Calc.'!N71)</f>
        <v/>
      </c>
      <c r="F71" s="111" t="str">
        <f>IF(ISBLANK('In Process Calc.'!O71),"",'In Process Calc.'!O71)</f>
        <v/>
      </c>
      <c r="G71" s="111" t="str">
        <f>IF(ISBLANK('In Process Calc.'!P71),"",'In Process Calc.'!P71)</f>
        <v/>
      </c>
      <c r="H71" s="111" t="str">
        <f>IF(ISBLANK('In Process Calc.'!Q71),"",'In Process Calc.'!Q71)</f>
        <v/>
      </c>
      <c r="I71" s="111" t="str">
        <f>IF(ISBLANK('In Process Calc.'!R71),"",'In Process Calc.'!R71)</f>
        <v/>
      </c>
      <c r="J71" s="111" t="str">
        <f>IF(ISBLANK('In Process Calc.'!S71),"",'In Process Calc.'!S71)</f>
        <v/>
      </c>
      <c r="K71" s="111" t="str">
        <f>IF(ISBLANK('In Process Calc.'!T71),"",'In Process Calc.'!T71)</f>
        <v/>
      </c>
      <c r="L71" s="111" t="str">
        <f>IF(ISBLANK('In Process Calc.'!U71),"",'In Process Calc.'!U71)</f>
        <v/>
      </c>
      <c r="M71" s="111" t="str">
        <f>IF(ISBLANK('In Process Calc.'!V71),"",'In Process Calc.'!V71)</f>
        <v/>
      </c>
      <c r="N71" s="111" t="str">
        <f>IF(ISBLANK('In Process Calc.'!W71),"",'In Process Calc.'!W71)</f>
        <v/>
      </c>
      <c r="O71" s="111" t="str">
        <f>IF(ISBLANK('In Process Calc.'!X71),"",'In Process Calc.'!X71)</f>
        <v/>
      </c>
      <c r="P71" s="111" t="str">
        <f>IF(ISBLANK('In Process Calc.'!Y71),"",'In Process Calc.'!Y71)</f>
        <v/>
      </c>
      <c r="Q71" s="111" t="str">
        <f>IF(ISBLANK('In Process Calc.'!Z71),"",'In Process Calc.'!Z71)</f>
        <v/>
      </c>
      <c r="R71" s="111" t="str">
        <f>IF(ISBLANK('In Process Calc.'!AA71),"",'In Process Calc.'!AA71)</f>
        <v/>
      </c>
      <c r="S71" s="111" t="str">
        <f>IF(ISBLANK('In Process Calc.'!AB71),"",'In Process Calc.'!AB71)</f>
        <v/>
      </c>
      <c r="T71" s="111" t="str">
        <f>IF(ISBLANK('In Process Calc.'!AC71),"",'In Process Calc.'!AC71)</f>
        <v/>
      </c>
      <c r="U71" s="111" t="str">
        <f>IF(ISBLANK('In Process Calc.'!AD71),"",'In Process Calc.'!AD71)</f>
        <v/>
      </c>
      <c r="V71" s="111" t="str">
        <f>IF(ISBLANK('In Process Calc.'!AE71),"",'In Process Calc.'!AE71)</f>
        <v/>
      </c>
      <c r="W71" s="111" t="str">
        <f>IF(ISBLANK('In Process Calc.'!AF71),"",'In Process Calc.'!AF71)</f>
        <v/>
      </c>
      <c r="X71" s="111" t="str">
        <f>IF(ISBLANK('In Process Calc.'!AG71),"",'In Process Calc.'!AG71)</f>
        <v/>
      </c>
      <c r="Y71" s="111" t="str">
        <f>IF(ISBLANK('In Process Calc.'!AH71),"",'In Process Calc.'!AH71)</f>
        <v/>
      </c>
      <c r="Z71" s="111" t="str">
        <f>IF(ISBLANK('In Process Calc.'!AI71),"",'In Process Calc.'!AI71)</f>
        <v/>
      </c>
      <c r="AA71" s="111" t="str">
        <f>IF(ISBLANK('In Process Calc.'!AJ71),"",'In Process Calc.'!AJ71)</f>
        <v/>
      </c>
      <c r="AB71" s="111" t="str">
        <f>IF(ISBLANK('In Process Calc.'!AK71),"",'In Process Calc.'!AK71)</f>
        <v/>
      </c>
      <c r="AC71" s="111" t="str">
        <f>IF(ISBLANK('In Process Calc.'!AL71),"",'In Process Calc.'!AL71)</f>
        <v/>
      </c>
      <c r="AD71" s="111" t="str">
        <f>IF(ISBLANK('In Process Calc.'!AM71),"",'In Process Calc.'!AM71)</f>
        <v/>
      </c>
      <c r="AE71" s="111" t="str">
        <f>IF(ISBLANK('In Process Calc.'!AN71),"",'In Process Calc.'!AN71)</f>
        <v/>
      </c>
      <c r="AF71" s="111" t="str">
        <f>IF(ISBLANK('In Process Calc.'!AO71),"",'In Process Calc.'!AO71)</f>
        <v/>
      </c>
      <c r="AG71" s="48"/>
      <c r="AH71" s="111" t="str">
        <f>IF(ISBLANK('In Process Calc.'!C71),"",'In Process Calc.'!C71)</f>
        <v/>
      </c>
      <c r="AI71" s="111" t="str">
        <f>IF(ISBLANK(Glutamine!H75),"",Glutamine!H75)</f>
        <v/>
      </c>
      <c r="AJ71" s="111" t="str">
        <f>IF(ISBLANK('In Process Calc.'!L71),"",'In Process Calc.'!L71)</f>
        <v/>
      </c>
      <c r="AK71" s="111" t="str">
        <f>IF(ISBLANK('In Process Calc.'!M71),"",'In Process Calc.'!M71)</f>
        <v/>
      </c>
      <c r="AL71" s="111" t="str">
        <f>IF(ISBLANK('In Process Calc.'!N71),"",'In Process Calc.'!N71)</f>
        <v/>
      </c>
      <c r="AM71" s="111" t="str">
        <f>IF(ISBLANK('In Process Calc.'!O71),"",'In Process Calc.'!O71)</f>
        <v/>
      </c>
      <c r="AN71" s="111" t="str">
        <f>IF(ISBLANK('In Process Calc.'!P71),"",'In Process Calc.'!P71)</f>
        <v/>
      </c>
      <c r="AO71" s="111" t="str">
        <f>IF(ISBLANK('In Process Calc.'!Q71),"",'In Process Calc.'!Q71)</f>
        <v/>
      </c>
      <c r="AP71" s="111" t="str">
        <f>IF(ISBLANK('In Process Calc.'!R71),"",'In Process Calc.'!R71)</f>
        <v/>
      </c>
      <c r="AQ71" s="111" t="str">
        <f>IF(ISBLANK('In Process Calc.'!S71),"",'In Process Calc.'!S71)</f>
        <v/>
      </c>
      <c r="AR71" s="111" t="str">
        <f>IF(ISBLANK('In Process Calc.'!T71),"",'In Process Calc.'!T71)</f>
        <v/>
      </c>
      <c r="AS71" s="111" t="str">
        <f>IF(ISBLANK('In Process Calc.'!U71),"",'In Process Calc.'!U71)</f>
        <v/>
      </c>
      <c r="AT71" s="111" t="str">
        <f>IF(ISBLANK('In Process Calc.'!V71),"",'In Process Calc.'!V71)</f>
        <v/>
      </c>
      <c r="AU71" s="111" t="str">
        <f>IF(ISBLANK('In Process Calc.'!W71),"",'In Process Calc.'!W71)</f>
        <v/>
      </c>
      <c r="AV71" s="111" t="str">
        <f>IF(ISBLANK('In Process Calc.'!X71),"",'In Process Calc.'!X71)</f>
        <v/>
      </c>
      <c r="AW71" s="111" t="str">
        <f>IF(ISBLANK('In Process Calc.'!Y71),"",'In Process Calc.'!Y71)</f>
        <v/>
      </c>
      <c r="AX71" s="111" t="str">
        <f>IF(ISBLANK('In Process Calc.'!Z71),"",'In Process Calc.'!Z71)</f>
        <v/>
      </c>
      <c r="AY71" s="111" t="str">
        <f>IF(ISBLANK('In Process Calc.'!AA71),"",'In Process Calc.'!AA71)</f>
        <v/>
      </c>
      <c r="AZ71" s="111" t="str">
        <f>IF(ISBLANK('In Process Calc.'!AB71),"",'In Process Calc.'!AB71)</f>
        <v/>
      </c>
      <c r="BA71" s="111" t="str">
        <f>IF(ISBLANK('In Process Calc.'!AC71),"",'In Process Calc.'!AC71)</f>
        <v/>
      </c>
      <c r="BB71" s="111" t="str">
        <f>IF(ISBLANK('In Process Calc.'!AD71),"",'In Process Calc.'!AD71)</f>
        <v/>
      </c>
      <c r="BC71" s="111" t="str">
        <f>IF(ISBLANK('In Process Calc.'!AE71),"",'In Process Calc.'!AE71)</f>
        <v/>
      </c>
      <c r="BD71" s="111" t="str">
        <f>IF(ISBLANK('In Process Calc.'!AF71),"",'In Process Calc.'!AF71)</f>
        <v/>
      </c>
      <c r="BE71" s="111" t="str">
        <f>IF(ISBLANK('In Process Calc.'!AG71),"",'In Process Calc.'!AG71)</f>
        <v/>
      </c>
      <c r="BF71" s="111" t="str">
        <f>IF(ISBLANK('In Process Calc.'!AH71),"",'In Process Calc.'!AH71)</f>
        <v/>
      </c>
      <c r="BG71" s="111" t="str">
        <f>IF(ISBLANK('In Process Calc.'!AI71),"",'In Process Calc.'!AI71)</f>
        <v/>
      </c>
      <c r="BH71" s="111" t="str">
        <f>IF(ISBLANK('In Process Calc.'!AJ71),"",'In Process Calc.'!AJ71)</f>
        <v/>
      </c>
      <c r="BI71" s="111" t="str">
        <f>IF(ISBLANK('In Process Calc.'!AK71),"",'In Process Calc.'!AK71)</f>
        <v/>
      </c>
      <c r="BJ71" s="111" t="str">
        <f>IF(ISBLANK('In Process Calc.'!AL71),"",'In Process Calc.'!AL71)</f>
        <v/>
      </c>
      <c r="BK71" s="111" t="str">
        <f>IF(ISBLANK('In Process Calc.'!AM71),"",'In Process Calc.'!AM71)</f>
        <v/>
      </c>
      <c r="BL71" s="111" t="str">
        <f>IF(ISBLANK('In Process Calc.'!AN71),"",'In Process Calc.'!AN71)</f>
        <v/>
      </c>
      <c r="BM71" s="111" t="str">
        <f>IF(ISBLANK('In Process Calc.'!AO71),"",'In Process Calc.'!AO71)</f>
        <v/>
      </c>
      <c r="BN71" s="48"/>
      <c r="BO71" s="48"/>
      <c r="BP71" s="48"/>
      <c r="BQ71" s="48"/>
      <c r="BR71" s="48"/>
      <c r="BS71" s="48"/>
      <c r="BT71" s="48"/>
      <c r="BU71" s="48"/>
      <c r="BV71" s="48"/>
      <c r="BW71" s="48"/>
      <c r="BX71" s="48"/>
      <c r="BY71" s="48"/>
      <c r="BZ71" s="48"/>
      <c r="CA71" s="48"/>
      <c r="CB71" s="48"/>
      <c r="CC71" s="48"/>
      <c r="CD71" s="48"/>
      <c r="CE71" s="48"/>
      <c r="CF71" s="48"/>
      <c r="CG71" s="48"/>
      <c r="CL71" s="292">
        <f>(CL43-'In Process Calc.'!O9)^2</f>
        <v>2.8398257607129915</v>
      </c>
      <c r="CM71" s="292">
        <f>(CM43-'In Process Calc.'!P9)^2</f>
        <v>7.9551270083260017E-2</v>
      </c>
      <c r="CN71" s="292">
        <f>(CN43-'In Process Calc.'!Q9)^2</f>
        <v>5.843418192079822</v>
      </c>
      <c r="CO71" s="292">
        <f>(CO43-'In Process Calc.'!R9)^2</f>
        <v>0.45067142683786554</v>
      </c>
      <c r="CP71" s="292">
        <f>(CP43-'In Process Calc.'!S9)^2</f>
        <v>1.3932816636954054E-3</v>
      </c>
      <c r="CQ71" s="292">
        <f>(CQ43-'In Process Calc.'!T9)^2</f>
        <v>0.45610887949711654</v>
      </c>
      <c r="CR71" s="292">
        <f>(CR43-'In Process Calc.'!U9)^2</f>
        <v>2.0893578004130459E-2</v>
      </c>
      <c r="CS71" s="292">
        <f>(CS43-'In Process Calc.'!V9)^2</f>
        <v>14.831111125403686</v>
      </c>
      <c r="CT71" s="292">
        <f>(CT43-'In Process Calc.'!W9)^2</f>
        <v>0.4705245028038737</v>
      </c>
      <c r="CU71" s="292">
        <f>(CU43-'In Process Calc.'!X9)^2</f>
        <v>0.53580416149076293</v>
      </c>
      <c r="CV71" s="292">
        <f>(CV43-'In Process Calc.'!Y9)^2</f>
        <v>0.51784669624943991</v>
      </c>
      <c r="CW71" s="292">
        <f>(CW43-'In Process Calc.'!Z9)^2</f>
        <v>0.1983080247711555</v>
      </c>
      <c r="CX71" s="292">
        <f>(CX43-'In Process Calc.'!AA9)^2</f>
        <v>0.98579061446580318</v>
      </c>
      <c r="CY71" s="292">
        <f>(CY43-'In Process Calc.'!AB9)^2</f>
        <v>0.43704044690811533</v>
      </c>
      <c r="CZ71" s="292">
        <f>(CZ43-'In Process Calc.'!AC9)^2</f>
        <v>4.8573117977301697E-3</v>
      </c>
      <c r="DA71" s="292">
        <f>(DA43-'In Process Calc.'!AD9)^2</f>
        <v>0.96524596260374596</v>
      </c>
      <c r="DB71" s="292">
        <f>(DB43-'In Process Calc.'!AE9)^2</f>
        <v>0.11150380707361461</v>
      </c>
      <c r="DC71" s="292">
        <f>(DC43-'In Process Calc.'!AF9)^2</f>
        <v>7.5861622208905286E-2</v>
      </c>
      <c r="DD71" s="292">
        <f>(DD43-'In Process Calc.'!AG9)^2</f>
        <v>0.12002517763512817</v>
      </c>
      <c r="DE71" s="292">
        <f>(DE43-'In Process Calc.'!AH9)^2</f>
        <v>9.9839137484550894E-2</v>
      </c>
      <c r="DF71" s="292">
        <f>(DF43-'In Process Calc.'!AI9)^2</f>
        <v>3.3083207444458293E-2</v>
      </c>
      <c r="DG71" s="292">
        <f>(DG43-'In Process Calc.'!AJ9)^2</f>
        <v>1.9504496907543946E-2</v>
      </c>
      <c r="DH71" s="292">
        <f>(DH43-'In Process Calc.'!AK9)^2</f>
        <v>1.2566182254622988</v>
      </c>
      <c r="DI71" s="292">
        <f>(DI43-'In Process Calc.'!AL9)^2</f>
        <v>0</v>
      </c>
      <c r="DJ71" s="292">
        <f>(DJ43-'In Process Calc.'!AM9)^2</f>
        <v>236.45764855978624</v>
      </c>
      <c r="DK71" s="292">
        <f>(DK43-'In Process Calc.'!AN9)^2</f>
        <v>215.34008546946197</v>
      </c>
      <c r="DL71" s="292">
        <f>(DL43-'In Process Calc.'!AO9)^2</f>
        <v>4693.2368580198181</v>
      </c>
    </row>
    <row r="72" spans="1:116">
      <c r="A72" s="111" t="str">
        <f>IF(ISBLANK('In Process Calc.'!C72),"",'In Process Calc.'!C72)</f>
        <v/>
      </c>
      <c r="B72" s="111" t="str">
        <f>IF(ISBLANK(Glutamine!H74),"",Glutamine!H74)</f>
        <v/>
      </c>
      <c r="C72" s="111" t="str">
        <f>IF(ISBLANK('In Process Calc.'!L72),"",'In Process Calc.'!L72)</f>
        <v/>
      </c>
      <c r="D72" s="111" t="str">
        <f>IF(ISBLANK('In Process Calc.'!M72),"",'In Process Calc.'!M72)</f>
        <v/>
      </c>
      <c r="E72" s="111" t="str">
        <f>IF(ISBLANK('In Process Calc.'!N72),"",'In Process Calc.'!N72)</f>
        <v/>
      </c>
      <c r="F72" s="111" t="str">
        <f>IF(ISBLANK('In Process Calc.'!O72),"",'In Process Calc.'!O72)</f>
        <v/>
      </c>
      <c r="G72" s="111" t="str">
        <f>IF(ISBLANK('In Process Calc.'!P72),"",'In Process Calc.'!P72)</f>
        <v/>
      </c>
      <c r="H72" s="111" t="str">
        <f>IF(ISBLANK('In Process Calc.'!Q72),"",'In Process Calc.'!Q72)</f>
        <v/>
      </c>
      <c r="I72" s="111" t="str">
        <f>IF(ISBLANK('In Process Calc.'!R72),"",'In Process Calc.'!R72)</f>
        <v/>
      </c>
      <c r="J72" s="111" t="str">
        <f>IF(ISBLANK('In Process Calc.'!S72),"",'In Process Calc.'!S72)</f>
        <v/>
      </c>
      <c r="K72" s="111" t="str">
        <f>IF(ISBLANK('In Process Calc.'!T72),"",'In Process Calc.'!T72)</f>
        <v/>
      </c>
      <c r="L72" s="111" t="str">
        <f>IF(ISBLANK('In Process Calc.'!U72),"",'In Process Calc.'!U72)</f>
        <v/>
      </c>
      <c r="M72" s="111" t="str">
        <f>IF(ISBLANK('In Process Calc.'!V72),"",'In Process Calc.'!V72)</f>
        <v/>
      </c>
      <c r="N72" s="111" t="str">
        <f>IF(ISBLANK('In Process Calc.'!W72),"",'In Process Calc.'!W72)</f>
        <v/>
      </c>
      <c r="O72" s="111" t="str">
        <f>IF(ISBLANK('In Process Calc.'!X72),"",'In Process Calc.'!X72)</f>
        <v/>
      </c>
      <c r="P72" s="111" t="str">
        <f>IF(ISBLANK('In Process Calc.'!Y72),"",'In Process Calc.'!Y72)</f>
        <v/>
      </c>
      <c r="Q72" s="111" t="str">
        <f>IF(ISBLANK('In Process Calc.'!Z72),"",'In Process Calc.'!Z72)</f>
        <v/>
      </c>
      <c r="R72" s="111" t="str">
        <f>IF(ISBLANK('In Process Calc.'!AA72),"",'In Process Calc.'!AA72)</f>
        <v/>
      </c>
      <c r="S72" s="111" t="str">
        <f>IF(ISBLANK('In Process Calc.'!AB72),"",'In Process Calc.'!AB72)</f>
        <v/>
      </c>
      <c r="T72" s="111" t="str">
        <f>IF(ISBLANK('In Process Calc.'!AC72),"",'In Process Calc.'!AC72)</f>
        <v/>
      </c>
      <c r="U72" s="111" t="str">
        <f>IF(ISBLANK('In Process Calc.'!AD72),"",'In Process Calc.'!AD72)</f>
        <v/>
      </c>
      <c r="V72" s="111" t="str">
        <f>IF(ISBLANK('In Process Calc.'!AE72),"",'In Process Calc.'!AE72)</f>
        <v/>
      </c>
      <c r="W72" s="111" t="str">
        <f>IF(ISBLANK('In Process Calc.'!AF72),"",'In Process Calc.'!AF72)</f>
        <v/>
      </c>
      <c r="X72" s="111" t="str">
        <f>IF(ISBLANK('In Process Calc.'!AG72),"",'In Process Calc.'!AG72)</f>
        <v/>
      </c>
      <c r="Y72" s="111" t="str">
        <f>IF(ISBLANK('In Process Calc.'!AH72),"",'In Process Calc.'!AH72)</f>
        <v/>
      </c>
      <c r="Z72" s="111" t="str">
        <f>IF(ISBLANK('In Process Calc.'!AI72),"",'In Process Calc.'!AI72)</f>
        <v/>
      </c>
      <c r="AA72" s="111" t="str">
        <f>IF(ISBLANK('In Process Calc.'!AJ72),"",'In Process Calc.'!AJ72)</f>
        <v/>
      </c>
      <c r="AB72" s="111" t="str">
        <f>IF(ISBLANK('In Process Calc.'!AK72),"",'In Process Calc.'!AK72)</f>
        <v/>
      </c>
      <c r="AC72" s="111" t="str">
        <f>IF(ISBLANK('In Process Calc.'!AL72),"",'In Process Calc.'!AL72)</f>
        <v/>
      </c>
      <c r="AD72" s="111" t="str">
        <f>IF(ISBLANK('In Process Calc.'!AM72),"",'In Process Calc.'!AM72)</f>
        <v/>
      </c>
      <c r="AE72" s="111" t="str">
        <f>IF(ISBLANK('In Process Calc.'!AN72),"",'In Process Calc.'!AN72)</f>
        <v/>
      </c>
      <c r="AF72" s="111" t="str">
        <f>IF(ISBLANK('In Process Calc.'!AO72),"",'In Process Calc.'!AO72)</f>
        <v/>
      </c>
      <c r="AG72" s="48"/>
      <c r="AH72" s="111" t="str">
        <f>IF(ISBLANK('In Process Calc.'!C72),"",'In Process Calc.'!C72)</f>
        <v/>
      </c>
      <c r="AI72" s="111" t="str">
        <f>IF(ISBLANK(Glutamine!H76),"",Glutamine!H76)</f>
        <v/>
      </c>
      <c r="AJ72" s="111" t="str">
        <f>IF(ISBLANK('In Process Calc.'!L72),"",'In Process Calc.'!L72)</f>
        <v/>
      </c>
      <c r="AK72" s="111" t="str">
        <f>IF(ISBLANK('In Process Calc.'!M72),"",'In Process Calc.'!M72)</f>
        <v/>
      </c>
      <c r="AL72" s="111" t="str">
        <f>IF(ISBLANK('In Process Calc.'!N72),"",'In Process Calc.'!N72)</f>
        <v/>
      </c>
      <c r="AM72" s="111" t="str">
        <f>IF(ISBLANK('In Process Calc.'!O72),"",'In Process Calc.'!O72)</f>
        <v/>
      </c>
      <c r="AN72" s="111" t="str">
        <f>IF(ISBLANK('In Process Calc.'!P72),"",'In Process Calc.'!P72)</f>
        <v/>
      </c>
      <c r="AO72" s="111" t="str">
        <f>IF(ISBLANK('In Process Calc.'!Q72),"",'In Process Calc.'!Q72)</f>
        <v/>
      </c>
      <c r="AP72" s="111" t="str">
        <f>IF(ISBLANK('In Process Calc.'!R72),"",'In Process Calc.'!R72)</f>
        <v/>
      </c>
      <c r="AQ72" s="111" t="str">
        <f>IF(ISBLANK('In Process Calc.'!S72),"",'In Process Calc.'!S72)</f>
        <v/>
      </c>
      <c r="AR72" s="111" t="str">
        <f>IF(ISBLANK('In Process Calc.'!T72),"",'In Process Calc.'!T72)</f>
        <v/>
      </c>
      <c r="AS72" s="111" t="str">
        <f>IF(ISBLANK('In Process Calc.'!U72),"",'In Process Calc.'!U72)</f>
        <v/>
      </c>
      <c r="AT72" s="111" t="str">
        <f>IF(ISBLANK('In Process Calc.'!V72),"",'In Process Calc.'!V72)</f>
        <v/>
      </c>
      <c r="AU72" s="111" t="str">
        <f>IF(ISBLANK('In Process Calc.'!W72),"",'In Process Calc.'!W72)</f>
        <v/>
      </c>
      <c r="AV72" s="111" t="str">
        <f>IF(ISBLANK('In Process Calc.'!X72),"",'In Process Calc.'!X72)</f>
        <v/>
      </c>
      <c r="AW72" s="111" t="str">
        <f>IF(ISBLANK('In Process Calc.'!Y72),"",'In Process Calc.'!Y72)</f>
        <v/>
      </c>
      <c r="AX72" s="111" t="str">
        <f>IF(ISBLANK('In Process Calc.'!Z72),"",'In Process Calc.'!Z72)</f>
        <v/>
      </c>
      <c r="AY72" s="111" t="str">
        <f>IF(ISBLANK('In Process Calc.'!AA72),"",'In Process Calc.'!AA72)</f>
        <v/>
      </c>
      <c r="AZ72" s="111" t="str">
        <f>IF(ISBLANK('In Process Calc.'!AB72),"",'In Process Calc.'!AB72)</f>
        <v/>
      </c>
      <c r="BA72" s="111" t="str">
        <f>IF(ISBLANK('In Process Calc.'!AC72),"",'In Process Calc.'!AC72)</f>
        <v/>
      </c>
      <c r="BB72" s="111" t="str">
        <f>IF(ISBLANK('In Process Calc.'!AD72),"",'In Process Calc.'!AD72)</f>
        <v/>
      </c>
      <c r="BC72" s="111" t="str">
        <f>IF(ISBLANK('In Process Calc.'!AE72),"",'In Process Calc.'!AE72)</f>
        <v/>
      </c>
      <c r="BD72" s="111" t="str">
        <f>IF(ISBLANK('In Process Calc.'!AF72),"",'In Process Calc.'!AF72)</f>
        <v/>
      </c>
      <c r="BE72" s="111" t="str">
        <f>IF(ISBLANK('In Process Calc.'!AG72),"",'In Process Calc.'!AG72)</f>
        <v/>
      </c>
      <c r="BF72" s="111" t="str">
        <f>IF(ISBLANK('In Process Calc.'!AH72),"",'In Process Calc.'!AH72)</f>
        <v/>
      </c>
      <c r="BG72" s="111" t="str">
        <f>IF(ISBLANK('In Process Calc.'!AI72),"",'In Process Calc.'!AI72)</f>
        <v/>
      </c>
      <c r="BH72" s="111" t="str">
        <f>IF(ISBLANK('In Process Calc.'!AJ72),"",'In Process Calc.'!AJ72)</f>
        <v/>
      </c>
      <c r="BI72" s="111" t="str">
        <f>IF(ISBLANK('In Process Calc.'!AK72),"",'In Process Calc.'!AK72)</f>
        <v/>
      </c>
      <c r="BJ72" s="111" t="str">
        <f>IF(ISBLANK('In Process Calc.'!AL72),"",'In Process Calc.'!AL72)</f>
        <v/>
      </c>
      <c r="BK72" s="111" t="str">
        <f>IF(ISBLANK('In Process Calc.'!AM72),"",'In Process Calc.'!AM72)</f>
        <v/>
      </c>
      <c r="BL72" s="111" t="str">
        <f>IF(ISBLANK('In Process Calc.'!AN72),"",'In Process Calc.'!AN72)</f>
        <v/>
      </c>
      <c r="BM72" s="111" t="str">
        <f>IF(ISBLANK('In Process Calc.'!AO72),"",'In Process Calc.'!AO72)</f>
        <v/>
      </c>
      <c r="BN72" s="48"/>
      <c r="BO72" s="48"/>
      <c r="BP72" s="48"/>
      <c r="BQ72" s="48"/>
      <c r="BR72" s="48"/>
      <c r="BS72" s="48"/>
      <c r="BT72" s="48"/>
      <c r="BU72" s="48"/>
      <c r="BV72" s="48"/>
      <c r="BW72" s="48"/>
      <c r="BX72" s="48"/>
      <c r="BY72" s="48"/>
      <c r="BZ72" s="48"/>
      <c r="CA72" s="48"/>
      <c r="CB72" s="48"/>
      <c r="CC72" s="48"/>
      <c r="CD72" s="48"/>
      <c r="CE72" s="48"/>
      <c r="CF72" s="48"/>
      <c r="CG72" s="48"/>
      <c r="CL72" s="292">
        <f>(CL44-'In Process Calc.'!O10)^2</f>
        <v>1.0199103527204298</v>
      </c>
      <c r="CM72" s="292">
        <f>(CM44-'In Process Calc.'!P10)^2</f>
        <v>1.1518929918737291</v>
      </c>
      <c r="CN72" s="292">
        <f>(CN44-'In Process Calc.'!Q10)^2</f>
        <v>6.0643776447399107</v>
      </c>
      <c r="CO72" s="292">
        <f>(CO44-'In Process Calc.'!R10)^2</f>
        <v>1.5058222673099229E-2</v>
      </c>
      <c r="CP72" s="292">
        <f>(CP44-'In Process Calc.'!S10)^2</f>
        <v>1.6380801260191671E-2</v>
      </c>
      <c r="CQ72" s="292">
        <f>(CQ44-'In Process Calc.'!T10)^2</f>
        <v>9.684619378946453E-4</v>
      </c>
      <c r="CR72" s="292">
        <f>(CR44-'In Process Calc.'!U10)^2</f>
        <v>0.21454495196672263</v>
      </c>
      <c r="CS72" s="292">
        <f>(CS44-'In Process Calc.'!V10)^2</f>
        <v>56.781300928216901</v>
      </c>
      <c r="CT72" s="292">
        <f>(CT44-'In Process Calc.'!W10)^2</f>
        <v>1.0135199632153027</v>
      </c>
      <c r="CU72" s="292">
        <f>(CU44-'In Process Calc.'!X10)^2</f>
        <v>2.2931665476279518E-3</v>
      </c>
      <c r="CV72" s="292">
        <f>(CV44-'In Process Calc.'!Y10)^2</f>
        <v>1.9684076508767028</v>
      </c>
      <c r="CW72" s="292">
        <f>(CW44-'In Process Calc.'!Z10)^2</f>
        <v>5.435898308592864</v>
      </c>
      <c r="CX72" s="292">
        <f>(CX44-'In Process Calc.'!AA10)^2</f>
        <v>3.3774704558975013</v>
      </c>
      <c r="CY72" s="292">
        <f>(CY44-'In Process Calc.'!AB10)^2</f>
        <v>1.8613716253928043</v>
      </c>
      <c r="CZ72" s="292">
        <f>(CZ44-'In Process Calc.'!AC10)^2</f>
        <v>6.3097446057519676E-3</v>
      </c>
      <c r="DA72" s="292">
        <f>(DA44-'In Process Calc.'!AD10)^2</f>
        <v>6.6558645075650267</v>
      </c>
      <c r="DB72" s="292">
        <f>(DB44-'In Process Calc.'!AE10)^2</f>
        <v>0.46998061415481351</v>
      </c>
      <c r="DC72" s="292">
        <f>(DC44-'In Process Calc.'!AF10)^2</f>
        <v>0.17183246343571015</v>
      </c>
      <c r="DD72" s="292">
        <f>(DD44-'In Process Calc.'!AG10)^2</f>
        <v>3.5708941724086431E-2</v>
      </c>
      <c r="DE72" s="292">
        <f>(DE44-'In Process Calc.'!AH10)^2</f>
        <v>0.15347492496787918</v>
      </c>
      <c r="DF72" s="292">
        <f>(DF44-'In Process Calc.'!AI10)^2</f>
        <v>0.16680106551364351</v>
      </c>
      <c r="DG72" s="292">
        <f>(DG44-'In Process Calc.'!AJ10)^2</f>
        <v>3.0712423378670365E-2</v>
      </c>
      <c r="DH72" s="292">
        <f>(DH44-'In Process Calc.'!AK10)^2</f>
        <v>6.1840805537419596</v>
      </c>
      <c r="DI72" s="292">
        <f>(DI44-'In Process Calc.'!AL10)^2</f>
        <v>0</v>
      </c>
      <c r="DJ72" s="292">
        <f>(DJ44-'In Process Calc.'!AM10)^2</f>
        <v>730.68451223851764</v>
      </c>
      <c r="DK72" s="292">
        <f>(DK44-'In Process Calc.'!AN10)^2</f>
        <v>818.02674122481608</v>
      </c>
      <c r="DL72" s="292">
        <f>(DL44-'In Process Calc.'!AO10)^2</f>
        <v>14326.918466850726</v>
      </c>
    </row>
    <row r="73" spans="1:116">
      <c r="A73" s="111" t="str">
        <f>IF(ISBLANK('In Process Calc.'!C73),"",'In Process Calc.'!C73)</f>
        <v/>
      </c>
      <c r="B73" s="111" t="str">
        <f>IF(ISBLANK(Glutamine!H75),"",Glutamine!H75)</f>
        <v/>
      </c>
      <c r="C73" s="111" t="str">
        <f>IF(ISBLANK('In Process Calc.'!L73),"",'In Process Calc.'!L73)</f>
        <v/>
      </c>
      <c r="D73" s="111" t="str">
        <f>IF(ISBLANK('In Process Calc.'!M73),"",'In Process Calc.'!M73)</f>
        <v/>
      </c>
      <c r="E73" s="111" t="str">
        <f>IF(ISBLANK('In Process Calc.'!N73),"",'In Process Calc.'!N73)</f>
        <v/>
      </c>
      <c r="F73" s="111" t="str">
        <f>IF(ISBLANK('In Process Calc.'!O73),"",'In Process Calc.'!O73)</f>
        <v/>
      </c>
      <c r="G73" s="111" t="str">
        <f>IF(ISBLANK('In Process Calc.'!P73),"",'In Process Calc.'!P73)</f>
        <v/>
      </c>
      <c r="H73" s="111" t="str">
        <f>IF(ISBLANK('In Process Calc.'!Q73),"",'In Process Calc.'!Q73)</f>
        <v/>
      </c>
      <c r="I73" s="111" t="str">
        <f>IF(ISBLANK('In Process Calc.'!R73),"",'In Process Calc.'!R73)</f>
        <v/>
      </c>
      <c r="J73" s="111" t="str">
        <f>IF(ISBLANK('In Process Calc.'!S73),"",'In Process Calc.'!S73)</f>
        <v/>
      </c>
      <c r="K73" s="111" t="str">
        <f>IF(ISBLANK('In Process Calc.'!T73),"",'In Process Calc.'!T73)</f>
        <v/>
      </c>
      <c r="L73" s="111" t="str">
        <f>IF(ISBLANK('In Process Calc.'!U73),"",'In Process Calc.'!U73)</f>
        <v/>
      </c>
      <c r="M73" s="111" t="str">
        <f>IF(ISBLANK('In Process Calc.'!V73),"",'In Process Calc.'!V73)</f>
        <v/>
      </c>
      <c r="N73" s="111" t="str">
        <f>IF(ISBLANK('In Process Calc.'!W73),"",'In Process Calc.'!W73)</f>
        <v/>
      </c>
      <c r="O73" s="111" t="str">
        <f>IF(ISBLANK('In Process Calc.'!X73),"",'In Process Calc.'!X73)</f>
        <v/>
      </c>
      <c r="P73" s="111" t="str">
        <f>IF(ISBLANK('In Process Calc.'!Y73),"",'In Process Calc.'!Y73)</f>
        <v/>
      </c>
      <c r="Q73" s="111" t="str">
        <f>IF(ISBLANK('In Process Calc.'!Z73),"",'In Process Calc.'!Z73)</f>
        <v/>
      </c>
      <c r="R73" s="111" t="str">
        <f>IF(ISBLANK('In Process Calc.'!AA73),"",'In Process Calc.'!AA73)</f>
        <v/>
      </c>
      <c r="S73" s="111" t="str">
        <f>IF(ISBLANK('In Process Calc.'!AB73),"",'In Process Calc.'!AB73)</f>
        <v/>
      </c>
      <c r="T73" s="111" t="str">
        <f>IF(ISBLANK('In Process Calc.'!AC73),"",'In Process Calc.'!AC73)</f>
        <v/>
      </c>
      <c r="U73" s="111" t="str">
        <f>IF(ISBLANK('In Process Calc.'!AD73),"",'In Process Calc.'!AD73)</f>
        <v/>
      </c>
      <c r="V73" s="111" t="str">
        <f>IF(ISBLANK('In Process Calc.'!AE73),"",'In Process Calc.'!AE73)</f>
        <v/>
      </c>
      <c r="W73" s="111" t="str">
        <f>IF(ISBLANK('In Process Calc.'!AF73),"",'In Process Calc.'!AF73)</f>
        <v/>
      </c>
      <c r="X73" s="111" t="str">
        <f>IF(ISBLANK('In Process Calc.'!AG73),"",'In Process Calc.'!AG73)</f>
        <v/>
      </c>
      <c r="Y73" s="111" t="str">
        <f>IF(ISBLANK('In Process Calc.'!AH73),"",'In Process Calc.'!AH73)</f>
        <v/>
      </c>
      <c r="Z73" s="111" t="str">
        <f>IF(ISBLANK('In Process Calc.'!AI73),"",'In Process Calc.'!AI73)</f>
        <v/>
      </c>
      <c r="AA73" s="111" t="str">
        <f>IF(ISBLANK('In Process Calc.'!AJ73),"",'In Process Calc.'!AJ73)</f>
        <v/>
      </c>
      <c r="AB73" s="111" t="str">
        <f>IF(ISBLANK('In Process Calc.'!AK73),"",'In Process Calc.'!AK73)</f>
        <v/>
      </c>
      <c r="AC73" s="111" t="str">
        <f>IF(ISBLANK('In Process Calc.'!AL73),"",'In Process Calc.'!AL73)</f>
        <v/>
      </c>
      <c r="AD73" s="111" t="str">
        <f>IF(ISBLANK('In Process Calc.'!AM73),"",'In Process Calc.'!AM73)</f>
        <v/>
      </c>
      <c r="AE73" s="111" t="str">
        <f>IF(ISBLANK('In Process Calc.'!AN73),"",'In Process Calc.'!AN73)</f>
        <v/>
      </c>
      <c r="AF73" s="111" t="str">
        <f>IF(ISBLANK('In Process Calc.'!AO73),"",'In Process Calc.'!AO73)</f>
        <v/>
      </c>
      <c r="AG73" s="48"/>
      <c r="AH73" s="111" t="str">
        <f>IF(ISBLANK('In Process Calc.'!C73),"",'In Process Calc.'!C73)</f>
        <v/>
      </c>
      <c r="AI73" s="111" t="str">
        <f>IF(ISBLANK(Glutamine!H77),"",Glutamine!H77)</f>
        <v/>
      </c>
      <c r="AJ73" s="111" t="str">
        <f>IF(ISBLANK('In Process Calc.'!L73),"",'In Process Calc.'!L73)</f>
        <v/>
      </c>
      <c r="AK73" s="111" t="str">
        <f>IF(ISBLANK('In Process Calc.'!M73),"",'In Process Calc.'!M73)</f>
        <v/>
      </c>
      <c r="AL73" s="111" t="str">
        <f>IF(ISBLANK('In Process Calc.'!N73),"",'In Process Calc.'!N73)</f>
        <v/>
      </c>
      <c r="AM73" s="111" t="str">
        <f>IF(ISBLANK('In Process Calc.'!O73),"",'In Process Calc.'!O73)</f>
        <v/>
      </c>
      <c r="AN73" s="111" t="str">
        <f>IF(ISBLANK('In Process Calc.'!P73),"",'In Process Calc.'!P73)</f>
        <v/>
      </c>
      <c r="AO73" s="111" t="str">
        <f>IF(ISBLANK('In Process Calc.'!Q73),"",'In Process Calc.'!Q73)</f>
        <v/>
      </c>
      <c r="AP73" s="111" t="str">
        <f>IF(ISBLANK('In Process Calc.'!R73),"",'In Process Calc.'!R73)</f>
        <v/>
      </c>
      <c r="AQ73" s="111" t="str">
        <f>IF(ISBLANK('In Process Calc.'!S73),"",'In Process Calc.'!S73)</f>
        <v/>
      </c>
      <c r="AR73" s="111" t="str">
        <f>IF(ISBLANK('In Process Calc.'!T73),"",'In Process Calc.'!T73)</f>
        <v/>
      </c>
      <c r="AS73" s="111" t="str">
        <f>IF(ISBLANK('In Process Calc.'!U73),"",'In Process Calc.'!U73)</f>
        <v/>
      </c>
      <c r="AT73" s="111" t="str">
        <f>IF(ISBLANK('In Process Calc.'!V73),"",'In Process Calc.'!V73)</f>
        <v/>
      </c>
      <c r="AU73" s="111" t="str">
        <f>IF(ISBLANK('In Process Calc.'!W73),"",'In Process Calc.'!W73)</f>
        <v/>
      </c>
      <c r="AV73" s="111" t="str">
        <f>IF(ISBLANK('In Process Calc.'!X73),"",'In Process Calc.'!X73)</f>
        <v/>
      </c>
      <c r="AW73" s="111" t="str">
        <f>IF(ISBLANK('In Process Calc.'!Y73),"",'In Process Calc.'!Y73)</f>
        <v/>
      </c>
      <c r="AX73" s="111" t="str">
        <f>IF(ISBLANK('In Process Calc.'!Z73),"",'In Process Calc.'!Z73)</f>
        <v/>
      </c>
      <c r="AY73" s="111" t="str">
        <f>IF(ISBLANK('In Process Calc.'!AA73),"",'In Process Calc.'!AA73)</f>
        <v/>
      </c>
      <c r="AZ73" s="111" t="str">
        <f>IF(ISBLANK('In Process Calc.'!AB73),"",'In Process Calc.'!AB73)</f>
        <v/>
      </c>
      <c r="BA73" s="111" t="str">
        <f>IF(ISBLANK('In Process Calc.'!AC73),"",'In Process Calc.'!AC73)</f>
        <v/>
      </c>
      <c r="BB73" s="111" t="str">
        <f>IF(ISBLANK('In Process Calc.'!AD73),"",'In Process Calc.'!AD73)</f>
        <v/>
      </c>
      <c r="BC73" s="111" t="str">
        <f>IF(ISBLANK('In Process Calc.'!AE73),"",'In Process Calc.'!AE73)</f>
        <v/>
      </c>
      <c r="BD73" s="111" t="str">
        <f>IF(ISBLANK('In Process Calc.'!AF73),"",'In Process Calc.'!AF73)</f>
        <v/>
      </c>
      <c r="BE73" s="111" t="str">
        <f>IF(ISBLANK('In Process Calc.'!AG73),"",'In Process Calc.'!AG73)</f>
        <v/>
      </c>
      <c r="BF73" s="111" t="str">
        <f>IF(ISBLANK('In Process Calc.'!AH73),"",'In Process Calc.'!AH73)</f>
        <v/>
      </c>
      <c r="BG73" s="111" t="str">
        <f>IF(ISBLANK('In Process Calc.'!AI73),"",'In Process Calc.'!AI73)</f>
        <v/>
      </c>
      <c r="BH73" s="111" t="str">
        <f>IF(ISBLANK('In Process Calc.'!AJ73),"",'In Process Calc.'!AJ73)</f>
        <v/>
      </c>
      <c r="BI73" s="111" t="str">
        <f>IF(ISBLANK('In Process Calc.'!AK73),"",'In Process Calc.'!AK73)</f>
        <v/>
      </c>
      <c r="BJ73" s="111" t="str">
        <f>IF(ISBLANK('In Process Calc.'!AL73),"",'In Process Calc.'!AL73)</f>
        <v/>
      </c>
      <c r="BK73" s="111" t="str">
        <f>IF(ISBLANK('In Process Calc.'!AM73),"",'In Process Calc.'!AM73)</f>
        <v/>
      </c>
      <c r="BL73" s="111" t="str">
        <f>IF(ISBLANK('In Process Calc.'!AN73),"",'In Process Calc.'!AN73)</f>
        <v/>
      </c>
      <c r="BM73" s="111" t="str">
        <f>IF(ISBLANK('In Process Calc.'!AO73),"",'In Process Calc.'!AO73)</f>
        <v/>
      </c>
      <c r="BN73" s="48"/>
      <c r="BO73" s="48"/>
      <c r="BP73" s="48"/>
      <c r="BQ73" s="48"/>
      <c r="BR73" s="48"/>
      <c r="BS73" s="48"/>
      <c r="BT73" s="48"/>
      <c r="BU73" s="48"/>
      <c r="BV73" s="48"/>
      <c r="BW73" s="48"/>
      <c r="BX73" s="48"/>
      <c r="BY73" s="48"/>
      <c r="BZ73" s="48"/>
      <c r="CA73" s="48"/>
      <c r="CB73" s="48"/>
      <c r="CC73" s="48"/>
      <c r="CD73" s="48"/>
      <c r="CE73" s="48"/>
      <c r="CF73" s="48"/>
      <c r="CG73" s="48"/>
      <c r="CL73" s="292">
        <f>(CL45-'In Process Calc.'!O11)^2</f>
        <v>1.3405997330927808</v>
      </c>
      <c r="CM73" s="292">
        <f>(CM45-'In Process Calc.'!P11)^2</f>
        <v>0.57292581011923094</v>
      </c>
      <c r="CN73" s="292">
        <f>(CN45-'In Process Calc.'!Q11)^2</f>
        <v>9.6233279385090729</v>
      </c>
      <c r="CO73" s="292">
        <f>(CO45-'In Process Calc.'!R11)^2</f>
        <v>1.9669575389048133</v>
      </c>
      <c r="CP73" s="292">
        <f>(CP45-'In Process Calc.'!S11)^2</f>
        <v>1.5330269967262349E-2</v>
      </c>
      <c r="CQ73" s="292">
        <f>(CQ45-'In Process Calc.'!T11)^2</f>
        <v>1.3957120060595509</v>
      </c>
      <c r="CR73" s="292">
        <f>(CR45-'In Process Calc.'!U11)^2</f>
        <v>2.1959572531285703E-2</v>
      </c>
      <c r="CS73" s="292">
        <f>(CS45-'In Process Calc.'!V11)^2</f>
        <v>37.712718174204227</v>
      </c>
      <c r="CT73" s="292">
        <f>(CT45-'In Process Calc.'!W11)^2</f>
        <v>0.33849788135002168</v>
      </c>
      <c r="CU73" s="292">
        <f>(CU45-'In Process Calc.'!X11)^2</f>
        <v>1.4728741707416577E-2</v>
      </c>
      <c r="CV73" s="292">
        <f>(CV45-'In Process Calc.'!Y11)^2</f>
        <v>0.81004254362443662</v>
      </c>
      <c r="CW73" s="292">
        <f>(CW45-'In Process Calc.'!Z11)^2</f>
        <v>13.598729199335045</v>
      </c>
      <c r="CX73" s="292">
        <f>(CX45-'In Process Calc.'!AA11)^2</f>
        <v>1.2215732382076798</v>
      </c>
      <c r="CY73" s="292">
        <f>(CY45-'In Process Calc.'!AB11)^2</f>
        <v>0.8786631976497693</v>
      </c>
      <c r="CZ73" s="292">
        <f>(CZ45-'In Process Calc.'!AC11)^2</f>
        <v>7.7450594676461558E-4</v>
      </c>
      <c r="DA73" s="292">
        <f>(DA45-'In Process Calc.'!AD11)^2</f>
        <v>12.395160719664435</v>
      </c>
      <c r="DB73" s="292">
        <f>(DB45-'In Process Calc.'!AE11)^2</f>
        <v>0.1890630213331434</v>
      </c>
      <c r="DC73" s="292">
        <f>(DC45-'In Process Calc.'!AF11)^2</f>
        <v>3.1764813332177094E-2</v>
      </c>
      <c r="DD73" s="292">
        <f>(DD45-'In Process Calc.'!AG11)^2</f>
        <v>0.1750191860705255</v>
      </c>
      <c r="DE73" s="292">
        <f>(DE45-'In Process Calc.'!AH11)^2</f>
        <v>6.9918192036951413E-3</v>
      </c>
      <c r="DF73" s="292">
        <f>(DF45-'In Process Calc.'!AI11)^2</f>
        <v>8.9605713685502367E-2</v>
      </c>
      <c r="DG73" s="292">
        <f>(DG45-'In Process Calc.'!AJ11)^2</f>
        <v>6.4219910965011501E-3</v>
      </c>
      <c r="DH73" s="292">
        <f>(DH45-'In Process Calc.'!AK11)^2</f>
        <v>3.2759051911924475</v>
      </c>
      <c r="DI73" s="292">
        <f>(DI45-'In Process Calc.'!AL11)^2</f>
        <v>0</v>
      </c>
      <c r="DJ73" s="292">
        <f>(DJ45-'In Process Calc.'!AM11)^2</f>
        <v>178.9489681028374</v>
      </c>
      <c r="DK73" s="292">
        <f>(DK45-'In Process Calc.'!AN11)^2</f>
        <v>326.00829356894519</v>
      </c>
      <c r="DL73" s="292">
        <f>(DL45-'In Process Calc.'!AO11)^2</f>
        <v>5096.9175223047559</v>
      </c>
    </row>
    <row r="74" spans="1:116">
      <c r="A74" s="111" t="str">
        <f>IF(ISBLANK('In Process Calc.'!C74),"",'In Process Calc.'!C74)</f>
        <v/>
      </c>
      <c r="B74" s="111" t="str">
        <f>IF(ISBLANK(Glutamine!H76),"",Glutamine!H76)</f>
        <v/>
      </c>
      <c r="C74" s="111" t="str">
        <f>IF(ISBLANK('In Process Calc.'!L74),"",'In Process Calc.'!L74)</f>
        <v/>
      </c>
      <c r="D74" s="111" t="str">
        <f>IF(ISBLANK('In Process Calc.'!M74),"",'In Process Calc.'!M74)</f>
        <v/>
      </c>
      <c r="E74" s="111" t="str">
        <f>IF(ISBLANK('In Process Calc.'!N74),"",'In Process Calc.'!N74)</f>
        <v/>
      </c>
      <c r="F74" s="111" t="str">
        <f>IF(ISBLANK('In Process Calc.'!O74),"",'In Process Calc.'!O74)</f>
        <v/>
      </c>
      <c r="G74" s="111" t="str">
        <f>IF(ISBLANK('In Process Calc.'!P74),"",'In Process Calc.'!P74)</f>
        <v/>
      </c>
      <c r="H74" s="111" t="str">
        <f>IF(ISBLANK('In Process Calc.'!Q74),"",'In Process Calc.'!Q74)</f>
        <v/>
      </c>
      <c r="I74" s="111" t="str">
        <f>IF(ISBLANK('In Process Calc.'!R74),"",'In Process Calc.'!R74)</f>
        <v/>
      </c>
      <c r="J74" s="111" t="str">
        <f>IF(ISBLANK('In Process Calc.'!S74),"",'In Process Calc.'!S74)</f>
        <v/>
      </c>
      <c r="K74" s="111" t="str">
        <f>IF(ISBLANK('In Process Calc.'!T74),"",'In Process Calc.'!T74)</f>
        <v/>
      </c>
      <c r="L74" s="111" t="str">
        <f>IF(ISBLANK('In Process Calc.'!U74),"",'In Process Calc.'!U74)</f>
        <v/>
      </c>
      <c r="M74" s="111" t="str">
        <f>IF(ISBLANK('In Process Calc.'!V74),"",'In Process Calc.'!V74)</f>
        <v/>
      </c>
      <c r="N74" s="111" t="str">
        <f>IF(ISBLANK('In Process Calc.'!W74),"",'In Process Calc.'!W74)</f>
        <v/>
      </c>
      <c r="O74" s="111" t="str">
        <f>IF(ISBLANK('In Process Calc.'!X74),"",'In Process Calc.'!X74)</f>
        <v/>
      </c>
      <c r="P74" s="111" t="str">
        <f>IF(ISBLANK('In Process Calc.'!Y74),"",'In Process Calc.'!Y74)</f>
        <v/>
      </c>
      <c r="Q74" s="111" t="str">
        <f>IF(ISBLANK('In Process Calc.'!Z74),"",'In Process Calc.'!Z74)</f>
        <v/>
      </c>
      <c r="R74" s="111" t="str">
        <f>IF(ISBLANK('In Process Calc.'!AA74),"",'In Process Calc.'!AA74)</f>
        <v/>
      </c>
      <c r="S74" s="111" t="str">
        <f>IF(ISBLANK('In Process Calc.'!AB74),"",'In Process Calc.'!AB74)</f>
        <v/>
      </c>
      <c r="T74" s="111" t="str">
        <f>IF(ISBLANK('In Process Calc.'!AC74),"",'In Process Calc.'!AC74)</f>
        <v/>
      </c>
      <c r="U74" s="111" t="str">
        <f>IF(ISBLANK('In Process Calc.'!AD74),"",'In Process Calc.'!AD74)</f>
        <v/>
      </c>
      <c r="V74" s="111" t="str">
        <f>IF(ISBLANK('In Process Calc.'!AE74),"",'In Process Calc.'!AE74)</f>
        <v/>
      </c>
      <c r="W74" s="111" t="str">
        <f>IF(ISBLANK('In Process Calc.'!AF74),"",'In Process Calc.'!AF74)</f>
        <v/>
      </c>
      <c r="X74" s="111" t="str">
        <f>IF(ISBLANK('In Process Calc.'!AG74),"",'In Process Calc.'!AG74)</f>
        <v/>
      </c>
      <c r="Y74" s="111" t="str">
        <f>IF(ISBLANK('In Process Calc.'!AH74),"",'In Process Calc.'!AH74)</f>
        <v/>
      </c>
      <c r="Z74" s="111" t="str">
        <f>IF(ISBLANK('In Process Calc.'!AI74),"",'In Process Calc.'!AI74)</f>
        <v/>
      </c>
      <c r="AA74" s="111" t="str">
        <f>IF(ISBLANK('In Process Calc.'!AJ74),"",'In Process Calc.'!AJ74)</f>
        <v/>
      </c>
      <c r="AB74" s="111" t="str">
        <f>IF(ISBLANK('In Process Calc.'!AK74),"",'In Process Calc.'!AK74)</f>
        <v/>
      </c>
      <c r="AC74" s="111" t="str">
        <f>IF(ISBLANK('In Process Calc.'!AL74),"",'In Process Calc.'!AL74)</f>
        <v/>
      </c>
      <c r="AD74" s="111" t="str">
        <f>IF(ISBLANK('In Process Calc.'!AM74),"",'In Process Calc.'!AM74)</f>
        <v/>
      </c>
      <c r="AE74" s="111" t="str">
        <f>IF(ISBLANK('In Process Calc.'!AN74),"",'In Process Calc.'!AN74)</f>
        <v/>
      </c>
      <c r="AF74" s="111" t="str">
        <f>IF(ISBLANK('In Process Calc.'!AO74),"",'In Process Calc.'!AO74)</f>
        <v/>
      </c>
      <c r="AG74" s="48"/>
      <c r="AH74" s="111" t="str">
        <f>IF(ISBLANK('In Process Calc.'!C74),"",'In Process Calc.'!C74)</f>
        <v/>
      </c>
      <c r="AI74" s="111" t="str">
        <f>IF(ISBLANK(Glutamine!H78),"",Glutamine!H78)</f>
        <v/>
      </c>
      <c r="AJ74" s="111" t="str">
        <f>IF(ISBLANK('In Process Calc.'!L74),"",'In Process Calc.'!L74)</f>
        <v/>
      </c>
      <c r="AK74" s="111" t="str">
        <f>IF(ISBLANK('In Process Calc.'!M74),"",'In Process Calc.'!M74)</f>
        <v/>
      </c>
      <c r="AL74" s="111" t="str">
        <f>IF(ISBLANK('In Process Calc.'!N74),"",'In Process Calc.'!N74)</f>
        <v/>
      </c>
      <c r="AM74" s="111" t="str">
        <f>IF(ISBLANK('In Process Calc.'!O74),"",'In Process Calc.'!O74)</f>
        <v/>
      </c>
      <c r="AN74" s="111" t="str">
        <f>IF(ISBLANK('In Process Calc.'!P74),"",'In Process Calc.'!P74)</f>
        <v/>
      </c>
      <c r="AO74" s="111" t="str">
        <f>IF(ISBLANK('In Process Calc.'!Q74),"",'In Process Calc.'!Q74)</f>
        <v/>
      </c>
      <c r="AP74" s="111" t="str">
        <f>IF(ISBLANK('In Process Calc.'!R74),"",'In Process Calc.'!R74)</f>
        <v/>
      </c>
      <c r="AQ74" s="111" t="str">
        <f>IF(ISBLANK('In Process Calc.'!S74),"",'In Process Calc.'!S74)</f>
        <v/>
      </c>
      <c r="AR74" s="111" t="str">
        <f>IF(ISBLANK('In Process Calc.'!T74),"",'In Process Calc.'!T74)</f>
        <v/>
      </c>
      <c r="AS74" s="111" t="str">
        <f>IF(ISBLANK('In Process Calc.'!U74),"",'In Process Calc.'!U74)</f>
        <v/>
      </c>
      <c r="AT74" s="111" t="str">
        <f>IF(ISBLANK('In Process Calc.'!V74),"",'In Process Calc.'!V74)</f>
        <v/>
      </c>
      <c r="AU74" s="111" t="str">
        <f>IF(ISBLANK('In Process Calc.'!W74),"",'In Process Calc.'!W74)</f>
        <v/>
      </c>
      <c r="AV74" s="111" t="str">
        <f>IF(ISBLANK('In Process Calc.'!X74),"",'In Process Calc.'!X74)</f>
        <v/>
      </c>
      <c r="AW74" s="111" t="str">
        <f>IF(ISBLANK('In Process Calc.'!Y74),"",'In Process Calc.'!Y74)</f>
        <v/>
      </c>
      <c r="AX74" s="111" t="str">
        <f>IF(ISBLANK('In Process Calc.'!Z74),"",'In Process Calc.'!Z74)</f>
        <v/>
      </c>
      <c r="AY74" s="111" t="str">
        <f>IF(ISBLANK('In Process Calc.'!AA74),"",'In Process Calc.'!AA74)</f>
        <v/>
      </c>
      <c r="AZ74" s="111" t="str">
        <f>IF(ISBLANK('In Process Calc.'!AB74),"",'In Process Calc.'!AB74)</f>
        <v/>
      </c>
      <c r="BA74" s="111" t="str">
        <f>IF(ISBLANK('In Process Calc.'!AC74),"",'In Process Calc.'!AC74)</f>
        <v/>
      </c>
      <c r="BB74" s="111" t="str">
        <f>IF(ISBLANK('In Process Calc.'!AD74),"",'In Process Calc.'!AD74)</f>
        <v/>
      </c>
      <c r="BC74" s="111" t="str">
        <f>IF(ISBLANK('In Process Calc.'!AE74),"",'In Process Calc.'!AE74)</f>
        <v/>
      </c>
      <c r="BD74" s="111" t="str">
        <f>IF(ISBLANK('In Process Calc.'!AF74),"",'In Process Calc.'!AF74)</f>
        <v/>
      </c>
      <c r="BE74" s="111" t="str">
        <f>IF(ISBLANK('In Process Calc.'!AG74),"",'In Process Calc.'!AG74)</f>
        <v/>
      </c>
      <c r="BF74" s="111" t="str">
        <f>IF(ISBLANK('In Process Calc.'!AH74),"",'In Process Calc.'!AH74)</f>
        <v/>
      </c>
      <c r="BG74" s="111" t="str">
        <f>IF(ISBLANK('In Process Calc.'!AI74),"",'In Process Calc.'!AI74)</f>
        <v/>
      </c>
      <c r="BH74" s="111" t="str">
        <f>IF(ISBLANK('In Process Calc.'!AJ74),"",'In Process Calc.'!AJ74)</f>
        <v/>
      </c>
      <c r="BI74" s="111" t="str">
        <f>IF(ISBLANK('In Process Calc.'!AK74),"",'In Process Calc.'!AK74)</f>
        <v/>
      </c>
      <c r="BJ74" s="111" t="str">
        <f>IF(ISBLANK('In Process Calc.'!AL74),"",'In Process Calc.'!AL74)</f>
        <v/>
      </c>
      <c r="BK74" s="111" t="str">
        <f>IF(ISBLANK('In Process Calc.'!AM74),"",'In Process Calc.'!AM74)</f>
        <v/>
      </c>
      <c r="BL74" s="111" t="str">
        <f>IF(ISBLANK('In Process Calc.'!AN74),"",'In Process Calc.'!AN74)</f>
        <v/>
      </c>
      <c r="BM74" s="111" t="str">
        <f>IF(ISBLANK('In Process Calc.'!AO74),"",'In Process Calc.'!AO74)</f>
        <v/>
      </c>
      <c r="BN74" s="48"/>
      <c r="BO74" s="48"/>
      <c r="BP74" s="48"/>
      <c r="BQ74" s="48"/>
      <c r="BR74" s="48"/>
      <c r="BS74" s="48"/>
      <c r="BT74" s="48"/>
      <c r="BU74" s="48"/>
      <c r="BV74" s="48"/>
      <c r="BW74" s="48"/>
      <c r="BX74" s="48"/>
      <c r="BY74" s="48"/>
      <c r="BZ74" s="48"/>
      <c r="CA74" s="48"/>
      <c r="CB74" s="48"/>
      <c r="CC74" s="48"/>
      <c r="CD74" s="48"/>
      <c r="CE74" s="48"/>
      <c r="CF74" s="48"/>
      <c r="CG74" s="48"/>
      <c r="CL74" s="292">
        <f>(CL46-'In Process Calc.'!O12)^2</f>
        <v>6.4438179428201634</v>
      </c>
      <c r="CM74" s="292">
        <f>(CM46-'In Process Calc.'!P12)^2</f>
        <v>7.1761923780357621E-3</v>
      </c>
      <c r="CN74" s="292">
        <f>(CN46-'In Process Calc.'!Q12)^2</f>
        <v>12.358292277166857</v>
      </c>
      <c r="CO74" s="292">
        <f>(CO46-'In Process Calc.'!R12)^2</f>
        <v>0.23134720332037609</v>
      </c>
      <c r="CP74" s="292">
        <f>(CP46-'In Process Calc.'!S12)^2</f>
        <v>2.8218897344776332E-5</v>
      </c>
      <c r="CQ74" s="292">
        <f>(CQ46-'In Process Calc.'!T12)^2</f>
        <v>2.9468307326013141</v>
      </c>
      <c r="CR74" s="292">
        <f>(CR46-'In Process Calc.'!U12)^2</f>
        <v>5.5137050852585405E-2</v>
      </c>
      <c r="CS74" s="292">
        <f>(CS46-'In Process Calc.'!V12)^2</f>
        <v>0.83304951573997266</v>
      </c>
      <c r="CT74" s="292">
        <f>(CT46-'In Process Calc.'!W12)^2</f>
        <v>7.6279058562732996E-2</v>
      </c>
      <c r="CU74" s="292">
        <f>(CU46-'In Process Calc.'!X12)^2</f>
        <v>6.326401613529864E-2</v>
      </c>
      <c r="CV74" s="292">
        <f>(CV46-'In Process Calc.'!Y12)^2</f>
        <v>0.111373684218258</v>
      </c>
      <c r="CW74" s="292">
        <f>(CW46-'In Process Calc.'!Z12)^2</f>
        <v>0.63175824800189206</v>
      </c>
      <c r="CX74" s="292">
        <f>(CX46-'In Process Calc.'!AA12)^2</f>
        <v>0.17876698167679753</v>
      </c>
      <c r="CY74" s="292">
        <f>(CY46-'In Process Calc.'!AB12)^2</f>
        <v>2.8762870680410071E-2</v>
      </c>
      <c r="CZ74" s="292">
        <f>(CZ46-'In Process Calc.'!AC12)^2</f>
        <v>2.0751331569701045E-2</v>
      </c>
      <c r="DA74" s="292">
        <f>(DA46-'In Process Calc.'!AD12)^2</f>
        <v>2.2501867625984868</v>
      </c>
      <c r="DB74" s="292">
        <f>(DB46-'In Process Calc.'!AE12)^2</f>
        <v>1.472903420134361E-2</v>
      </c>
      <c r="DC74" s="292">
        <f>(DC46-'In Process Calc.'!AF12)^2</f>
        <v>0.22311304756716557</v>
      </c>
      <c r="DD74" s="292">
        <f>(DD46-'In Process Calc.'!AG12)^2</f>
        <v>0.94990800341005899</v>
      </c>
      <c r="DE74" s="292">
        <f>(DE46-'In Process Calc.'!AH12)^2</f>
        <v>0.23084358775795732</v>
      </c>
      <c r="DF74" s="292">
        <f>(DF46-'In Process Calc.'!AI12)^2</f>
        <v>9.139362954601331E-4</v>
      </c>
      <c r="DG74" s="292">
        <f>(DG46-'In Process Calc.'!AJ12)^2</f>
        <v>5.9115181492509425E-2</v>
      </c>
      <c r="DH74" s="292">
        <f>(DH46-'In Process Calc.'!AK12)^2</f>
        <v>1.6092214820784871E-2</v>
      </c>
      <c r="DI74" s="292">
        <f>(DI46-'In Process Calc.'!AL12)^2</f>
        <v>0</v>
      </c>
      <c r="DJ74" s="292">
        <f>(DJ46-'In Process Calc.'!AM12)^2</f>
        <v>4.8866570046468762</v>
      </c>
      <c r="DK74" s="292">
        <f>(DK46-'In Process Calc.'!AN12)^2</f>
        <v>1.3739896551610378</v>
      </c>
      <c r="DL74" s="292">
        <f>(DL46-'In Process Calc.'!AO12)^2</f>
        <v>601.62374115030866</v>
      </c>
    </row>
    <row r="75" spans="1:116">
      <c r="A75" s="111" t="str">
        <f>IF(ISBLANK('In Process Calc.'!C75),"",'In Process Calc.'!C75)</f>
        <v/>
      </c>
      <c r="B75" s="111" t="str">
        <f>IF(ISBLANK(Glutamine!H77),"",Glutamine!H77)</f>
        <v/>
      </c>
      <c r="C75" s="111" t="str">
        <f>IF(ISBLANK('In Process Calc.'!L75),"",'In Process Calc.'!L75)</f>
        <v/>
      </c>
      <c r="D75" s="111" t="str">
        <f>IF(ISBLANK('In Process Calc.'!M75),"",'In Process Calc.'!M75)</f>
        <v/>
      </c>
      <c r="E75" s="111" t="str">
        <f>IF(ISBLANK('In Process Calc.'!N75),"",'In Process Calc.'!N75)</f>
        <v/>
      </c>
      <c r="F75" s="111" t="str">
        <f>IF(ISBLANK('In Process Calc.'!O75),"",'In Process Calc.'!O75)</f>
        <v/>
      </c>
      <c r="G75" s="111" t="str">
        <f>IF(ISBLANK('In Process Calc.'!P75),"",'In Process Calc.'!P75)</f>
        <v/>
      </c>
      <c r="H75" s="111" t="str">
        <f>IF(ISBLANK('In Process Calc.'!Q75),"",'In Process Calc.'!Q75)</f>
        <v/>
      </c>
      <c r="I75" s="111" t="str">
        <f>IF(ISBLANK('In Process Calc.'!R75),"",'In Process Calc.'!R75)</f>
        <v/>
      </c>
      <c r="J75" s="111" t="str">
        <f>IF(ISBLANK('In Process Calc.'!S75),"",'In Process Calc.'!S75)</f>
        <v/>
      </c>
      <c r="K75" s="111" t="str">
        <f>IF(ISBLANK('In Process Calc.'!T75),"",'In Process Calc.'!T75)</f>
        <v/>
      </c>
      <c r="L75" s="111" t="str">
        <f>IF(ISBLANK('In Process Calc.'!U75),"",'In Process Calc.'!U75)</f>
        <v/>
      </c>
      <c r="M75" s="111" t="str">
        <f>IF(ISBLANK('In Process Calc.'!V75),"",'In Process Calc.'!V75)</f>
        <v/>
      </c>
      <c r="N75" s="111" t="str">
        <f>IF(ISBLANK('In Process Calc.'!W75),"",'In Process Calc.'!W75)</f>
        <v/>
      </c>
      <c r="O75" s="111" t="str">
        <f>IF(ISBLANK('In Process Calc.'!X75),"",'In Process Calc.'!X75)</f>
        <v/>
      </c>
      <c r="P75" s="111" t="str">
        <f>IF(ISBLANK('In Process Calc.'!Y75),"",'In Process Calc.'!Y75)</f>
        <v/>
      </c>
      <c r="Q75" s="111" t="str">
        <f>IF(ISBLANK('In Process Calc.'!Z75),"",'In Process Calc.'!Z75)</f>
        <v/>
      </c>
      <c r="R75" s="111" t="str">
        <f>IF(ISBLANK('In Process Calc.'!AA75),"",'In Process Calc.'!AA75)</f>
        <v/>
      </c>
      <c r="S75" s="111" t="str">
        <f>IF(ISBLANK('In Process Calc.'!AB75),"",'In Process Calc.'!AB75)</f>
        <v/>
      </c>
      <c r="T75" s="111" t="str">
        <f>IF(ISBLANK('In Process Calc.'!AC75),"",'In Process Calc.'!AC75)</f>
        <v/>
      </c>
      <c r="U75" s="111" t="str">
        <f>IF(ISBLANK('In Process Calc.'!AD75),"",'In Process Calc.'!AD75)</f>
        <v/>
      </c>
      <c r="V75" s="111" t="str">
        <f>IF(ISBLANK('In Process Calc.'!AE75),"",'In Process Calc.'!AE75)</f>
        <v/>
      </c>
      <c r="W75" s="111" t="str">
        <f>IF(ISBLANK('In Process Calc.'!AF75),"",'In Process Calc.'!AF75)</f>
        <v/>
      </c>
      <c r="X75" s="111" t="str">
        <f>IF(ISBLANK('In Process Calc.'!AG75),"",'In Process Calc.'!AG75)</f>
        <v/>
      </c>
      <c r="Y75" s="111" t="str">
        <f>IF(ISBLANK('In Process Calc.'!AH75),"",'In Process Calc.'!AH75)</f>
        <v/>
      </c>
      <c r="Z75" s="111" t="str">
        <f>IF(ISBLANK('In Process Calc.'!AI75),"",'In Process Calc.'!AI75)</f>
        <v/>
      </c>
      <c r="AA75" s="111" t="str">
        <f>IF(ISBLANK('In Process Calc.'!AJ75),"",'In Process Calc.'!AJ75)</f>
        <v/>
      </c>
      <c r="AB75" s="111" t="str">
        <f>IF(ISBLANK('In Process Calc.'!AK75),"",'In Process Calc.'!AK75)</f>
        <v/>
      </c>
      <c r="AC75" s="111" t="str">
        <f>IF(ISBLANK('In Process Calc.'!AL75),"",'In Process Calc.'!AL75)</f>
        <v/>
      </c>
      <c r="AD75" s="111" t="str">
        <f>IF(ISBLANK('In Process Calc.'!AM75),"",'In Process Calc.'!AM75)</f>
        <v/>
      </c>
      <c r="AE75" s="111" t="str">
        <f>IF(ISBLANK('In Process Calc.'!AN75),"",'In Process Calc.'!AN75)</f>
        <v/>
      </c>
      <c r="AF75" s="111" t="str">
        <f>IF(ISBLANK('In Process Calc.'!AO75),"",'In Process Calc.'!AO75)</f>
        <v/>
      </c>
      <c r="AG75" s="48"/>
      <c r="AH75" s="111" t="str">
        <f>IF(ISBLANK('In Process Calc.'!C75),"",'In Process Calc.'!C75)</f>
        <v/>
      </c>
      <c r="AI75" s="111" t="str">
        <f>IF(ISBLANK(Glutamine!H79),"",Glutamine!H79)</f>
        <v/>
      </c>
      <c r="AJ75" s="111" t="str">
        <f>IF(ISBLANK('In Process Calc.'!L75),"",'In Process Calc.'!L75)</f>
        <v/>
      </c>
      <c r="AK75" s="111" t="str">
        <f>IF(ISBLANK('In Process Calc.'!M75),"",'In Process Calc.'!M75)</f>
        <v/>
      </c>
      <c r="AL75" s="111" t="str">
        <f>IF(ISBLANK('In Process Calc.'!N75),"",'In Process Calc.'!N75)</f>
        <v/>
      </c>
      <c r="AM75" s="111" t="str">
        <f>IF(ISBLANK('In Process Calc.'!O75),"",'In Process Calc.'!O75)</f>
        <v/>
      </c>
      <c r="AN75" s="111" t="str">
        <f>IF(ISBLANK('In Process Calc.'!P75),"",'In Process Calc.'!P75)</f>
        <v/>
      </c>
      <c r="AO75" s="111" t="str">
        <f>IF(ISBLANK('In Process Calc.'!Q75),"",'In Process Calc.'!Q75)</f>
        <v/>
      </c>
      <c r="AP75" s="111" t="str">
        <f>IF(ISBLANK('In Process Calc.'!R75),"",'In Process Calc.'!R75)</f>
        <v/>
      </c>
      <c r="AQ75" s="111" t="str">
        <f>IF(ISBLANK('In Process Calc.'!S75),"",'In Process Calc.'!S75)</f>
        <v/>
      </c>
      <c r="AR75" s="111" t="str">
        <f>IF(ISBLANK('In Process Calc.'!T75),"",'In Process Calc.'!T75)</f>
        <v/>
      </c>
      <c r="AS75" s="111" t="str">
        <f>IF(ISBLANK('In Process Calc.'!U75),"",'In Process Calc.'!U75)</f>
        <v/>
      </c>
      <c r="AT75" s="111" t="str">
        <f>IF(ISBLANK('In Process Calc.'!V75),"",'In Process Calc.'!V75)</f>
        <v/>
      </c>
      <c r="AU75" s="111" t="str">
        <f>IF(ISBLANK('In Process Calc.'!W75),"",'In Process Calc.'!W75)</f>
        <v/>
      </c>
      <c r="AV75" s="111" t="str">
        <f>IF(ISBLANK('In Process Calc.'!X75),"",'In Process Calc.'!X75)</f>
        <v/>
      </c>
      <c r="AW75" s="111" t="str">
        <f>IF(ISBLANK('In Process Calc.'!Y75),"",'In Process Calc.'!Y75)</f>
        <v/>
      </c>
      <c r="AX75" s="111" t="str">
        <f>IF(ISBLANK('In Process Calc.'!Z75),"",'In Process Calc.'!Z75)</f>
        <v/>
      </c>
      <c r="AY75" s="111" t="str">
        <f>IF(ISBLANK('In Process Calc.'!AA75),"",'In Process Calc.'!AA75)</f>
        <v/>
      </c>
      <c r="AZ75" s="111" t="str">
        <f>IF(ISBLANK('In Process Calc.'!AB75),"",'In Process Calc.'!AB75)</f>
        <v/>
      </c>
      <c r="BA75" s="111" t="str">
        <f>IF(ISBLANK('In Process Calc.'!AC75),"",'In Process Calc.'!AC75)</f>
        <v/>
      </c>
      <c r="BB75" s="111" t="str">
        <f>IF(ISBLANK('In Process Calc.'!AD75),"",'In Process Calc.'!AD75)</f>
        <v/>
      </c>
      <c r="BC75" s="111" t="str">
        <f>IF(ISBLANK('In Process Calc.'!AE75),"",'In Process Calc.'!AE75)</f>
        <v/>
      </c>
      <c r="BD75" s="111" t="str">
        <f>IF(ISBLANK('In Process Calc.'!AF75),"",'In Process Calc.'!AF75)</f>
        <v/>
      </c>
      <c r="BE75" s="111" t="str">
        <f>IF(ISBLANK('In Process Calc.'!AG75),"",'In Process Calc.'!AG75)</f>
        <v/>
      </c>
      <c r="BF75" s="111" t="str">
        <f>IF(ISBLANK('In Process Calc.'!AH75),"",'In Process Calc.'!AH75)</f>
        <v/>
      </c>
      <c r="BG75" s="111" t="str">
        <f>IF(ISBLANK('In Process Calc.'!AI75),"",'In Process Calc.'!AI75)</f>
        <v/>
      </c>
      <c r="BH75" s="111" t="str">
        <f>IF(ISBLANK('In Process Calc.'!AJ75),"",'In Process Calc.'!AJ75)</f>
        <v/>
      </c>
      <c r="BI75" s="111" t="str">
        <f>IF(ISBLANK('In Process Calc.'!AK75),"",'In Process Calc.'!AK75)</f>
        <v/>
      </c>
      <c r="BJ75" s="111" t="str">
        <f>IF(ISBLANK('In Process Calc.'!AL75),"",'In Process Calc.'!AL75)</f>
        <v/>
      </c>
      <c r="BK75" s="111" t="str">
        <f>IF(ISBLANK('In Process Calc.'!AM75),"",'In Process Calc.'!AM75)</f>
        <v/>
      </c>
      <c r="BL75" s="111" t="str">
        <f>IF(ISBLANK('In Process Calc.'!AN75),"",'In Process Calc.'!AN75)</f>
        <v/>
      </c>
      <c r="BM75" s="111" t="str">
        <f>IF(ISBLANK('In Process Calc.'!AO75),"",'In Process Calc.'!AO75)</f>
        <v/>
      </c>
      <c r="BN75" s="48"/>
      <c r="BO75" s="48"/>
      <c r="BP75" s="48"/>
      <c r="BQ75" s="48"/>
      <c r="BR75" s="48"/>
      <c r="BS75" s="48"/>
      <c r="BT75" s="48"/>
      <c r="BU75" s="48"/>
      <c r="BV75" s="48"/>
      <c r="BW75" s="48"/>
      <c r="BX75" s="48"/>
      <c r="BY75" s="48"/>
      <c r="BZ75" s="48"/>
      <c r="CA75" s="48"/>
      <c r="CB75" s="48"/>
      <c r="CC75" s="48"/>
      <c r="CD75" s="48"/>
      <c r="CE75" s="48"/>
      <c r="CF75" s="48"/>
      <c r="CG75" s="48"/>
      <c r="CL75" s="292">
        <f>(CL47-'In Process Calc.'!O13)^2</f>
        <v>3.4219756858631665</v>
      </c>
    </row>
    <row r="76" spans="1:116">
      <c r="A76" s="111" t="str">
        <f>IF(ISBLANK('In Process Calc.'!C76),"",'In Process Calc.'!C76)</f>
        <v/>
      </c>
      <c r="B76" s="111" t="str">
        <f>IF(ISBLANK(Glutamine!H78),"",Glutamine!H78)</f>
        <v/>
      </c>
      <c r="C76" s="111" t="str">
        <f>IF(ISBLANK('In Process Calc.'!L76),"",'In Process Calc.'!L76)</f>
        <v/>
      </c>
      <c r="D76" s="111" t="str">
        <f>IF(ISBLANK('In Process Calc.'!M76),"",'In Process Calc.'!M76)</f>
        <v/>
      </c>
      <c r="E76" s="111" t="str">
        <f>IF(ISBLANK('In Process Calc.'!N76),"",'In Process Calc.'!N76)</f>
        <v/>
      </c>
      <c r="F76" s="111" t="str">
        <f>IF(ISBLANK('In Process Calc.'!O76),"",'In Process Calc.'!O76)</f>
        <v/>
      </c>
      <c r="G76" s="111" t="str">
        <f>IF(ISBLANK('In Process Calc.'!P76),"",'In Process Calc.'!P76)</f>
        <v/>
      </c>
      <c r="H76" s="111" t="str">
        <f>IF(ISBLANK('In Process Calc.'!Q76),"",'In Process Calc.'!Q76)</f>
        <v/>
      </c>
      <c r="I76" s="111" t="str">
        <f>IF(ISBLANK('In Process Calc.'!R76),"",'In Process Calc.'!R76)</f>
        <v/>
      </c>
      <c r="J76" s="111" t="str">
        <f>IF(ISBLANK('In Process Calc.'!S76),"",'In Process Calc.'!S76)</f>
        <v/>
      </c>
      <c r="K76" s="111" t="str">
        <f>IF(ISBLANK('In Process Calc.'!T76),"",'In Process Calc.'!T76)</f>
        <v/>
      </c>
      <c r="L76" s="111" t="str">
        <f>IF(ISBLANK('In Process Calc.'!U76),"",'In Process Calc.'!U76)</f>
        <v/>
      </c>
      <c r="M76" s="111" t="str">
        <f>IF(ISBLANK('In Process Calc.'!V76),"",'In Process Calc.'!V76)</f>
        <v/>
      </c>
      <c r="N76" s="111" t="str">
        <f>IF(ISBLANK('In Process Calc.'!W76),"",'In Process Calc.'!W76)</f>
        <v/>
      </c>
      <c r="O76" s="111" t="str">
        <f>IF(ISBLANK('In Process Calc.'!X76),"",'In Process Calc.'!X76)</f>
        <v/>
      </c>
      <c r="P76" s="111" t="str">
        <f>IF(ISBLANK('In Process Calc.'!Y76),"",'In Process Calc.'!Y76)</f>
        <v/>
      </c>
      <c r="Q76" s="111" t="str">
        <f>IF(ISBLANK('In Process Calc.'!Z76),"",'In Process Calc.'!Z76)</f>
        <v/>
      </c>
      <c r="R76" s="111" t="str">
        <f>IF(ISBLANK('In Process Calc.'!AA76),"",'In Process Calc.'!AA76)</f>
        <v/>
      </c>
      <c r="S76" s="111" t="str">
        <f>IF(ISBLANK('In Process Calc.'!AB76),"",'In Process Calc.'!AB76)</f>
        <v/>
      </c>
      <c r="T76" s="111" t="str">
        <f>IF(ISBLANK('In Process Calc.'!AC76),"",'In Process Calc.'!AC76)</f>
        <v/>
      </c>
      <c r="U76" s="111" t="str">
        <f>IF(ISBLANK('In Process Calc.'!AD76),"",'In Process Calc.'!AD76)</f>
        <v/>
      </c>
      <c r="V76" s="111" t="str">
        <f>IF(ISBLANK('In Process Calc.'!AE76),"",'In Process Calc.'!AE76)</f>
        <v/>
      </c>
      <c r="W76" s="111" t="str">
        <f>IF(ISBLANK('In Process Calc.'!AF76),"",'In Process Calc.'!AF76)</f>
        <v/>
      </c>
      <c r="X76" s="111" t="str">
        <f>IF(ISBLANK('In Process Calc.'!AG76),"",'In Process Calc.'!AG76)</f>
        <v/>
      </c>
      <c r="Y76" s="111" t="str">
        <f>IF(ISBLANK('In Process Calc.'!AH76),"",'In Process Calc.'!AH76)</f>
        <v/>
      </c>
      <c r="Z76" s="111" t="str">
        <f>IF(ISBLANK('In Process Calc.'!AI76),"",'In Process Calc.'!AI76)</f>
        <v/>
      </c>
      <c r="AA76" s="111" t="str">
        <f>IF(ISBLANK('In Process Calc.'!AJ76),"",'In Process Calc.'!AJ76)</f>
        <v/>
      </c>
      <c r="AB76" s="111" t="str">
        <f>IF(ISBLANK('In Process Calc.'!AK76),"",'In Process Calc.'!AK76)</f>
        <v/>
      </c>
      <c r="AC76" s="111" t="str">
        <f>IF(ISBLANK('In Process Calc.'!AL76),"",'In Process Calc.'!AL76)</f>
        <v/>
      </c>
      <c r="AD76" s="111" t="str">
        <f>IF(ISBLANK('In Process Calc.'!AM76),"",'In Process Calc.'!AM76)</f>
        <v/>
      </c>
      <c r="AE76" s="111" t="str">
        <f>IF(ISBLANK('In Process Calc.'!AN76),"",'In Process Calc.'!AN76)</f>
        <v/>
      </c>
      <c r="AF76" s="111" t="str">
        <f>IF(ISBLANK('In Process Calc.'!AO76),"",'In Process Calc.'!AO76)</f>
        <v/>
      </c>
      <c r="AG76" s="48"/>
      <c r="AH76" s="111" t="str">
        <f>IF(ISBLANK('In Process Calc.'!C76),"",'In Process Calc.'!C76)</f>
        <v/>
      </c>
      <c r="AI76" s="111" t="str">
        <f>IF(ISBLANK(Glutamine!H80),"",Glutamine!H80)</f>
        <v/>
      </c>
      <c r="AJ76" s="111" t="str">
        <f>IF(ISBLANK('In Process Calc.'!L76),"",'In Process Calc.'!L76)</f>
        <v/>
      </c>
      <c r="AK76" s="111" t="str">
        <f>IF(ISBLANK('In Process Calc.'!M76),"",'In Process Calc.'!M76)</f>
        <v/>
      </c>
      <c r="AL76" s="111" t="str">
        <f>IF(ISBLANK('In Process Calc.'!N76),"",'In Process Calc.'!N76)</f>
        <v/>
      </c>
      <c r="AM76" s="111" t="str">
        <f>IF(ISBLANK('In Process Calc.'!O76),"",'In Process Calc.'!O76)</f>
        <v/>
      </c>
      <c r="AN76" s="111" t="str">
        <f>IF(ISBLANK('In Process Calc.'!P76),"",'In Process Calc.'!P76)</f>
        <v/>
      </c>
      <c r="AO76" s="111" t="str">
        <f>IF(ISBLANK('In Process Calc.'!Q76),"",'In Process Calc.'!Q76)</f>
        <v/>
      </c>
      <c r="AP76" s="111" t="str">
        <f>IF(ISBLANK('In Process Calc.'!R76),"",'In Process Calc.'!R76)</f>
        <v/>
      </c>
      <c r="AQ76" s="111" t="str">
        <f>IF(ISBLANK('In Process Calc.'!S76),"",'In Process Calc.'!S76)</f>
        <v/>
      </c>
      <c r="AR76" s="111" t="str">
        <f>IF(ISBLANK('In Process Calc.'!T76),"",'In Process Calc.'!T76)</f>
        <v/>
      </c>
      <c r="AS76" s="111" t="str">
        <f>IF(ISBLANK('In Process Calc.'!U76),"",'In Process Calc.'!U76)</f>
        <v/>
      </c>
      <c r="AT76" s="111" t="str">
        <f>IF(ISBLANK('In Process Calc.'!V76),"",'In Process Calc.'!V76)</f>
        <v/>
      </c>
      <c r="AU76" s="111" t="str">
        <f>IF(ISBLANK('In Process Calc.'!W76),"",'In Process Calc.'!W76)</f>
        <v/>
      </c>
      <c r="AV76" s="111" t="str">
        <f>IF(ISBLANK('In Process Calc.'!X76),"",'In Process Calc.'!X76)</f>
        <v/>
      </c>
      <c r="AW76" s="111" t="str">
        <f>IF(ISBLANK('In Process Calc.'!Y76),"",'In Process Calc.'!Y76)</f>
        <v/>
      </c>
      <c r="AX76" s="111" t="str">
        <f>IF(ISBLANK('In Process Calc.'!Z76),"",'In Process Calc.'!Z76)</f>
        <v/>
      </c>
      <c r="AY76" s="111" t="str">
        <f>IF(ISBLANK('In Process Calc.'!AA76),"",'In Process Calc.'!AA76)</f>
        <v/>
      </c>
      <c r="AZ76" s="111" t="str">
        <f>IF(ISBLANK('In Process Calc.'!AB76),"",'In Process Calc.'!AB76)</f>
        <v/>
      </c>
      <c r="BA76" s="111" t="str">
        <f>IF(ISBLANK('In Process Calc.'!AC76),"",'In Process Calc.'!AC76)</f>
        <v/>
      </c>
      <c r="BB76" s="111" t="str">
        <f>IF(ISBLANK('In Process Calc.'!AD76),"",'In Process Calc.'!AD76)</f>
        <v/>
      </c>
      <c r="BC76" s="111" t="str">
        <f>IF(ISBLANK('In Process Calc.'!AE76),"",'In Process Calc.'!AE76)</f>
        <v/>
      </c>
      <c r="BD76" s="111" t="str">
        <f>IF(ISBLANK('In Process Calc.'!AF76),"",'In Process Calc.'!AF76)</f>
        <v/>
      </c>
      <c r="BE76" s="111" t="str">
        <f>IF(ISBLANK('In Process Calc.'!AG76),"",'In Process Calc.'!AG76)</f>
        <v/>
      </c>
      <c r="BF76" s="111" t="str">
        <f>IF(ISBLANK('In Process Calc.'!AH76),"",'In Process Calc.'!AH76)</f>
        <v/>
      </c>
      <c r="BG76" s="111" t="str">
        <f>IF(ISBLANK('In Process Calc.'!AI76),"",'In Process Calc.'!AI76)</f>
        <v/>
      </c>
      <c r="BH76" s="111" t="str">
        <f>IF(ISBLANK('In Process Calc.'!AJ76),"",'In Process Calc.'!AJ76)</f>
        <v/>
      </c>
      <c r="BI76" s="111" t="str">
        <f>IF(ISBLANK('In Process Calc.'!AK76),"",'In Process Calc.'!AK76)</f>
        <v/>
      </c>
      <c r="BJ76" s="111" t="str">
        <f>IF(ISBLANK('In Process Calc.'!AL76),"",'In Process Calc.'!AL76)</f>
        <v/>
      </c>
      <c r="BK76" s="111" t="str">
        <f>IF(ISBLANK('In Process Calc.'!AM76),"",'In Process Calc.'!AM76)</f>
        <v/>
      </c>
      <c r="BL76" s="111" t="str">
        <f>IF(ISBLANK('In Process Calc.'!AN76),"",'In Process Calc.'!AN76)</f>
        <v/>
      </c>
      <c r="BM76" s="111" t="str">
        <f>IF(ISBLANK('In Process Calc.'!AO76),"",'In Process Calc.'!AO76)</f>
        <v/>
      </c>
      <c r="BN76" s="48"/>
      <c r="BO76" s="48"/>
      <c r="BP76" s="48"/>
      <c r="BQ76" s="48"/>
      <c r="BR76" s="48"/>
      <c r="BS76" s="48"/>
      <c r="BT76" s="48"/>
      <c r="BU76" s="48"/>
      <c r="BV76" s="48"/>
      <c r="BW76" s="48"/>
      <c r="BX76" s="48"/>
      <c r="BY76" s="48"/>
      <c r="BZ76" s="48"/>
      <c r="CA76" s="48"/>
      <c r="CB76" s="48"/>
      <c r="CC76" s="48"/>
      <c r="CD76" s="48"/>
      <c r="CE76" s="48"/>
      <c r="CF76" s="48"/>
      <c r="CG76" s="48"/>
    </row>
    <row r="77" spans="1:116">
      <c r="A77" s="111" t="str">
        <f>IF(ISBLANK('In Process Calc.'!C77),"",'In Process Calc.'!C77)</f>
        <v/>
      </c>
      <c r="B77" s="111" t="str">
        <f>IF(ISBLANK(Glutamine!H79),"",Glutamine!H79)</f>
        <v/>
      </c>
      <c r="C77" s="111" t="str">
        <f>IF(ISBLANK('In Process Calc.'!L77),"",'In Process Calc.'!L77)</f>
        <v/>
      </c>
      <c r="D77" s="111" t="str">
        <f>IF(ISBLANK('In Process Calc.'!M77),"",'In Process Calc.'!M77)</f>
        <v/>
      </c>
      <c r="E77" s="111" t="str">
        <f>IF(ISBLANK('In Process Calc.'!N77),"",'In Process Calc.'!N77)</f>
        <v/>
      </c>
      <c r="F77" s="111" t="str">
        <f>IF(ISBLANK('In Process Calc.'!O77),"",'In Process Calc.'!O77)</f>
        <v/>
      </c>
      <c r="G77" s="111" t="str">
        <f>IF(ISBLANK('In Process Calc.'!P77),"",'In Process Calc.'!P77)</f>
        <v/>
      </c>
      <c r="H77" s="111" t="str">
        <f>IF(ISBLANK('In Process Calc.'!Q77),"",'In Process Calc.'!Q77)</f>
        <v/>
      </c>
      <c r="I77" s="111" t="str">
        <f>IF(ISBLANK('In Process Calc.'!R77),"",'In Process Calc.'!R77)</f>
        <v/>
      </c>
      <c r="J77" s="111" t="str">
        <f>IF(ISBLANK('In Process Calc.'!S77),"",'In Process Calc.'!S77)</f>
        <v/>
      </c>
      <c r="K77" s="111" t="str">
        <f>IF(ISBLANK('In Process Calc.'!T77),"",'In Process Calc.'!T77)</f>
        <v/>
      </c>
      <c r="L77" s="111" t="str">
        <f>IF(ISBLANK('In Process Calc.'!U77),"",'In Process Calc.'!U77)</f>
        <v/>
      </c>
      <c r="M77" s="111" t="str">
        <f>IF(ISBLANK('In Process Calc.'!V77),"",'In Process Calc.'!V77)</f>
        <v/>
      </c>
      <c r="N77" s="111" t="str">
        <f>IF(ISBLANK('In Process Calc.'!W77),"",'In Process Calc.'!W77)</f>
        <v/>
      </c>
      <c r="O77" s="111" t="str">
        <f>IF(ISBLANK('In Process Calc.'!X77),"",'In Process Calc.'!X77)</f>
        <v/>
      </c>
      <c r="P77" s="111" t="str">
        <f>IF(ISBLANK('In Process Calc.'!Y77),"",'In Process Calc.'!Y77)</f>
        <v/>
      </c>
      <c r="Q77" s="111" t="str">
        <f>IF(ISBLANK('In Process Calc.'!Z77),"",'In Process Calc.'!Z77)</f>
        <v/>
      </c>
      <c r="R77" s="111" t="str">
        <f>IF(ISBLANK('In Process Calc.'!AA77),"",'In Process Calc.'!AA77)</f>
        <v/>
      </c>
      <c r="S77" s="111" t="str">
        <f>IF(ISBLANK('In Process Calc.'!AB77),"",'In Process Calc.'!AB77)</f>
        <v/>
      </c>
      <c r="T77" s="111" t="str">
        <f>IF(ISBLANK('In Process Calc.'!AC77),"",'In Process Calc.'!AC77)</f>
        <v/>
      </c>
      <c r="U77" s="111" t="str">
        <f>IF(ISBLANK('In Process Calc.'!AD77),"",'In Process Calc.'!AD77)</f>
        <v/>
      </c>
      <c r="V77" s="111" t="str">
        <f>IF(ISBLANK('In Process Calc.'!AE77),"",'In Process Calc.'!AE77)</f>
        <v/>
      </c>
      <c r="W77" s="111" t="str">
        <f>IF(ISBLANK('In Process Calc.'!AF77),"",'In Process Calc.'!AF77)</f>
        <v/>
      </c>
      <c r="X77" s="111" t="str">
        <f>IF(ISBLANK('In Process Calc.'!AG77),"",'In Process Calc.'!AG77)</f>
        <v/>
      </c>
      <c r="Y77" s="111" t="str">
        <f>IF(ISBLANK('In Process Calc.'!AH77),"",'In Process Calc.'!AH77)</f>
        <v/>
      </c>
      <c r="Z77" s="111" t="str">
        <f>IF(ISBLANK('In Process Calc.'!AI77),"",'In Process Calc.'!AI77)</f>
        <v/>
      </c>
      <c r="AA77" s="111" t="str">
        <f>IF(ISBLANK('In Process Calc.'!AJ77),"",'In Process Calc.'!AJ77)</f>
        <v/>
      </c>
      <c r="AB77" s="111" t="str">
        <f>IF(ISBLANK('In Process Calc.'!AK77),"",'In Process Calc.'!AK77)</f>
        <v/>
      </c>
      <c r="AC77" s="111" t="str">
        <f>IF(ISBLANK('In Process Calc.'!AL77),"",'In Process Calc.'!AL77)</f>
        <v/>
      </c>
      <c r="AD77" s="111" t="str">
        <f>IF(ISBLANK('In Process Calc.'!AM77),"",'In Process Calc.'!AM77)</f>
        <v/>
      </c>
      <c r="AE77" s="111" t="str">
        <f>IF(ISBLANK('In Process Calc.'!AN77),"",'In Process Calc.'!AN77)</f>
        <v/>
      </c>
      <c r="AF77" s="111" t="str">
        <f>IF(ISBLANK('In Process Calc.'!AO77),"",'In Process Calc.'!AO77)</f>
        <v/>
      </c>
      <c r="AG77" s="48"/>
      <c r="AH77" s="111" t="str">
        <f>IF(ISBLANK('In Process Calc.'!C77),"",'In Process Calc.'!C77)</f>
        <v/>
      </c>
      <c r="AI77" s="111" t="str">
        <f>IF(ISBLANK(Glutamine!H81),"",Glutamine!H81)</f>
        <v/>
      </c>
      <c r="AJ77" s="111" t="str">
        <f>IF(ISBLANK('In Process Calc.'!L77),"",'In Process Calc.'!L77)</f>
        <v/>
      </c>
      <c r="AK77" s="111" t="str">
        <f>IF(ISBLANK('In Process Calc.'!M77),"",'In Process Calc.'!M77)</f>
        <v/>
      </c>
      <c r="AL77" s="111" t="str">
        <f>IF(ISBLANK('In Process Calc.'!N77),"",'In Process Calc.'!N77)</f>
        <v/>
      </c>
      <c r="AM77" s="111" t="str">
        <f>IF(ISBLANK('In Process Calc.'!O77),"",'In Process Calc.'!O77)</f>
        <v/>
      </c>
      <c r="AN77" s="111" t="str">
        <f>IF(ISBLANK('In Process Calc.'!P77),"",'In Process Calc.'!P77)</f>
        <v/>
      </c>
      <c r="AO77" s="111" t="str">
        <f>IF(ISBLANK('In Process Calc.'!Q77),"",'In Process Calc.'!Q77)</f>
        <v/>
      </c>
      <c r="AP77" s="111" t="str">
        <f>IF(ISBLANK('In Process Calc.'!R77),"",'In Process Calc.'!R77)</f>
        <v/>
      </c>
      <c r="AQ77" s="111" t="str">
        <f>IF(ISBLANK('In Process Calc.'!S77),"",'In Process Calc.'!S77)</f>
        <v/>
      </c>
      <c r="AR77" s="111" t="str">
        <f>IF(ISBLANK('In Process Calc.'!T77),"",'In Process Calc.'!T77)</f>
        <v/>
      </c>
      <c r="AS77" s="111" t="str">
        <f>IF(ISBLANK('In Process Calc.'!U77),"",'In Process Calc.'!U77)</f>
        <v/>
      </c>
      <c r="AT77" s="111" t="str">
        <f>IF(ISBLANK('In Process Calc.'!V77),"",'In Process Calc.'!V77)</f>
        <v/>
      </c>
      <c r="AU77" s="111" t="str">
        <f>IF(ISBLANK('In Process Calc.'!W77),"",'In Process Calc.'!W77)</f>
        <v/>
      </c>
      <c r="AV77" s="111" t="str">
        <f>IF(ISBLANK('In Process Calc.'!X77),"",'In Process Calc.'!X77)</f>
        <v/>
      </c>
      <c r="AW77" s="111" t="str">
        <f>IF(ISBLANK('In Process Calc.'!Y77),"",'In Process Calc.'!Y77)</f>
        <v/>
      </c>
      <c r="AX77" s="111" t="str">
        <f>IF(ISBLANK('In Process Calc.'!Z77),"",'In Process Calc.'!Z77)</f>
        <v/>
      </c>
      <c r="AY77" s="111" t="str">
        <f>IF(ISBLANK('In Process Calc.'!AA77),"",'In Process Calc.'!AA77)</f>
        <v/>
      </c>
      <c r="AZ77" s="111" t="str">
        <f>IF(ISBLANK('In Process Calc.'!AB77),"",'In Process Calc.'!AB77)</f>
        <v/>
      </c>
      <c r="BA77" s="111" t="str">
        <f>IF(ISBLANK('In Process Calc.'!AC77),"",'In Process Calc.'!AC77)</f>
        <v/>
      </c>
      <c r="BB77" s="111" t="str">
        <f>IF(ISBLANK('In Process Calc.'!AD77),"",'In Process Calc.'!AD77)</f>
        <v/>
      </c>
      <c r="BC77" s="111" t="str">
        <f>IF(ISBLANK('In Process Calc.'!AE77),"",'In Process Calc.'!AE77)</f>
        <v/>
      </c>
      <c r="BD77" s="111" t="str">
        <f>IF(ISBLANK('In Process Calc.'!AF77),"",'In Process Calc.'!AF77)</f>
        <v/>
      </c>
      <c r="BE77" s="111" t="str">
        <f>IF(ISBLANK('In Process Calc.'!AG77),"",'In Process Calc.'!AG77)</f>
        <v/>
      </c>
      <c r="BF77" s="111" t="str">
        <f>IF(ISBLANK('In Process Calc.'!AH77),"",'In Process Calc.'!AH77)</f>
        <v/>
      </c>
      <c r="BG77" s="111" t="str">
        <f>IF(ISBLANK('In Process Calc.'!AI77),"",'In Process Calc.'!AI77)</f>
        <v/>
      </c>
      <c r="BH77" s="111" t="str">
        <f>IF(ISBLANK('In Process Calc.'!AJ77),"",'In Process Calc.'!AJ77)</f>
        <v/>
      </c>
      <c r="BI77" s="111" t="str">
        <f>IF(ISBLANK('In Process Calc.'!AK77),"",'In Process Calc.'!AK77)</f>
        <v/>
      </c>
      <c r="BJ77" s="111" t="str">
        <f>IF(ISBLANK('In Process Calc.'!AL77),"",'In Process Calc.'!AL77)</f>
        <v/>
      </c>
      <c r="BK77" s="111" t="str">
        <f>IF(ISBLANK('In Process Calc.'!AM77),"",'In Process Calc.'!AM77)</f>
        <v/>
      </c>
      <c r="BL77" s="111" t="str">
        <f>IF(ISBLANK('In Process Calc.'!AN77),"",'In Process Calc.'!AN77)</f>
        <v/>
      </c>
      <c r="BM77" s="111" t="str">
        <f>IF(ISBLANK('In Process Calc.'!AO77),"",'In Process Calc.'!AO77)</f>
        <v/>
      </c>
      <c r="BN77" s="48"/>
      <c r="BO77" s="48"/>
      <c r="BP77" s="48"/>
      <c r="BQ77" s="48"/>
      <c r="BR77" s="48"/>
      <c r="BS77" s="48"/>
      <c r="BT77" s="48"/>
      <c r="BU77" s="48"/>
      <c r="BV77" s="48"/>
      <c r="BW77" s="48"/>
      <c r="BX77" s="48"/>
      <c r="BY77" s="48"/>
      <c r="BZ77" s="48"/>
      <c r="CA77" s="48"/>
      <c r="CB77" s="48"/>
      <c r="CC77" s="48"/>
      <c r="CD77" s="48"/>
      <c r="CE77" s="48"/>
      <c r="CF77" s="48"/>
      <c r="CG77" s="48"/>
    </row>
    <row r="78" spans="1:116">
      <c r="A78" s="111" t="str">
        <f>IF(ISBLANK('In Process Calc.'!C78),"",'In Process Calc.'!C78)</f>
        <v/>
      </c>
      <c r="B78" s="111" t="str">
        <f>IF(ISBLANK(Glutamine!H80),"",Glutamine!H80)</f>
        <v/>
      </c>
      <c r="C78" s="111" t="str">
        <f>IF(ISBLANK('In Process Calc.'!L78),"",'In Process Calc.'!L78)</f>
        <v/>
      </c>
      <c r="D78" s="111" t="str">
        <f>IF(ISBLANK('In Process Calc.'!M78),"",'In Process Calc.'!M78)</f>
        <v/>
      </c>
      <c r="E78" s="111" t="str">
        <f>IF(ISBLANK('In Process Calc.'!N78),"",'In Process Calc.'!N78)</f>
        <v/>
      </c>
      <c r="F78" s="111" t="str">
        <f>IF(ISBLANK('In Process Calc.'!O78),"",'In Process Calc.'!O78)</f>
        <v/>
      </c>
      <c r="G78" s="111" t="str">
        <f>IF(ISBLANK('In Process Calc.'!P78),"",'In Process Calc.'!P78)</f>
        <v/>
      </c>
      <c r="H78" s="111" t="str">
        <f>IF(ISBLANK('In Process Calc.'!Q78),"",'In Process Calc.'!Q78)</f>
        <v/>
      </c>
      <c r="I78" s="111" t="str">
        <f>IF(ISBLANK('In Process Calc.'!R78),"",'In Process Calc.'!R78)</f>
        <v/>
      </c>
      <c r="J78" s="111" t="str">
        <f>IF(ISBLANK('In Process Calc.'!S78),"",'In Process Calc.'!S78)</f>
        <v/>
      </c>
      <c r="K78" s="111" t="str">
        <f>IF(ISBLANK('In Process Calc.'!T78),"",'In Process Calc.'!T78)</f>
        <v/>
      </c>
      <c r="L78" s="111" t="str">
        <f>IF(ISBLANK('In Process Calc.'!U78),"",'In Process Calc.'!U78)</f>
        <v/>
      </c>
      <c r="M78" s="111" t="str">
        <f>IF(ISBLANK('In Process Calc.'!V78),"",'In Process Calc.'!V78)</f>
        <v/>
      </c>
      <c r="N78" s="111" t="str">
        <f>IF(ISBLANK('In Process Calc.'!W78),"",'In Process Calc.'!W78)</f>
        <v/>
      </c>
      <c r="O78" s="111" t="str">
        <f>IF(ISBLANK('In Process Calc.'!X78),"",'In Process Calc.'!X78)</f>
        <v/>
      </c>
      <c r="P78" s="111" t="str">
        <f>IF(ISBLANK('In Process Calc.'!Y78),"",'In Process Calc.'!Y78)</f>
        <v/>
      </c>
      <c r="Q78" s="111" t="str">
        <f>IF(ISBLANK('In Process Calc.'!Z78),"",'In Process Calc.'!Z78)</f>
        <v/>
      </c>
      <c r="R78" s="111" t="str">
        <f>IF(ISBLANK('In Process Calc.'!AA78),"",'In Process Calc.'!AA78)</f>
        <v/>
      </c>
      <c r="S78" s="111" t="str">
        <f>IF(ISBLANK('In Process Calc.'!AB78),"",'In Process Calc.'!AB78)</f>
        <v/>
      </c>
      <c r="T78" s="111" t="str">
        <f>IF(ISBLANK('In Process Calc.'!AC78),"",'In Process Calc.'!AC78)</f>
        <v/>
      </c>
      <c r="U78" s="111" t="str">
        <f>IF(ISBLANK('In Process Calc.'!AD78),"",'In Process Calc.'!AD78)</f>
        <v/>
      </c>
      <c r="V78" s="111" t="str">
        <f>IF(ISBLANK('In Process Calc.'!AE78),"",'In Process Calc.'!AE78)</f>
        <v/>
      </c>
      <c r="W78" s="111" t="str">
        <f>IF(ISBLANK('In Process Calc.'!AF78),"",'In Process Calc.'!AF78)</f>
        <v/>
      </c>
      <c r="X78" s="111" t="str">
        <f>IF(ISBLANK('In Process Calc.'!AG78),"",'In Process Calc.'!AG78)</f>
        <v/>
      </c>
      <c r="Y78" s="111" t="str">
        <f>IF(ISBLANK('In Process Calc.'!AH78),"",'In Process Calc.'!AH78)</f>
        <v/>
      </c>
      <c r="Z78" s="111" t="str">
        <f>IF(ISBLANK('In Process Calc.'!AI78),"",'In Process Calc.'!AI78)</f>
        <v/>
      </c>
      <c r="AA78" s="111" t="str">
        <f>IF(ISBLANK('In Process Calc.'!AJ78),"",'In Process Calc.'!AJ78)</f>
        <v/>
      </c>
      <c r="AB78" s="111" t="str">
        <f>IF(ISBLANK('In Process Calc.'!AK78),"",'In Process Calc.'!AK78)</f>
        <v/>
      </c>
      <c r="AC78" s="111" t="str">
        <f>IF(ISBLANK('In Process Calc.'!AL78),"",'In Process Calc.'!AL78)</f>
        <v/>
      </c>
      <c r="AD78" s="111" t="str">
        <f>IF(ISBLANK('In Process Calc.'!AM78),"",'In Process Calc.'!AM78)</f>
        <v/>
      </c>
      <c r="AE78" s="111" t="str">
        <f>IF(ISBLANK('In Process Calc.'!AN78),"",'In Process Calc.'!AN78)</f>
        <v/>
      </c>
      <c r="AF78" s="111" t="str">
        <f>IF(ISBLANK('In Process Calc.'!AO78),"",'In Process Calc.'!AO78)</f>
        <v/>
      </c>
      <c r="AG78" s="48"/>
      <c r="AH78" s="111" t="str">
        <f>IF(ISBLANK('In Process Calc.'!C78),"",'In Process Calc.'!C78)</f>
        <v/>
      </c>
      <c r="AI78" s="111" t="str">
        <f>IF(ISBLANK(Glutamine!H82),"",Glutamine!H82)</f>
        <v/>
      </c>
      <c r="AJ78" s="111" t="str">
        <f>IF(ISBLANK('In Process Calc.'!L78),"",'In Process Calc.'!L78)</f>
        <v/>
      </c>
      <c r="AK78" s="111" t="str">
        <f>IF(ISBLANK('In Process Calc.'!M78),"",'In Process Calc.'!M78)</f>
        <v/>
      </c>
      <c r="AL78" s="111" t="str">
        <f>IF(ISBLANK('In Process Calc.'!N78),"",'In Process Calc.'!N78)</f>
        <v/>
      </c>
      <c r="AM78" s="111" t="str">
        <f>IF(ISBLANK('In Process Calc.'!O78),"",'In Process Calc.'!O78)</f>
        <v/>
      </c>
      <c r="AN78" s="111" t="str">
        <f>IF(ISBLANK('In Process Calc.'!P78),"",'In Process Calc.'!P78)</f>
        <v/>
      </c>
      <c r="AO78" s="111" t="str">
        <f>IF(ISBLANK('In Process Calc.'!Q78),"",'In Process Calc.'!Q78)</f>
        <v/>
      </c>
      <c r="AP78" s="111" t="str">
        <f>IF(ISBLANK('In Process Calc.'!R78),"",'In Process Calc.'!R78)</f>
        <v/>
      </c>
      <c r="AQ78" s="111" t="str">
        <f>IF(ISBLANK('In Process Calc.'!S78),"",'In Process Calc.'!S78)</f>
        <v/>
      </c>
      <c r="AR78" s="111" t="str">
        <f>IF(ISBLANK('In Process Calc.'!T78),"",'In Process Calc.'!T78)</f>
        <v/>
      </c>
      <c r="AS78" s="111" t="str">
        <f>IF(ISBLANK('In Process Calc.'!U78),"",'In Process Calc.'!U78)</f>
        <v/>
      </c>
      <c r="AT78" s="111" t="str">
        <f>IF(ISBLANK('In Process Calc.'!V78),"",'In Process Calc.'!V78)</f>
        <v/>
      </c>
      <c r="AU78" s="111" t="str">
        <f>IF(ISBLANK('In Process Calc.'!W78),"",'In Process Calc.'!W78)</f>
        <v/>
      </c>
      <c r="AV78" s="111" t="str">
        <f>IF(ISBLANK('In Process Calc.'!X78),"",'In Process Calc.'!X78)</f>
        <v/>
      </c>
      <c r="AW78" s="111" t="str">
        <f>IF(ISBLANK('In Process Calc.'!Y78),"",'In Process Calc.'!Y78)</f>
        <v/>
      </c>
      <c r="AX78" s="111" t="str">
        <f>IF(ISBLANK('In Process Calc.'!Z78),"",'In Process Calc.'!Z78)</f>
        <v/>
      </c>
      <c r="AY78" s="111" t="str">
        <f>IF(ISBLANK('In Process Calc.'!AA78),"",'In Process Calc.'!AA78)</f>
        <v/>
      </c>
      <c r="AZ78" s="111" t="str">
        <f>IF(ISBLANK('In Process Calc.'!AB78),"",'In Process Calc.'!AB78)</f>
        <v/>
      </c>
      <c r="BA78" s="111" t="str">
        <f>IF(ISBLANK('In Process Calc.'!AC78),"",'In Process Calc.'!AC78)</f>
        <v/>
      </c>
      <c r="BB78" s="111" t="str">
        <f>IF(ISBLANK('In Process Calc.'!AD78),"",'In Process Calc.'!AD78)</f>
        <v/>
      </c>
      <c r="BC78" s="111" t="str">
        <f>IF(ISBLANK('In Process Calc.'!AE78),"",'In Process Calc.'!AE78)</f>
        <v/>
      </c>
      <c r="BD78" s="111" t="str">
        <f>IF(ISBLANK('In Process Calc.'!AF78),"",'In Process Calc.'!AF78)</f>
        <v/>
      </c>
      <c r="BE78" s="111" t="str">
        <f>IF(ISBLANK('In Process Calc.'!AG78),"",'In Process Calc.'!AG78)</f>
        <v/>
      </c>
      <c r="BF78" s="111" t="str">
        <f>IF(ISBLANK('In Process Calc.'!AH78),"",'In Process Calc.'!AH78)</f>
        <v/>
      </c>
      <c r="BG78" s="111" t="str">
        <f>IF(ISBLANK('In Process Calc.'!AI78),"",'In Process Calc.'!AI78)</f>
        <v/>
      </c>
      <c r="BH78" s="111" t="str">
        <f>IF(ISBLANK('In Process Calc.'!AJ78),"",'In Process Calc.'!AJ78)</f>
        <v/>
      </c>
      <c r="BI78" s="111" t="str">
        <f>IF(ISBLANK('In Process Calc.'!AK78),"",'In Process Calc.'!AK78)</f>
        <v/>
      </c>
      <c r="BJ78" s="111" t="str">
        <f>IF(ISBLANK('In Process Calc.'!AL78),"",'In Process Calc.'!AL78)</f>
        <v/>
      </c>
      <c r="BK78" s="111" t="str">
        <f>IF(ISBLANK('In Process Calc.'!AM78),"",'In Process Calc.'!AM78)</f>
        <v/>
      </c>
      <c r="BL78" s="111" t="str">
        <f>IF(ISBLANK('In Process Calc.'!AN78),"",'In Process Calc.'!AN78)</f>
        <v/>
      </c>
      <c r="BM78" s="111" t="str">
        <f>IF(ISBLANK('In Process Calc.'!AO78),"",'In Process Calc.'!AO78)</f>
        <v/>
      </c>
      <c r="BN78" s="48"/>
      <c r="BO78" s="48"/>
      <c r="BP78" s="48"/>
      <c r="BQ78" s="48"/>
      <c r="BR78" s="48"/>
      <c r="BS78" s="48"/>
      <c r="BT78" s="48"/>
      <c r="BU78" s="48"/>
      <c r="BV78" s="48"/>
      <c r="BW78" s="48"/>
      <c r="BX78" s="48"/>
      <c r="BY78" s="48"/>
      <c r="BZ78" s="48"/>
      <c r="CA78" s="48"/>
      <c r="CB78" s="48"/>
      <c r="CC78" s="48"/>
      <c r="CD78" s="48"/>
      <c r="CE78" s="48"/>
      <c r="CF78" s="48"/>
      <c r="CG78" s="48"/>
    </row>
    <row r="79" spans="1:116">
      <c r="A79" s="111" t="str">
        <f>IF(ISBLANK('In Process Calc.'!C79),"",'In Process Calc.'!C79)</f>
        <v/>
      </c>
      <c r="B79" s="111" t="str">
        <f>IF(ISBLANK(Glutamine!H81),"",Glutamine!H81)</f>
        <v/>
      </c>
      <c r="C79" s="111" t="str">
        <f>IF(ISBLANK('In Process Calc.'!L79),"",'In Process Calc.'!L79)</f>
        <v/>
      </c>
      <c r="D79" s="111" t="str">
        <f>IF(ISBLANK('In Process Calc.'!M79),"",'In Process Calc.'!M79)</f>
        <v/>
      </c>
      <c r="E79" s="111" t="str">
        <f>IF(ISBLANK('In Process Calc.'!N79),"",'In Process Calc.'!N79)</f>
        <v/>
      </c>
      <c r="F79" s="111" t="str">
        <f>IF(ISBLANK('In Process Calc.'!O79),"",'In Process Calc.'!O79)</f>
        <v/>
      </c>
      <c r="G79" s="111" t="str">
        <f>IF(ISBLANK('In Process Calc.'!P79),"",'In Process Calc.'!P79)</f>
        <v/>
      </c>
      <c r="H79" s="111" t="str">
        <f>IF(ISBLANK('In Process Calc.'!Q79),"",'In Process Calc.'!Q79)</f>
        <v/>
      </c>
      <c r="I79" s="111" t="str">
        <f>IF(ISBLANK('In Process Calc.'!R79),"",'In Process Calc.'!R79)</f>
        <v/>
      </c>
      <c r="J79" s="111" t="str">
        <f>IF(ISBLANK('In Process Calc.'!S79),"",'In Process Calc.'!S79)</f>
        <v/>
      </c>
      <c r="K79" s="111" t="str">
        <f>IF(ISBLANK('In Process Calc.'!T79),"",'In Process Calc.'!T79)</f>
        <v/>
      </c>
      <c r="L79" s="111" t="str">
        <f>IF(ISBLANK('In Process Calc.'!U79),"",'In Process Calc.'!U79)</f>
        <v/>
      </c>
      <c r="M79" s="111" t="str">
        <f>IF(ISBLANK('In Process Calc.'!V79),"",'In Process Calc.'!V79)</f>
        <v/>
      </c>
      <c r="N79" s="111" t="str">
        <f>IF(ISBLANK('In Process Calc.'!W79),"",'In Process Calc.'!W79)</f>
        <v/>
      </c>
      <c r="O79" s="111" t="str">
        <f>IF(ISBLANK('In Process Calc.'!X79),"",'In Process Calc.'!X79)</f>
        <v/>
      </c>
      <c r="P79" s="111" t="str">
        <f>IF(ISBLANK('In Process Calc.'!Y79),"",'In Process Calc.'!Y79)</f>
        <v/>
      </c>
      <c r="Q79" s="111" t="str">
        <f>IF(ISBLANK('In Process Calc.'!Z79),"",'In Process Calc.'!Z79)</f>
        <v/>
      </c>
      <c r="R79" s="111" t="str">
        <f>IF(ISBLANK('In Process Calc.'!AA79),"",'In Process Calc.'!AA79)</f>
        <v/>
      </c>
      <c r="S79" s="111" t="str">
        <f>IF(ISBLANK('In Process Calc.'!AB79),"",'In Process Calc.'!AB79)</f>
        <v/>
      </c>
      <c r="T79" s="111" t="str">
        <f>IF(ISBLANK('In Process Calc.'!AC79),"",'In Process Calc.'!AC79)</f>
        <v/>
      </c>
      <c r="U79" s="111" t="str">
        <f>IF(ISBLANK('In Process Calc.'!AD79),"",'In Process Calc.'!AD79)</f>
        <v/>
      </c>
      <c r="V79" s="111" t="str">
        <f>IF(ISBLANK('In Process Calc.'!AE79),"",'In Process Calc.'!AE79)</f>
        <v/>
      </c>
      <c r="W79" s="111" t="str">
        <f>IF(ISBLANK('In Process Calc.'!AF79),"",'In Process Calc.'!AF79)</f>
        <v/>
      </c>
      <c r="X79" s="111" t="str">
        <f>IF(ISBLANK('In Process Calc.'!AG79),"",'In Process Calc.'!AG79)</f>
        <v/>
      </c>
      <c r="Y79" s="111" t="str">
        <f>IF(ISBLANK('In Process Calc.'!AH79),"",'In Process Calc.'!AH79)</f>
        <v/>
      </c>
      <c r="Z79" s="111" t="str">
        <f>IF(ISBLANK('In Process Calc.'!AI79),"",'In Process Calc.'!AI79)</f>
        <v/>
      </c>
      <c r="AA79" s="111" t="str">
        <f>IF(ISBLANK('In Process Calc.'!AJ79),"",'In Process Calc.'!AJ79)</f>
        <v/>
      </c>
      <c r="AB79" s="111" t="str">
        <f>IF(ISBLANK('In Process Calc.'!AK79),"",'In Process Calc.'!AK79)</f>
        <v/>
      </c>
      <c r="AC79" s="111" t="str">
        <f>IF(ISBLANK('In Process Calc.'!AL79),"",'In Process Calc.'!AL79)</f>
        <v/>
      </c>
      <c r="AD79" s="111" t="str">
        <f>IF(ISBLANK('In Process Calc.'!AM79),"",'In Process Calc.'!AM79)</f>
        <v/>
      </c>
      <c r="AE79" s="111" t="str">
        <f>IF(ISBLANK('In Process Calc.'!AN79),"",'In Process Calc.'!AN79)</f>
        <v/>
      </c>
      <c r="AF79" s="111" t="str">
        <f>IF(ISBLANK('In Process Calc.'!AO79),"",'In Process Calc.'!AO79)</f>
        <v/>
      </c>
      <c r="AG79" s="48"/>
      <c r="AH79" s="111" t="str">
        <f>IF(ISBLANK('In Process Calc.'!C79),"",'In Process Calc.'!C79)</f>
        <v/>
      </c>
      <c r="AI79" s="111" t="str">
        <f>IF(ISBLANK(Glutamine!H83),"",Glutamine!H83)</f>
        <v/>
      </c>
      <c r="AJ79" s="111" t="str">
        <f>IF(ISBLANK('In Process Calc.'!L79),"",'In Process Calc.'!L79)</f>
        <v/>
      </c>
      <c r="AK79" s="111" t="str">
        <f>IF(ISBLANK('In Process Calc.'!M79),"",'In Process Calc.'!M79)</f>
        <v/>
      </c>
      <c r="AL79" s="111" t="str">
        <f>IF(ISBLANK('In Process Calc.'!N79),"",'In Process Calc.'!N79)</f>
        <v/>
      </c>
      <c r="AM79" s="111" t="str">
        <f>IF(ISBLANK('In Process Calc.'!O79),"",'In Process Calc.'!O79)</f>
        <v/>
      </c>
      <c r="AN79" s="111" t="str">
        <f>IF(ISBLANK('In Process Calc.'!P79),"",'In Process Calc.'!P79)</f>
        <v/>
      </c>
      <c r="AO79" s="111" t="str">
        <f>IF(ISBLANK('In Process Calc.'!Q79),"",'In Process Calc.'!Q79)</f>
        <v/>
      </c>
      <c r="AP79" s="111" t="str">
        <f>IF(ISBLANK('In Process Calc.'!R79),"",'In Process Calc.'!R79)</f>
        <v/>
      </c>
      <c r="AQ79" s="111" t="str">
        <f>IF(ISBLANK('In Process Calc.'!S79),"",'In Process Calc.'!S79)</f>
        <v/>
      </c>
      <c r="AR79" s="111" t="str">
        <f>IF(ISBLANK('In Process Calc.'!T79),"",'In Process Calc.'!T79)</f>
        <v/>
      </c>
      <c r="AS79" s="111" t="str">
        <f>IF(ISBLANK('In Process Calc.'!U79),"",'In Process Calc.'!U79)</f>
        <v/>
      </c>
      <c r="AT79" s="111" t="str">
        <f>IF(ISBLANK('In Process Calc.'!V79),"",'In Process Calc.'!V79)</f>
        <v/>
      </c>
      <c r="AU79" s="111" t="str">
        <f>IF(ISBLANK('In Process Calc.'!W79),"",'In Process Calc.'!W79)</f>
        <v/>
      </c>
      <c r="AV79" s="111" t="str">
        <f>IF(ISBLANK('In Process Calc.'!X79),"",'In Process Calc.'!X79)</f>
        <v/>
      </c>
      <c r="AW79" s="111" t="str">
        <f>IF(ISBLANK('In Process Calc.'!Y79),"",'In Process Calc.'!Y79)</f>
        <v/>
      </c>
      <c r="AX79" s="111" t="str">
        <f>IF(ISBLANK('In Process Calc.'!Z79),"",'In Process Calc.'!Z79)</f>
        <v/>
      </c>
      <c r="AY79" s="111" t="str">
        <f>IF(ISBLANK('In Process Calc.'!AA79),"",'In Process Calc.'!AA79)</f>
        <v/>
      </c>
      <c r="AZ79" s="111" t="str">
        <f>IF(ISBLANK('In Process Calc.'!AB79),"",'In Process Calc.'!AB79)</f>
        <v/>
      </c>
      <c r="BA79" s="111" t="str">
        <f>IF(ISBLANK('In Process Calc.'!AC79),"",'In Process Calc.'!AC79)</f>
        <v/>
      </c>
      <c r="BB79" s="111" t="str">
        <f>IF(ISBLANK('In Process Calc.'!AD79),"",'In Process Calc.'!AD79)</f>
        <v/>
      </c>
      <c r="BC79" s="111" t="str">
        <f>IF(ISBLANK('In Process Calc.'!AE79),"",'In Process Calc.'!AE79)</f>
        <v/>
      </c>
      <c r="BD79" s="111" t="str">
        <f>IF(ISBLANK('In Process Calc.'!AF79),"",'In Process Calc.'!AF79)</f>
        <v/>
      </c>
      <c r="BE79" s="111" t="str">
        <f>IF(ISBLANK('In Process Calc.'!AG79),"",'In Process Calc.'!AG79)</f>
        <v/>
      </c>
      <c r="BF79" s="111" t="str">
        <f>IF(ISBLANK('In Process Calc.'!AH79),"",'In Process Calc.'!AH79)</f>
        <v/>
      </c>
      <c r="BG79" s="111" t="str">
        <f>IF(ISBLANK('In Process Calc.'!AI79),"",'In Process Calc.'!AI79)</f>
        <v/>
      </c>
      <c r="BH79" s="111" t="str">
        <f>IF(ISBLANK('In Process Calc.'!AJ79),"",'In Process Calc.'!AJ79)</f>
        <v/>
      </c>
      <c r="BI79" s="111" t="str">
        <f>IF(ISBLANK('In Process Calc.'!AK79),"",'In Process Calc.'!AK79)</f>
        <v/>
      </c>
      <c r="BJ79" s="111" t="str">
        <f>IF(ISBLANK('In Process Calc.'!AL79),"",'In Process Calc.'!AL79)</f>
        <v/>
      </c>
      <c r="BK79" s="111" t="str">
        <f>IF(ISBLANK('In Process Calc.'!AM79),"",'In Process Calc.'!AM79)</f>
        <v/>
      </c>
      <c r="BL79" s="111" t="str">
        <f>IF(ISBLANK('In Process Calc.'!AN79),"",'In Process Calc.'!AN79)</f>
        <v/>
      </c>
      <c r="BM79" s="111" t="str">
        <f>IF(ISBLANK('In Process Calc.'!AO79),"",'In Process Calc.'!AO79)</f>
        <v/>
      </c>
      <c r="BN79" s="48"/>
      <c r="BO79" s="48"/>
      <c r="BP79" s="48"/>
      <c r="BQ79" s="48"/>
      <c r="BR79" s="48"/>
      <c r="BS79" s="48"/>
      <c r="BT79" s="48"/>
      <c r="BU79" s="48"/>
      <c r="BV79" s="48"/>
      <c r="BW79" s="48"/>
      <c r="BX79" s="48"/>
      <c r="BY79" s="48"/>
      <c r="BZ79" s="48"/>
      <c r="CA79" s="48"/>
      <c r="CB79" s="48"/>
      <c r="CC79" s="48"/>
      <c r="CD79" s="48"/>
      <c r="CE79" s="48"/>
      <c r="CF79" s="48"/>
      <c r="CG79" s="48"/>
    </row>
    <row r="80" spans="1:116">
      <c r="A80" s="111" t="str">
        <f>IF(ISBLANK('In Process Calc.'!C80),"",'In Process Calc.'!C80)</f>
        <v/>
      </c>
      <c r="B80" s="111" t="str">
        <f>IF(ISBLANK(Glutamine!H82),"",Glutamine!H82)</f>
        <v/>
      </c>
      <c r="C80" s="111" t="str">
        <f>IF(ISBLANK('In Process Calc.'!L80),"",'In Process Calc.'!L80)</f>
        <v/>
      </c>
      <c r="D80" s="111" t="str">
        <f>IF(ISBLANK('In Process Calc.'!M80),"",'In Process Calc.'!M80)</f>
        <v/>
      </c>
      <c r="E80" s="111" t="str">
        <f>IF(ISBLANK('In Process Calc.'!N80),"",'In Process Calc.'!N80)</f>
        <v/>
      </c>
      <c r="F80" s="111" t="str">
        <f>IF(ISBLANK('In Process Calc.'!O80),"",'In Process Calc.'!O80)</f>
        <v/>
      </c>
      <c r="G80" s="111" t="str">
        <f>IF(ISBLANK('In Process Calc.'!P80),"",'In Process Calc.'!P80)</f>
        <v/>
      </c>
      <c r="H80" s="111" t="str">
        <f>IF(ISBLANK('In Process Calc.'!Q80),"",'In Process Calc.'!Q80)</f>
        <v/>
      </c>
      <c r="I80" s="111" t="str">
        <f>IF(ISBLANK('In Process Calc.'!R80),"",'In Process Calc.'!R80)</f>
        <v/>
      </c>
      <c r="J80" s="111" t="str">
        <f>IF(ISBLANK('In Process Calc.'!S80),"",'In Process Calc.'!S80)</f>
        <v/>
      </c>
      <c r="K80" s="111" t="str">
        <f>IF(ISBLANK('In Process Calc.'!T80),"",'In Process Calc.'!T80)</f>
        <v/>
      </c>
      <c r="L80" s="111" t="str">
        <f>IF(ISBLANK('In Process Calc.'!U80),"",'In Process Calc.'!U80)</f>
        <v/>
      </c>
      <c r="M80" s="111" t="str">
        <f>IF(ISBLANK('In Process Calc.'!V80),"",'In Process Calc.'!V80)</f>
        <v/>
      </c>
      <c r="N80" s="111" t="str">
        <f>IF(ISBLANK('In Process Calc.'!W80),"",'In Process Calc.'!W80)</f>
        <v/>
      </c>
      <c r="O80" s="111" t="str">
        <f>IF(ISBLANK('In Process Calc.'!X80),"",'In Process Calc.'!X80)</f>
        <v/>
      </c>
      <c r="P80" s="111" t="str">
        <f>IF(ISBLANK('In Process Calc.'!Y80),"",'In Process Calc.'!Y80)</f>
        <v/>
      </c>
      <c r="Q80" s="111" t="str">
        <f>IF(ISBLANK('In Process Calc.'!Z80),"",'In Process Calc.'!Z80)</f>
        <v/>
      </c>
      <c r="R80" s="111" t="str">
        <f>IF(ISBLANK('In Process Calc.'!AA80),"",'In Process Calc.'!AA80)</f>
        <v/>
      </c>
      <c r="S80" s="111" t="str">
        <f>IF(ISBLANK('In Process Calc.'!AB80),"",'In Process Calc.'!AB80)</f>
        <v/>
      </c>
      <c r="T80" s="111" t="str">
        <f>IF(ISBLANK('In Process Calc.'!AC80),"",'In Process Calc.'!AC80)</f>
        <v/>
      </c>
      <c r="U80" s="111" t="str">
        <f>IF(ISBLANK('In Process Calc.'!AD80),"",'In Process Calc.'!AD80)</f>
        <v/>
      </c>
      <c r="V80" s="111" t="str">
        <f>IF(ISBLANK('In Process Calc.'!AE80),"",'In Process Calc.'!AE80)</f>
        <v/>
      </c>
      <c r="W80" s="111" t="str">
        <f>IF(ISBLANK('In Process Calc.'!AF80),"",'In Process Calc.'!AF80)</f>
        <v/>
      </c>
      <c r="X80" s="111" t="str">
        <f>IF(ISBLANK('In Process Calc.'!AG80),"",'In Process Calc.'!AG80)</f>
        <v/>
      </c>
      <c r="Y80" s="111" t="str">
        <f>IF(ISBLANK('In Process Calc.'!AH80),"",'In Process Calc.'!AH80)</f>
        <v/>
      </c>
      <c r="Z80" s="111" t="str">
        <f>IF(ISBLANK('In Process Calc.'!AI80),"",'In Process Calc.'!AI80)</f>
        <v/>
      </c>
      <c r="AA80" s="111" t="str">
        <f>IF(ISBLANK('In Process Calc.'!AJ80),"",'In Process Calc.'!AJ80)</f>
        <v/>
      </c>
      <c r="AB80" s="111" t="str">
        <f>IF(ISBLANK('In Process Calc.'!AK80),"",'In Process Calc.'!AK80)</f>
        <v/>
      </c>
      <c r="AC80" s="111" t="str">
        <f>IF(ISBLANK('In Process Calc.'!AL80),"",'In Process Calc.'!AL80)</f>
        <v/>
      </c>
      <c r="AD80" s="111" t="str">
        <f>IF(ISBLANK('In Process Calc.'!AM80),"",'In Process Calc.'!AM80)</f>
        <v/>
      </c>
      <c r="AE80" s="111" t="str">
        <f>IF(ISBLANK('In Process Calc.'!AN80),"",'In Process Calc.'!AN80)</f>
        <v/>
      </c>
      <c r="AF80" s="111" t="str">
        <f>IF(ISBLANK('In Process Calc.'!AO80),"",'In Process Calc.'!AO80)</f>
        <v/>
      </c>
      <c r="AG80" s="48"/>
      <c r="AH80" s="111" t="str">
        <f>IF(ISBLANK('In Process Calc.'!C80),"",'In Process Calc.'!C80)</f>
        <v/>
      </c>
      <c r="AI80" s="111" t="str">
        <f>IF(ISBLANK(Glutamine!H84),"",Glutamine!H84)</f>
        <v/>
      </c>
      <c r="AJ80" s="111" t="str">
        <f>IF(ISBLANK('In Process Calc.'!L80),"",'In Process Calc.'!L80)</f>
        <v/>
      </c>
      <c r="AK80" s="111" t="str">
        <f>IF(ISBLANK('In Process Calc.'!M80),"",'In Process Calc.'!M80)</f>
        <v/>
      </c>
      <c r="AL80" s="111" t="str">
        <f>IF(ISBLANK('In Process Calc.'!N80),"",'In Process Calc.'!N80)</f>
        <v/>
      </c>
      <c r="AM80" s="111" t="str">
        <f>IF(ISBLANK('In Process Calc.'!O80),"",'In Process Calc.'!O80)</f>
        <v/>
      </c>
      <c r="AN80" s="111" t="str">
        <f>IF(ISBLANK('In Process Calc.'!P80),"",'In Process Calc.'!P80)</f>
        <v/>
      </c>
      <c r="AO80" s="111" t="str">
        <f>IF(ISBLANK('In Process Calc.'!Q80),"",'In Process Calc.'!Q80)</f>
        <v/>
      </c>
      <c r="AP80" s="111" t="str">
        <f>IF(ISBLANK('In Process Calc.'!R80),"",'In Process Calc.'!R80)</f>
        <v/>
      </c>
      <c r="AQ80" s="111" t="str">
        <f>IF(ISBLANK('In Process Calc.'!S80),"",'In Process Calc.'!S80)</f>
        <v/>
      </c>
      <c r="AR80" s="111" t="str">
        <f>IF(ISBLANK('In Process Calc.'!T80),"",'In Process Calc.'!T80)</f>
        <v/>
      </c>
      <c r="AS80" s="111" t="str">
        <f>IF(ISBLANK('In Process Calc.'!U80),"",'In Process Calc.'!U80)</f>
        <v/>
      </c>
      <c r="AT80" s="111" t="str">
        <f>IF(ISBLANK('In Process Calc.'!V80),"",'In Process Calc.'!V80)</f>
        <v/>
      </c>
      <c r="AU80" s="111" t="str">
        <f>IF(ISBLANK('In Process Calc.'!W80),"",'In Process Calc.'!W80)</f>
        <v/>
      </c>
      <c r="AV80" s="111" t="str">
        <f>IF(ISBLANK('In Process Calc.'!X80),"",'In Process Calc.'!X80)</f>
        <v/>
      </c>
      <c r="AW80" s="111" t="str">
        <f>IF(ISBLANK('In Process Calc.'!Y80),"",'In Process Calc.'!Y80)</f>
        <v/>
      </c>
      <c r="AX80" s="111" t="str">
        <f>IF(ISBLANK('In Process Calc.'!Z80),"",'In Process Calc.'!Z80)</f>
        <v/>
      </c>
      <c r="AY80" s="111" t="str">
        <f>IF(ISBLANK('In Process Calc.'!AA80),"",'In Process Calc.'!AA80)</f>
        <v/>
      </c>
      <c r="AZ80" s="111" t="str">
        <f>IF(ISBLANK('In Process Calc.'!AB80),"",'In Process Calc.'!AB80)</f>
        <v/>
      </c>
      <c r="BA80" s="111" t="str">
        <f>IF(ISBLANK('In Process Calc.'!AC80),"",'In Process Calc.'!AC80)</f>
        <v/>
      </c>
      <c r="BB80" s="111" t="str">
        <f>IF(ISBLANK('In Process Calc.'!AD80),"",'In Process Calc.'!AD80)</f>
        <v/>
      </c>
      <c r="BC80" s="111" t="str">
        <f>IF(ISBLANK('In Process Calc.'!AE80),"",'In Process Calc.'!AE80)</f>
        <v/>
      </c>
      <c r="BD80" s="111" t="str">
        <f>IF(ISBLANK('In Process Calc.'!AF80),"",'In Process Calc.'!AF80)</f>
        <v/>
      </c>
      <c r="BE80" s="111" t="str">
        <f>IF(ISBLANK('In Process Calc.'!AG80),"",'In Process Calc.'!AG80)</f>
        <v/>
      </c>
      <c r="BF80" s="111" t="str">
        <f>IF(ISBLANK('In Process Calc.'!AH80),"",'In Process Calc.'!AH80)</f>
        <v/>
      </c>
      <c r="BG80" s="111" t="str">
        <f>IF(ISBLANK('In Process Calc.'!AI80),"",'In Process Calc.'!AI80)</f>
        <v/>
      </c>
      <c r="BH80" s="111" t="str">
        <f>IF(ISBLANK('In Process Calc.'!AJ80),"",'In Process Calc.'!AJ80)</f>
        <v/>
      </c>
      <c r="BI80" s="111" t="str">
        <f>IF(ISBLANK('In Process Calc.'!AK80),"",'In Process Calc.'!AK80)</f>
        <v/>
      </c>
      <c r="BJ80" s="111" t="str">
        <f>IF(ISBLANK('In Process Calc.'!AL80),"",'In Process Calc.'!AL80)</f>
        <v/>
      </c>
      <c r="BK80" s="111" t="str">
        <f>IF(ISBLANK('In Process Calc.'!AM80),"",'In Process Calc.'!AM80)</f>
        <v/>
      </c>
      <c r="BL80" s="111" t="str">
        <f>IF(ISBLANK('In Process Calc.'!AN80),"",'In Process Calc.'!AN80)</f>
        <v/>
      </c>
      <c r="BM80" s="111" t="str">
        <f>IF(ISBLANK('In Process Calc.'!AO80),"",'In Process Calc.'!AO80)</f>
        <v/>
      </c>
      <c r="BN80" s="48"/>
      <c r="BO80" s="48"/>
      <c r="BP80" s="48"/>
      <c r="BQ80" s="48"/>
      <c r="BR80" s="48"/>
      <c r="BS80" s="48"/>
      <c r="BT80" s="48"/>
      <c r="BU80" s="48"/>
      <c r="BV80" s="48"/>
      <c r="BW80" s="48"/>
      <c r="BX80" s="48"/>
      <c r="BY80" s="48"/>
      <c r="BZ80" s="48"/>
      <c r="CA80" s="48"/>
      <c r="CB80" s="48"/>
      <c r="CC80" s="48"/>
      <c r="CD80" s="48"/>
      <c r="CE80" s="48"/>
      <c r="CF80" s="48"/>
      <c r="CG80" s="48"/>
    </row>
    <row r="81" spans="1:85">
      <c r="A81" s="111" t="str">
        <f>IF(ISBLANK('In Process Calc.'!C81),"",'In Process Calc.'!C81)</f>
        <v/>
      </c>
      <c r="B81" s="111" t="str">
        <f>IF(ISBLANK(Glutamine!H83),"",Glutamine!H83)</f>
        <v/>
      </c>
      <c r="C81" s="111" t="str">
        <f>IF(ISBLANK('In Process Calc.'!L81),"",'In Process Calc.'!L81)</f>
        <v/>
      </c>
      <c r="D81" s="111" t="str">
        <f>IF(ISBLANK('In Process Calc.'!M81),"",'In Process Calc.'!M81)</f>
        <v/>
      </c>
      <c r="E81" s="111" t="str">
        <f>IF(ISBLANK('In Process Calc.'!N81),"",'In Process Calc.'!N81)</f>
        <v/>
      </c>
      <c r="F81" s="111" t="str">
        <f>IF(ISBLANK('In Process Calc.'!O81),"",'In Process Calc.'!O81)</f>
        <v/>
      </c>
      <c r="G81" s="111" t="str">
        <f>IF(ISBLANK('In Process Calc.'!P81),"",'In Process Calc.'!P81)</f>
        <v/>
      </c>
      <c r="H81" s="111" t="str">
        <f>IF(ISBLANK('In Process Calc.'!Q81),"",'In Process Calc.'!Q81)</f>
        <v/>
      </c>
      <c r="I81" s="111" t="str">
        <f>IF(ISBLANK('In Process Calc.'!R81),"",'In Process Calc.'!R81)</f>
        <v/>
      </c>
      <c r="J81" s="111" t="str">
        <f>IF(ISBLANK('In Process Calc.'!S81),"",'In Process Calc.'!S81)</f>
        <v/>
      </c>
      <c r="K81" s="111" t="str">
        <f>IF(ISBLANK('In Process Calc.'!T81),"",'In Process Calc.'!T81)</f>
        <v/>
      </c>
      <c r="L81" s="111" t="str">
        <f>IF(ISBLANK('In Process Calc.'!U81),"",'In Process Calc.'!U81)</f>
        <v/>
      </c>
      <c r="M81" s="111" t="str">
        <f>IF(ISBLANK('In Process Calc.'!V81),"",'In Process Calc.'!V81)</f>
        <v/>
      </c>
      <c r="N81" s="111" t="str">
        <f>IF(ISBLANK('In Process Calc.'!W81),"",'In Process Calc.'!W81)</f>
        <v/>
      </c>
      <c r="O81" s="111" t="str">
        <f>IF(ISBLANK('In Process Calc.'!X81),"",'In Process Calc.'!X81)</f>
        <v/>
      </c>
      <c r="P81" s="111" t="str">
        <f>IF(ISBLANK('In Process Calc.'!Y81),"",'In Process Calc.'!Y81)</f>
        <v/>
      </c>
      <c r="Q81" s="111" t="str">
        <f>IF(ISBLANK('In Process Calc.'!Z81),"",'In Process Calc.'!Z81)</f>
        <v/>
      </c>
      <c r="R81" s="111" t="str">
        <f>IF(ISBLANK('In Process Calc.'!AA81),"",'In Process Calc.'!AA81)</f>
        <v/>
      </c>
      <c r="S81" s="111" t="str">
        <f>IF(ISBLANK('In Process Calc.'!AB81),"",'In Process Calc.'!AB81)</f>
        <v/>
      </c>
      <c r="T81" s="111" t="str">
        <f>IF(ISBLANK('In Process Calc.'!AC81),"",'In Process Calc.'!AC81)</f>
        <v/>
      </c>
      <c r="U81" s="111" t="str">
        <f>IF(ISBLANK('In Process Calc.'!AD81),"",'In Process Calc.'!AD81)</f>
        <v/>
      </c>
      <c r="V81" s="111" t="str">
        <f>IF(ISBLANK('In Process Calc.'!AE81),"",'In Process Calc.'!AE81)</f>
        <v/>
      </c>
      <c r="W81" s="111" t="str">
        <f>IF(ISBLANK('In Process Calc.'!AF81),"",'In Process Calc.'!AF81)</f>
        <v/>
      </c>
      <c r="X81" s="111" t="str">
        <f>IF(ISBLANK('In Process Calc.'!AG81),"",'In Process Calc.'!AG81)</f>
        <v/>
      </c>
      <c r="Y81" s="111" t="str">
        <f>IF(ISBLANK('In Process Calc.'!AH81),"",'In Process Calc.'!AH81)</f>
        <v/>
      </c>
      <c r="Z81" s="111" t="str">
        <f>IF(ISBLANK('In Process Calc.'!AI81),"",'In Process Calc.'!AI81)</f>
        <v/>
      </c>
      <c r="AA81" s="111" t="str">
        <f>IF(ISBLANK('In Process Calc.'!AJ81),"",'In Process Calc.'!AJ81)</f>
        <v/>
      </c>
      <c r="AB81" s="111" t="str">
        <f>IF(ISBLANK('In Process Calc.'!AK81),"",'In Process Calc.'!AK81)</f>
        <v/>
      </c>
      <c r="AC81" s="111" t="str">
        <f>IF(ISBLANK('In Process Calc.'!AL81),"",'In Process Calc.'!AL81)</f>
        <v/>
      </c>
      <c r="AD81" s="111" t="str">
        <f>IF(ISBLANK('In Process Calc.'!AM81),"",'In Process Calc.'!AM81)</f>
        <v/>
      </c>
      <c r="AE81" s="111" t="str">
        <f>IF(ISBLANK('In Process Calc.'!AN81),"",'In Process Calc.'!AN81)</f>
        <v/>
      </c>
      <c r="AF81" s="111" t="str">
        <f>IF(ISBLANK('In Process Calc.'!AO81),"",'In Process Calc.'!AO81)</f>
        <v/>
      </c>
      <c r="AG81" s="48"/>
      <c r="AH81" s="111" t="str">
        <f>IF(ISBLANK('In Process Calc.'!C81),"",'In Process Calc.'!C81)</f>
        <v/>
      </c>
      <c r="AI81" s="111" t="str">
        <f>IF(ISBLANK(Glutamine!H85),"",Glutamine!H85)</f>
        <v/>
      </c>
      <c r="AJ81" s="111" t="str">
        <f>IF(ISBLANK('In Process Calc.'!L81),"",'In Process Calc.'!L81)</f>
        <v/>
      </c>
      <c r="AK81" s="111" t="str">
        <f>IF(ISBLANK('In Process Calc.'!M81),"",'In Process Calc.'!M81)</f>
        <v/>
      </c>
      <c r="AL81" s="111" t="str">
        <f>IF(ISBLANK('In Process Calc.'!N81),"",'In Process Calc.'!N81)</f>
        <v/>
      </c>
      <c r="AM81" s="111" t="str">
        <f>IF(ISBLANK('In Process Calc.'!O81),"",'In Process Calc.'!O81)</f>
        <v/>
      </c>
      <c r="AN81" s="111" t="str">
        <f>IF(ISBLANK('In Process Calc.'!P81),"",'In Process Calc.'!P81)</f>
        <v/>
      </c>
      <c r="AO81" s="111" t="str">
        <f>IF(ISBLANK('In Process Calc.'!Q81),"",'In Process Calc.'!Q81)</f>
        <v/>
      </c>
      <c r="AP81" s="111" t="str">
        <f>IF(ISBLANK('In Process Calc.'!R81),"",'In Process Calc.'!R81)</f>
        <v/>
      </c>
      <c r="AQ81" s="111" t="str">
        <f>IF(ISBLANK('In Process Calc.'!S81),"",'In Process Calc.'!S81)</f>
        <v/>
      </c>
      <c r="AR81" s="111" t="str">
        <f>IF(ISBLANK('In Process Calc.'!T81),"",'In Process Calc.'!T81)</f>
        <v/>
      </c>
      <c r="AS81" s="111" t="str">
        <f>IF(ISBLANK('In Process Calc.'!U81),"",'In Process Calc.'!U81)</f>
        <v/>
      </c>
      <c r="AT81" s="111" t="str">
        <f>IF(ISBLANK('In Process Calc.'!V81),"",'In Process Calc.'!V81)</f>
        <v/>
      </c>
      <c r="AU81" s="111" t="str">
        <f>IF(ISBLANK('In Process Calc.'!W81),"",'In Process Calc.'!W81)</f>
        <v/>
      </c>
      <c r="AV81" s="111" t="str">
        <f>IF(ISBLANK('In Process Calc.'!X81),"",'In Process Calc.'!X81)</f>
        <v/>
      </c>
      <c r="AW81" s="111" t="str">
        <f>IF(ISBLANK('In Process Calc.'!Y81),"",'In Process Calc.'!Y81)</f>
        <v/>
      </c>
      <c r="AX81" s="111" t="str">
        <f>IF(ISBLANK('In Process Calc.'!Z81),"",'In Process Calc.'!Z81)</f>
        <v/>
      </c>
      <c r="AY81" s="111" t="str">
        <f>IF(ISBLANK('In Process Calc.'!AA81),"",'In Process Calc.'!AA81)</f>
        <v/>
      </c>
      <c r="AZ81" s="111" t="str">
        <f>IF(ISBLANK('In Process Calc.'!AB81),"",'In Process Calc.'!AB81)</f>
        <v/>
      </c>
      <c r="BA81" s="111" t="str">
        <f>IF(ISBLANK('In Process Calc.'!AC81),"",'In Process Calc.'!AC81)</f>
        <v/>
      </c>
      <c r="BB81" s="111" t="str">
        <f>IF(ISBLANK('In Process Calc.'!AD81),"",'In Process Calc.'!AD81)</f>
        <v/>
      </c>
      <c r="BC81" s="111" t="str">
        <f>IF(ISBLANK('In Process Calc.'!AE81),"",'In Process Calc.'!AE81)</f>
        <v/>
      </c>
      <c r="BD81" s="111" t="str">
        <f>IF(ISBLANK('In Process Calc.'!AF81),"",'In Process Calc.'!AF81)</f>
        <v/>
      </c>
      <c r="BE81" s="111" t="str">
        <f>IF(ISBLANK('In Process Calc.'!AG81),"",'In Process Calc.'!AG81)</f>
        <v/>
      </c>
      <c r="BF81" s="111" t="str">
        <f>IF(ISBLANK('In Process Calc.'!AH81),"",'In Process Calc.'!AH81)</f>
        <v/>
      </c>
      <c r="BG81" s="111" t="str">
        <f>IF(ISBLANK('In Process Calc.'!AI81),"",'In Process Calc.'!AI81)</f>
        <v/>
      </c>
      <c r="BH81" s="111" t="str">
        <f>IF(ISBLANK('In Process Calc.'!AJ81),"",'In Process Calc.'!AJ81)</f>
        <v/>
      </c>
      <c r="BI81" s="111" t="str">
        <f>IF(ISBLANK('In Process Calc.'!AK81),"",'In Process Calc.'!AK81)</f>
        <v/>
      </c>
      <c r="BJ81" s="111" t="str">
        <f>IF(ISBLANK('In Process Calc.'!AL81),"",'In Process Calc.'!AL81)</f>
        <v/>
      </c>
      <c r="BK81" s="111" t="str">
        <f>IF(ISBLANK('In Process Calc.'!AM81),"",'In Process Calc.'!AM81)</f>
        <v/>
      </c>
      <c r="BL81" s="111" t="str">
        <f>IF(ISBLANK('In Process Calc.'!AN81),"",'In Process Calc.'!AN81)</f>
        <v/>
      </c>
      <c r="BM81" s="111" t="str">
        <f>IF(ISBLANK('In Process Calc.'!AO81),"",'In Process Calc.'!AO81)</f>
        <v/>
      </c>
      <c r="BN81" s="48"/>
      <c r="BO81" s="48"/>
      <c r="BP81" s="48"/>
      <c r="BQ81" s="48"/>
      <c r="BR81" s="48"/>
      <c r="BS81" s="48"/>
      <c r="BT81" s="48"/>
      <c r="BU81" s="48"/>
      <c r="BV81" s="48"/>
      <c r="BW81" s="48"/>
      <c r="BX81" s="48"/>
      <c r="BY81" s="48"/>
      <c r="BZ81" s="48"/>
      <c r="CA81" s="48"/>
      <c r="CB81" s="48"/>
      <c r="CC81" s="48"/>
      <c r="CD81" s="48"/>
      <c r="CE81" s="48"/>
      <c r="CF81" s="48"/>
      <c r="CG81" s="48"/>
    </row>
    <row r="82" spans="1:85">
      <c r="A82" s="111" t="str">
        <f>IF(ISBLANK('In Process Calc.'!C82),"",'In Process Calc.'!C82)</f>
        <v/>
      </c>
      <c r="B82" s="111" t="str">
        <f>IF(ISBLANK(Glutamine!H84),"",Glutamine!H84)</f>
        <v/>
      </c>
      <c r="C82" s="111" t="str">
        <f>IF(ISBLANK('In Process Calc.'!L82),"",'In Process Calc.'!L82)</f>
        <v/>
      </c>
      <c r="D82" s="111" t="str">
        <f>IF(ISBLANK('In Process Calc.'!M82),"",'In Process Calc.'!M82)</f>
        <v/>
      </c>
      <c r="E82" s="111" t="str">
        <f>IF(ISBLANK('In Process Calc.'!N82),"",'In Process Calc.'!N82)</f>
        <v/>
      </c>
      <c r="F82" s="111" t="str">
        <f>IF(ISBLANK('In Process Calc.'!O82),"",'In Process Calc.'!O82)</f>
        <v/>
      </c>
      <c r="G82" s="111" t="str">
        <f>IF(ISBLANK('In Process Calc.'!P82),"",'In Process Calc.'!P82)</f>
        <v/>
      </c>
      <c r="H82" s="111" t="str">
        <f>IF(ISBLANK('In Process Calc.'!Q82),"",'In Process Calc.'!Q82)</f>
        <v/>
      </c>
      <c r="I82" s="111" t="str">
        <f>IF(ISBLANK('In Process Calc.'!R82),"",'In Process Calc.'!R82)</f>
        <v/>
      </c>
      <c r="J82" s="111" t="str">
        <f>IF(ISBLANK('In Process Calc.'!S82),"",'In Process Calc.'!S82)</f>
        <v/>
      </c>
      <c r="K82" s="111" t="str">
        <f>IF(ISBLANK('In Process Calc.'!T82),"",'In Process Calc.'!T82)</f>
        <v/>
      </c>
      <c r="L82" s="111" t="str">
        <f>IF(ISBLANK('In Process Calc.'!U82),"",'In Process Calc.'!U82)</f>
        <v/>
      </c>
      <c r="M82" s="111" t="str">
        <f>IF(ISBLANK('In Process Calc.'!V82),"",'In Process Calc.'!V82)</f>
        <v/>
      </c>
      <c r="N82" s="111" t="str">
        <f>IF(ISBLANK('In Process Calc.'!W82),"",'In Process Calc.'!W82)</f>
        <v/>
      </c>
      <c r="O82" s="111" t="str">
        <f>IF(ISBLANK('In Process Calc.'!X82),"",'In Process Calc.'!X82)</f>
        <v/>
      </c>
      <c r="P82" s="111" t="str">
        <f>IF(ISBLANK('In Process Calc.'!Y82),"",'In Process Calc.'!Y82)</f>
        <v/>
      </c>
      <c r="Q82" s="111" t="str">
        <f>IF(ISBLANK('In Process Calc.'!Z82),"",'In Process Calc.'!Z82)</f>
        <v/>
      </c>
      <c r="R82" s="111" t="str">
        <f>IF(ISBLANK('In Process Calc.'!AA82),"",'In Process Calc.'!AA82)</f>
        <v/>
      </c>
      <c r="S82" s="111" t="str">
        <f>IF(ISBLANK('In Process Calc.'!AB82),"",'In Process Calc.'!AB82)</f>
        <v/>
      </c>
      <c r="T82" s="111" t="str">
        <f>IF(ISBLANK('In Process Calc.'!AC82),"",'In Process Calc.'!AC82)</f>
        <v/>
      </c>
      <c r="U82" s="111" t="str">
        <f>IF(ISBLANK('In Process Calc.'!AD82),"",'In Process Calc.'!AD82)</f>
        <v/>
      </c>
      <c r="V82" s="111" t="str">
        <f>IF(ISBLANK('In Process Calc.'!AE82),"",'In Process Calc.'!AE82)</f>
        <v/>
      </c>
      <c r="W82" s="111" t="str">
        <f>IF(ISBLANK('In Process Calc.'!AF82),"",'In Process Calc.'!AF82)</f>
        <v/>
      </c>
      <c r="X82" s="111" t="str">
        <f>IF(ISBLANK('In Process Calc.'!AG82),"",'In Process Calc.'!AG82)</f>
        <v/>
      </c>
      <c r="Y82" s="111" t="str">
        <f>IF(ISBLANK('In Process Calc.'!AH82),"",'In Process Calc.'!AH82)</f>
        <v/>
      </c>
      <c r="Z82" s="111" t="str">
        <f>IF(ISBLANK('In Process Calc.'!AI82),"",'In Process Calc.'!AI82)</f>
        <v/>
      </c>
      <c r="AA82" s="111" t="str">
        <f>IF(ISBLANK('In Process Calc.'!AJ82),"",'In Process Calc.'!AJ82)</f>
        <v/>
      </c>
      <c r="AB82" s="111" t="str">
        <f>IF(ISBLANK('In Process Calc.'!AK82),"",'In Process Calc.'!AK82)</f>
        <v/>
      </c>
      <c r="AC82" s="111" t="str">
        <f>IF(ISBLANK('In Process Calc.'!AL82),"",'In Process Calc.'!AL82)</f>
        <v/>
      </c>
      <c r="AD82" s="111" t="str">
        <f>IF(ISBLANK('In Process Calc.'!AM82),"",'In Process Calc.'!AM82)</f>
        <v/>
      </c>
      <c r="AE82" s="111" t="str">
        <f>IF(ISBLANK('In Process Calc.'!AN82),"",'In Process Calc.'!AN82)</f>
        <v/>
      </c>
      <c r="AF82" s="111" t="str">
        <f>IF(ISBLANK('In Process Calc.'!AO82),"",'In Process Calc.'!AO82)</f>
        <v/>
      </c>
      <c r="AG82" s="48"/>
      <c r="AH82" s="111" t="str">
        <f>IF(ISBLANK('In Process Calc.'!C82),"",'In Process Calc.'!C82)</f>
        <v/>
      </c>
      <c r="AI82" s="111" t="str">
        <f>IF(ISBLANK(Glutamine!H86),"",Glutamine!H86)</f>
        <v/>
      </c>
      <c r="AJ82" s="111" t="str">
        <f>IF(ISBLANK('In Process Calc.'!L82),"",'In Process Calc.'!L82)</f>
        <v/>
      </c>
      <c r="AK82" s="111" t="str">
        <f>IF(ISBLANK('In Process Calc.'!M82),"",'In Process Calc.'!M82)</f>
        <v/>
      </c>
      <c r="AL82" s="111" t="str">
        <f>IF(ISBLANK('In Process Calc.'!N82),"",'In Process Calc.'!N82)</f>
        <v/>
      </c>
      <c r="AM82" s="111" t="str">
        <f>IF(ISBLANK('In Process Calc.'!O82),"",'In Process Calc.'!O82)</f>
        <v/>
      </c>
      <c r="AN82" s="111" t="str">
        <f>IF(ISBLANK('In Process Calc.'!P82),"",'In Process Calc.'!P82)</f>
        <v/>
      </c>
      <c r="AO82" s="111" t="str">
        <f>IF(ISBLANK('In Process Calc.'!Q82),"",'In Process Calc.'!Q82)</f>
        <v/>
      </c>
      <c r="AP82" s="111" t="str">
        <f>IF(ISBLANK('In Process Calc.'!R82),"",'In Process Calc.'!R82)</f>
        <v/>
      </c>
      <c r="AQ82" s="111" t="str">
        <f>IF(ISBLANK('In Process Calc.'!S82),"",'In Process Calc.'!S82)</f>
        <v/>
      </c>
      <c r="AR82" s="111" t="str">
        <f>IF(ISBLANK('In Process Calc.'!T82),"",'In Process Calc.'!T82)</f>
        <v/>
      </c>
      <c r="AS82" s="111" t="str">
        <f>IF(ISBLANK('In Process Calc.'!U82),"",'In Process Calc.'!U82)</f>
        <v/>
      </c>
      <c r="AT82" s="111" t="str">
        <f>IF(ISBLANK('In Process Calc.'!V82),"",'In Process Calc.'!V82)</f>
        <v/>
      </c>
      <c r="AU82" s="111" t="str">
        <f>IF(ISBLANK('In Process Calc.'!W82),"",'In Process Calc.'!W82)</f>
        <v/>
      </c>
      <c r="AV82" s="111" t="str">
        <f>IF(ISBLANK('In Process Calc.'!X82),"",'In Process Calc.'!X82)</f>
        <v/>
      </c>
      <c r="AW82" s="111" t="str">
        <f>IF(ISBLANK('In Process Calc.'!Y82),"",'In Process Calc.'!Y82)</f>
        <v/>
      </c>
      <c r="AX82" s="111" t="str">
        <f>IF(ISBLANK('In Process Calc.'!Z82),"",'In Process Calc.'!Z82)</f>
        <v/>
      </c>
      <c r="AY82" s="111" t="str">
        <f>IF(ISBLANK('In Process Calc.'!AA82),"",'In Process Calc.'!AA82)</f>
        <v/>
      </c>
      <c r="AZ82" s="111" t="str">
        <f>IF(ISBLANK('In Process Calc.'!AB82),"",'In Process Calc.'!AB82)</f>
        <v/>
      </c>
      <c r="BA82" s="111" t="str">
        <f>IF(ISBLANK('In Process Calc.'!AC82),"",'In Process Calc.'!AC82)</f>
        <v/>
      </c>
      <c r="BB82" s="111" t="str">
        <f>IF(ISBLANK('In Process Calc.'!AD82),"",'In Process Calc.'!AD82)</f>
        <v/>
      </c>
      <c r="BC82" s="111" t="str">
        <f>IF(ISBLANK('In Process Calc.'!AE82),"",'In Process Calc.'!AE82)</f>
        <v/>
      </c>
      <c r="BD82" s="111" t="str">
        <f>IF(ISBLANK('In Process Calc.'!AF82),"",'In Process Calc.'!AF82)</f>
        <v/>
      </c>
      <c r="BE82" s="111" t="str">
        <f>IF(ISBLANK('In Process Calc.'!AG82),"",'In Process Calc.'!AG82)</f>
        <v/>
      </c>
      <c r="BF82" s="111" t="str">
        <f>IF(ISBLANK('In Process Calc.'!AH82),"",'In Process Calc.'!AH82)</f>
        <v/>
      </c>
      <c r="BG82" s="111" t="str">
        <f>IF(ISBLANK('In Process Calc.'!AI82),"",'In Process Calc.'!AI82)</f>
        <v/>
      </c>
      <c r="BH82" s="111" t="str">
        <f>IF(ISBLANK('In Process Calc.'!AJ82),"",'In Process Calc.'!AJ82)</f>
        <v/>
      </c>
      <c r="BI82" s="111" t="str">
        <f>IF(ISBLANK('In Process Calc.'!AK82),"",'In Process Calc.'!AK82)</f>
        <v/>
      </c>
      <c r="BJ82" s="111" t="str">
        <f>IF(ISBLANK('In Process Calc.'!AL82),"",'In Process Calc.'!AL82)</f>
        <v/>
      </c>
      <c r="BK82" s="111" t="str">
        <f>IF(ISBLANK('In Process Calc.'!AM82),"",'In Process Calc.'!AM82)</f>
        <v/>
      </c>
      <c r="BL82" s="111" t="str">
        <f>IF(ISBLANK('In Process Calc.'!AN82),"",'In Process Calc.'!AN82)</f>
        <v/>
      </c>
      <c r="BM82" s="111" t="str">
        <f>IF(ISBLANK('In Process Calc.'!AO82),"",'In Process Calc.'!AO82)</f>
        <v/>
      </c>
      <c r="BN82" s="48"/>
      <c r="BO82" s="48"/>
      <c r="BP82" s="48"/>
      <c r="BQ82" s="48"/>
      <c r="BR82" s="48"/>
      <c r="BS82" s="48"/>
      <c r="BT82" s="48"/>
      <c r="BU82" s="48"/>
      <c r="BV82" s="48"/>
      <c r="BW82" s="48"/>
      <c r="BX82" s="48"/>
      <c r="BY82" s="48"/>
      <c r="BZ82" s="48"/>
      <c r="CA82" s="48"/>
      <c r="CB82" s="48"/>
      <c r="CC82" s="48"/>
      <c r="CD82" s="48"/>
      <c r="CE82" s="48"/>
      <c r="CF82" s="48"/>
      <c r="CG82" s="48"/>
    </row>
    <row r="83" spans="1:85">
      <c r="A83" s="111" t="str">
        <f>IF(ISBLANK('In Process Calc.'!C83),"",'In Process Calc.'!C83)</f>
        <v/>
      </c>
      <c r="B83" s="111" t="str">
        <f>IF(ISBLANK(Glutamine!H85),"",Glutamine!H85)</f>
        <v/>
      </c>
      <c r="C83" s="111" t="str">
        <f>IF(ISBLANK('In Process Calc.'!L83),"",'In Process Calc.'!L83)</f>
        <v/>
      </c>
      <c r="D83" s="111" t="str">
        <f>IF(ISBLANK('In Process Calc.'!M83),"",'In Process Calc.'!M83)</f>
        <v/>
      </c>
      <c r="E83" s="111" t="str">
        <f>IF(ISBLANK('In Process Calc.'!N83),"",'In Process Calc.'!N83)</f>
        <v/>
      </c>
      <c r="F83" s="111" t="str">
        <f>IF(ISBLANK('In Process Calc.'!O83),"",'In Process Calc.'!O83)</f>
        <v/>
      </c>
      <c r="G83" s="111" t="str">
        <f>IF(ISBLANK('In Process Calc.'!P83),"",'In Process Calc.'!P83)</f>
        <v/>
      </c>
      <c r="H83" s="111" t="str">
        <f>IF(ISBLANK('In Process Calc.'!Q83),"",'In Process Calc.'!Q83)</f>
        <v/>
      </c>
      <c r="I83" s="111" t="str">
        <f>IF(ISBLANK('In Process Calc.'!R83),"",'In Process Calc.'!R83)</f>
        <v/>
      </c>
      <c r="J83" s="111" t="str">
        <f>IF(ISBLANK('In Process Calc.'!S83),"",'In Process Calc.'!S83)</f>
        <v/>
      </c>
      <c r="K83" s="111" t="str">
        <f>IF(ISBLANK('In Process Calc.'!T83),"",'In Process Calc.'!T83)</f>
        <v/>
      </c>
      <c r="L83" s="111" t="str">
        <f>IF(ISBLANK('In Process Calc.'!U83),"",'In Process Calc.'!U83)</f>
        <v/>
      </c>
      <c r="M83" s="111" t="str">
        <f>IF(ISBLANK('In Process Calc.'!V83),"",'In Process Calc.'!V83)</f>
        <v/>
      </c>
      <c r="N83" s="111" t="str">
        <f>IF(ISBLANK('In Process Calc.'!W83),"",'In Process Calc.'!W83)</f>
        <v/>
      </c>
      <c r="O83" s="111" t="str">
        <f>IF(ISBLANK('In Process Calc.'!X83),"",'In Process Calc.'!X83)</f>
        <v/>
      </c>
      <c r="P83" s="111" t="str">
        <f>IF(ISBLANK('In Process Calc.'!Y83),"",'In Process Calc.'!Y83)</f>
        <v/>
      </c>
      <c r="Q83" s="111" t="str">
        <f>IF(ISBLANK('In Process Calc.'!Z83),"",'In Process Calc.'!Z83)</f>
        <v/>
      </c>
      <c r="R83" s="111" t="str">
        <f>IF(ISBLANK('In Process Calc.'!AA83),"",'In Process Calc.'!AA83)</f>
        <v/>
      </c>
      <c r="S83" s="111" t="str">
        <f>IF(ISBLANK('In Process Calc.'!AB83),"",'In Process Calc.'!AB83)</f>
        <v/>
      </c>
      <c r="T83" s="111" t="str">
        <f>IF(ISBLANK('In Process Calc.'!AC83),"",'In Process Calc.'!AC83)</f>
        <v/>
      </c>
      <c r="U83" s="111" t="str">
        <f>IF(ISBLANK('In Process Calc.'!AD83),"",'In Process Calc.'!AD83)</f>
        <v/>
      </c>
      <c r="V83" s="111" t="str">
        <f>IF(ISBLANK('In Process Calc.'!AE83),"",'In Process Calc.'!AE83)</f>
        <v/>
      </c>
      <c r="W83" s="111" t="str">
        <f>IF(ISBLANK('In Process Calc.'!AF83),"",'In Process Calc.'!AF83)</f>
        <v/>
      </c>
      <c r="X83" s="111" t="str">
        <f>IF(ISBLANK('In Process Calc.'!AG83),"",'In Process Calc.'!AG83)</f>
        <v/>
      </c>
      <c r="Y83" s="111" t="str">
        <f>IF(ISBLANK('In Process Calc.'!AH83),"",'In Process Calc.'!AH83)</f>
        <v/>
      </c>
      <c r="Z83" s="111" t="str">
        <f>IF(ISBLANK('In Process Calc.'!AI83),"",'In Process Calc.'!AI83)</f>
        <v/>
      </c>
      <c r="AA83" s="111" t="str">
        <f>IF(ISBLANK('In Process Calc.'!AJ83),"",'In Process Calc.'!AJ83)</f>
        <v/>
      </c>
      <c r="AB83" s="111" t="str">
        <f>IF(ISBLANK('In Process Calc.'!AK83),"",'In Process Calc.'!AK83)</f>
        <v/>
      </c>
      <c r="AC83" s="111" t="str">
        <f>IF(ISBLANK('In Process Calc.'!AL83),"",'In Process Calc.'!AL83)</f>
        <v/>
      </c>
      <c r="AD83" s="111" t="str">
        <f>IF(ISBLANK('In Process Calc.'!AM83),"",'In Process Calc.'!AM83)</f>
        <v/>
      </c>
      <c r="AE83" s="111" t="str">
        <f>IF(ISBLANK('In Process Calc.'!AN83),"",'In Process Calc.'!AN83)</f>
        <v/>
      </c>
      <c r="AF83" s="111" t="str">
        <f>IF(ISBLANK('In Process Calc.'!AO83),"",'In Process Calc.'!AO83)</f>
        <v/>
      </c>
      <c r="AG83" s="48"/>
      <c r="AH83" s="111" t="str">
        <f>IF(ISBLANK('In Process Calc.'!C83),"",'In Process Calc.'!C83)</f>
        <v/>
      </c>
      <c r="AI83" s="111" t="str">
        <f>IF(ISBLANK(Glutamine!H87),"",Glutamine!H87)</f>
        <v/>
      </c>
      <c r="AJ83" s="111" t="str">
        <f>IF(ISBLANK('In Process Calc.'!L83),"",'In Process Calc.'!L83)</f>
        <v/>
      </c>
      <c r="AK83" s="111" t="str">
        <f>IF(ISBLANK('In Process Calc.'!M83),"",'In Process Calc.'!M83)</f>
        <v/>
      </c>
      <c r="AL83" s="111" t="str">
        <f>IF(ISBLANK('In Process Calc.'!N83),"",'In Process Calc.'!N83)</f>
        <v/>
      </c>
      <c r="AM83" s="111" t="str">
        <f>IF(ISBLANK('In Process Calc.'!O83),"",'In Process Calc.'!O83)</f>
        <v/>
      </c>
      <c r="AN83" s="111" t="str">
        <f>IF(ISBLANK('In Process Calc.'!P83),"",'In Process Calc.'!P83)</f>
        <v/>
      </c>
      <c r="AO83" s="111" t="str">
        <f>IF(ISBLANK('In Process Calc.'!Q83),"",'In Process Calc.'!Q83)</f>
        <v/>
      </c>
      <c r="AP83" s="111" t="str">
        <f>IF(ISBLANK('In Process Calc.'!R83),"",'In Process Calc.'!R83)</f>
        <v/>
      </c>
      <c r="AQ83" s="111" t="str">
        <f>IF(ISBLANK('In Process Calc.'!S83),"",'In Process Calc.'!S83)</f>
        <v/>
      </c>
      <c r="AR83" s="111" t="str">
        <f>IF(ISBLANK('In Process Calc.'!T83),"",'In Process Calc.'!T83)</f>
        <v/>
      </c>
      <c r="AS83" s="111" t="str">
        <f>IF(ISBLANK('In Process Calc.'!U83),"",'In Process Calc.'!U83)</f>
        <v/>
      </c>
      <c r="AT83" s="111" t="str">
        <f>IF(ISBLANK('In Process Calc.'!V83),"",'In Process Calc.'!V83)</f>
        <v/>
      </c>
      <c r="AU83" s="111" t="str">
        <f>IF(ISBLANK('In Process Calc.'!W83),"",'In Process Calc.'!W83)</f>
        <v/>
      </c>
      <c r="AV83" s="111" t="str">
        <f>IF(ISBLANK('In Process Calc.'!X83),"",'In Process Calc.'!X83)</f>
        <v/>
      </c>
      <c r="AW83" s="111" t="str">
        <f>IF(ISBLANK('In Process Calc.'!Y83),"",'In Process Calc.'!Y83)</f>
        <v/>
      </c>
      <c r="AX83" s="111" t="str">
        <f>IF(ISBLANK('In Process Calc.'!Z83),"",'In Process Calc.'!Z83)</f>
        <v/>
      </c>
      <c r="AY83" s="111" t="str">
        <f>IF(ISBLANK('In Process Calc.'!AA83),"",'In Process Calc.'!AA83)</f>
        <v/>
      </c>
      <c r="AZ83" s="111" t="str">
        <f>IF(ISBLANK('In Process Calc.'!AB83),"",'In Process Calc.'!AB83)</f>
        <v/>
      </c>
      <c r="BA83" s="111" t="str">
        <f>IF(ISBLANK('In Process Calc.'!AC83),"",'In Process Calc.'!AC83)</f>
        <v/>
      </c>
      <c r="BB83" s="111" t="str">
        <f>IF(ISBLANK('In Process Calc.'!AD83),"",'In Process Calc.'!AD83)</f>
        <v/>
      </c>
      <c r="BC83" s="111" t="str">
        <f>IF(ISBLANK('In Process Calc.'!AE83),"",'In Process Calc.'!AE83)</f>
        <v/>
      </c>
      <c r="BD83" s="111" t="str">
        <f>IF(ISBLANK('In Process Calc.'!AF83),"",'In Process Calc.'!AF83)</f>
        <v/>
      </c>
      <c r="BE83" s="111" t="str">
        <f>IF(ISBLANK('In Process Calc.'!AG83),"",'In Process Calc.'!AG83)</f>
        <v/>
      </c>
      <c r="BF83" s="111" t="str">
        <f>IF(ISBLANK('In Process Calc.'!AH83),"",'In Process Calc.'!AH83)</f>
        <v/>
      </c>
      <c r="BG83" s="111" t="str">
        <f>IF(ISBLANK('In Process Calc.'!AI83),"",'In Process Calc.'!AI83)</f>
        <v/>
      </c>
      <c r="BH83" s="111" t="str">
        <f>IF(ISBLANK('In Process Calc.'!AJ83),"",'In Process Calc.'!AJ83)</f>
        <v/>
      </c>
      <c r="BI83" s="111" t="str">
        <f>IF(ISBLANK('In Process Calc.'!AK83),"",'In Process Calc.'!AK83)</f>
        <v/>
      </c>
      <c r="BJ83" s="111" t="str">
        <f>IF(ISBLANK('In Process Calc.'!AL83),"",'In Process Calc.'!AL83)</f>
        <v/>
      </c>
      <c r="BK83" s="111" t="str">
        <f>IF(ISBLANK('In Process Calc.'!AM83),"",'In Process Calc.'!AM83)</f>
        <v/>
      </c>
      <c r="BL83" s="111" t="str">
        <f>IF(ISBLANK('In Process Calc.'!AN83),"",'In Process Calc.'!AN83)</f>
        <v/>
      </c>
      <c r="BM83" s="111" t="str">
        <f>IF(ISBLANK('In Process Calc.'!AO83),"",'In Process Calc.'!AO83)</f>
        <v/>
      </c>
      <c r="BN83" s="48"/>
      <c r="BO83" s="48"/>
      <c r="BP83" s="48"/>
      <c r="BQ83" s="48"/>
      <c r="BR83" s="48"/>
      <c r="BS83" s="48"/>
      <c r="BT83" s="48"/>
      <c r="BU83" s="48"/>
      <c r="BV83" s="48"/>
      <c r="BW83" s="48"/>
      <c r="BX83" s="48"/>
      <c r="BY83" s="48"/>
      <c r="BZ83" s="48"/>
      <c r="CA83" s="48"/>
      <c r="CB83" s="48"/>
      <c r="CC83" s="48"/>
      <c r="CD83" s="48"/>
      <c r="CE83" s="48"/>
      <c r="CF83" s="48"/>
      <c r="CG83" s="48"/>
    </row>
    <row r="84" spans="1:85">
      <c r="A84" s="111" t="str">
        <f>IF(ISBLANK('In Process Calc.'!C84),"",'In Process Calc.'!C84)</f>
        <v/>
      </c>
      <c r="B84" s="111" t="str">
        <f>IF(ISBLANK(Glutamine!H86),"",Glutamine!H86)</f>
        <v/>
      </c>
      <c r="C84" s="111" t="str">
        <f>IF(ISBLANK('In Process Calc.'!L84),"",'In Process Calc.'!L84)</f>
        <v/>
      </c>
      <c r="D84" s="111" t="str">
        <f>IF(ISBLANK('In Process Calc.'!M84),"",'In Process Calc.'!M84)</f>
        <v/>
      </c>
      <c r="E84" s="111" t="str">
        <f>IF(ISBLANK('In Process Calc.'!N84),"",'In Process Calc.'!N84)</f>
        <v/>
      </c>
      <c r="F84" s="111" t="str">
        <f>IF(ISBLANK('In Process Calc.'!O84),"",'In Process Calc.'!O84)</f>
        <v/>
      </c>
      <c r="G84" s="111" t="str">
        <f>IF(ISBLANK('In Process Calc.'!P84),"",'In Process Calc.'!P84)</f>
        <v/>
      </c>
      <c r="H84" s="111" t="str">
        <f>IF(ISBLANK('In Process Calc.'!Q84),"",'In Process Calc.'!Q84)</f>
        <v/>
      </c>
      <c r="I84" s="111" t="str">
        <f>IF(ISBLANK('In Process Calc.'!R84),"",'In Process Calc.'!R84)</f>
        <v/>
      </c>
      <c r="J84" s="111" t="str">
        <f>IF(ISBLANK('In Process Calc.'!S84),"",'In Process Calc.'!S84)</f>
        <v/>
      </c>
      <c r="K84" s="111" t="str">
        <f>IF(ISBLANK('In Process Calc.'!T84),"",'In Process Calc.'!T84)</f>
        <v/>
      </c>
      <c r="L84" s="111" t="str">
        <f>IF(ISBLANK('In Process Calc.'!U84),"",'In Process Calc.'!U84)</f>
        <v/>
      </c>
      <c r="M84" s="111" t="str">
        <f>IF(ISBLANK('In Process Calc.'!V84),"",'In Process Calc.'!V84)</f>
        <v/>
      </c>
      <c r="N84" s="111" t="str">
        <f>IF(ISBLANK('In Process Calc.'!W84),"",'In Process Calc.'!W84)</f>
        <v/>
      </c>
      <c r="O84" s="111" t="str">
        <f>IF(ISBLANK('In Process Calc.'!X84),"",'In Process Calc.'!X84)</f>
        <v/>
      </c>
      <c r="P84" s="111" t="str">
        <f>IF(ISBLANK('In Process Calc.'!Y84),"",'In Process Calc.'!Y84)</f>
        <v/>
      </c>
      <c r="Q84" s="111" t="str">
        <f>IF(ISBLANK('In Process Calc.'!Z84),"",'In Process Calc.'!Z84)</f>
        <v/>
      </c>
      <c r="R84" s="111" t="str">
        <f>IF(ISBLANK('In Process Calc.'!AA84),"",'In Process Calc.'!AA84)</f>
        <v/>
      </c>
      <c r="S84" s="111" t="str">
        <f>IF(ISBLANK('In Process Calc.'!AB84),"",'In Process Calc.'!AB84)</f>
        <v/>
      </c>
      <c r="T84" s="111" t="str">
        <f>IF(ISBLANK('In Process Calc.'!AC84),"",'In Process Calc.'!AC84)</f>
        <v/>
      </c>
      <c r="U84" s="111" t="str">
        <f>IF(ISBLANK('In Process Calc.'!AD84),"",'In Process Calc.'!AD84)</f>
        <v/>
      </c>
      <c r="V84" s="111" t="str">
        <f>IF(ISBLANK('In Process Calc.'!AE84),"",'In Process Calc.'!AE84)</f>
        <v/>
      </c>
      <c r="W84" s="111" t="str">
        <f>IF(ISBLANK('In Process Calc.'!AF84),"",'In Process Calc.'!AF84)</f>
        <v/>
      </c>
      <c r="X84" s="111" t="str">
        <f>IF(ISBLANK('In Process Calc.'!AG84),"",'In Process Calc.'!AG84)</f>
        <v/>
      </c>
      <c r="Y84" s="111" t="str">
        <f>IF(ISBLANK('In Process Calc.'!AH84),"",'In Process Calc.'!AH84)</f>
        <v/>
      </c>
      <c r="Z84" s="111" t="str">
        <f>IF(ISBLANK('In Process Calc.'!AI84),"",'In Process Calc.'!AI84)</f>
        <v/>
      </c>
      <c r="AA84" s="111" t="str">
        <f>IF(ISBLANK('In Process Calc.'!AJ84),"",'In Process Calc.'!AJ84)</f>
        <v/>
      </c>
      <c r="AB84" s="111" t="str">
        <f>IF(ISBLANK('In Process Calc.'!AK84),"",'In Process Calc.'!AK84)</f>
        <v/>
      </c>
      <c r="AC84" s="111" t="str">
        <f>IF(ISBLANK('In Process Calc.'!AL84),"",'In Process Calc.'!AL84)</f>
        <v/>
      </c>
      <c r="AD84" s="111" t="str">
        <f>IF(ISBLANK('In Process Calc.'!AM84),"",'In Process Calc.'!AM84)</f>
        <v/>
      </c>
      <c r="AE84" s="111" t="str">
        <f>IF(ISBLANK('In Process Calc.'!AN84),"",'In Process Calc.'!AN84)</f>
        <v/>
      </c>
      <c r="AF84" s="111" t="str">
        <f>IF(ISBLANK('In Process Calc.'!AO84),"",'In Process Calc.'!AO84)</f>
        <v/>
      </c>
      <c r="AG84" s="48"/>
      <c r="AH84" s="111" t="str">
        <f>IF(ISBLANK('In Process Calc.'!C84),"",'In Process Calc.'!C84)</f>
        <v/>
      </c>
      <c r="AI84" s="111" t="str">
        <f>IF(ISBLANK(Glutamine!H88),"",Glutamine!H88)</f>
        <v/>
      </c>
      <c r="AJ84" s="111" t="str">
        <f>IF(ISBLANK('In Process Calc.'!L84),"",'In Process Calc.'!L84)</f>
        <v/>
      </c>
      <c r="AK84" s="111" t="str">
        <f>IF(ISBLANK('In Process Calc.'!M84),"",'In Process Calc.'!M84)</f>
        <v/>
      </c>
      <c r="AL84" s="111" t="str">
        <f>IF(ISBLANK('In Process Calc.'!N84),"",'In Process Calc.'!N84)</f>
        <v/>
      </c>
      <c r="AM84" s="111" t="str">
        <f>IF(ISBLANK('In Process Calc.'!O84),"",'In Process Calc.'!O84)</f>
        <v/>
      </c>
      <c r="AN84" s="111" t="str">
        <f>IF(ISBLANK('In Process Calc.'!P84),"",'In Process Calc.'!P84)</f>
        <v/>
      </c>
      <c r="AO84" s="111" t="str">
        <f>IF(ISBLANK('In Process Calc.'!Q84),"",'In Process Calc.'!Q84)</f>
        <v/>
      </c>
      <c r="AP84" s="111" t="str">
        <f>IF(ISBLANK('In Process Calc.'!R84),"",'In Process Calc.'!R84)</f>
        <v/>
      </c>
      <c r="AQ84" s="111" t="str">
        <f>IF(ISBLANK('In Process Calc.'!S84),"",'In Process Calc.'!S84)</f>
        <v/>
      </c>
      <c r="AR84" s="111" t="str">
        <f>IF(ISBLANK('In Process Calc.'!T84),"",'In Process Calc.'!T84)</f>
        <v/>
      </c>
      <c r="AS84" s="111" t="str">
        <f>IF(ISBLANK('In Process Calc.'!U84),"",'In Process Calc.'!U84)</f>
        <v/>
      </c>
      <c r="AT84" s="111" t="str">
        <f>IF(ISBLANK('In Process Calc.'!V84),"",'In Process Calc.'!V84)</f>
        <v/>
      </c>
      <c r="AU84" s="111" t="str">
        <f>IF(ISBLANK('In Process Calc.'!W84),"",'In Process Calc.'!W84)</f>
        <v/>
      </c>
      <c r="AV84" s="111" t="str">
        <f>IF(ISBLANK('In Process Calc.'!X84),"",'In Process Calc.'!X84)</f>
        <v/>
      </c>
      <c r="AW84" s="111" t="str">
        <f>IF(ISBLANK('In Process Calc.'!Y84),"",'In Process Calc.'!Y84)</f>
        <v/>
      </c>
      <c r="AX84" s="111" t="str">
        <f>IF(ISBLANK('In Process Calc.'!Z84),"",'In Process Calc.'!Z84)</f>
        <v/>
      </c>
      <c r="AY84" s="111" t="str">
        <f>IF(ISBLANK('In Process Calc.'!AA84),"",'In Process Calc.'!AA84)</f>
        <v/>
      </c>
      <c r="AZ84" s="111" t="str">
        <f>IF(ISBLANK('In Process Calc.'!AB84),"",'In Process Calc.'!AB84)</f>
        <v/>
      </c>
      <c r="BA84" s="111" t="str">
        <f>IF(ISBLANK('In Process Calc.'!AC84),"",'In Process Calc.'!AC84)</f>
        <v/>
      </c>
      <c r="BB84" s="111" t="str">
        <f>IF(ISBLANK('In Process Calc.'!AD84),"",'In Process Calc.'!AD84)</f>
        <v/>
      </c>
      <c r="BC84" s="111" t="str">
        <f>IF(ISBLANK('In Process Calc.'!AE84),"",'In Process Calc.'!AE84)</f>
        <v/>
      </c>
      <c r="BD84" s="111" t="str">
        <f>IF(ISBLANK('In Process Calc.'!AF84),"",'In Process Calc.'!AF84)</f>
        <v/>
      </c>
      <c r="BE84" s="111" t="str">
        <f>IF(ISBLANK('In Process Calc.'!AG84),"",'In Process Calc.'!AG84)</f>
        <v/>
      </c>
      <c r="BF84" s="111" t="str">
        <f>IF(ISBLANK('In Process Calc.'!AH84),"",'In Process Calc.'!AH84)</f>
        <v/>
      </c>
      <c r="BG84" s="111" t="str">
        <f>IF(ISBLANK('In Process Calc.'!AI84),"",'In Process Calc.'!AI84)</f>
        <v/>
      </c>
      <c r="BH84" s="111" t="str">
        <f>IF(ISBLANK('In Process Calc.'!AJ84),"",'In Process Calc.'!AJ84)</f>
        <v/>
      </c>
      <c r="BI84" s="111" t="str">
        <f>IF(ISBLANK('In Process Calc.'!AK84),"",'In Process Calc.'!AK84)</f>
        <v/>
      </c>
      <c r="BJ84" s="111" t="str">
        <f>IF(ISBLANK('In Process Calc.'!AL84),"",'In Process Calc.'!AL84)</f>
        <v/>
      </c>
      <c r="BK84" s="111" t="str">
        <f>IF(ISBLANK('In Process Calc.'!AM84),"",'In Process Calc.'!AM84)</f>
        <v/>
      </c>
      <c r="BL84" s="111" t="str">
        <f>IF(ISBLANK('In Process Calc.'!AN84),"",'In Process Calc.'!AN84)</f>
        <v/>
      </c>
      <c r="BM84" s="111" t="str">
        <f>IF(ISBLANK('In Process Calc.'!AO84),"",'In Process Calc.'!AO84)</f>
        <v/>
      </c>
      <c r="BN84" s="48"/>
      <c r="BO84" s="48"/>
      <c r="BP84" s="48"/>
      <c r="BQ84" s="48"/>
      <c r="BR84" s="48"/>
      <c r="BS84" s="48"/>
      <c r="BT84" s="48"/>
      <c r="BU84" s="48"/>
      <c r="BV84" s="48"/>
      <c r="BW84" s="48"/>
      <c r="BX84" s="48"/>
      <c r="BY84" s="48"/>
      <c r="BZ84" s="48"/>
      <c r="CA84" s="48"/>
      <c r="CB84" s="48"/>
      <c r="CC84" s="48"/>
      <c r="CD84" s="48"/>
      <c r="CE84" s="48"/>
      <c r="CF84" s="48"/>
      <c r="CG84" s="48"/>
    </row>
    <row r="85" spans="1:85">
      <c r="A85" s="111" t="str">
        <f>IF(ISBLANK('In Process Calc.'!C85),"",'In Process Calc.'!C85)</f>
        <v/>
      </c>
      <c r="B85" s="111" t="str">
        <f>IF(ISBLANK(Glutamine!H87),"",Glutamine!H87)</f>
        <v/>
      </c>
      <c r="C85" s="111" t="str">
        <f>IF(ISBLANK('In Process Calc.'!L85),"",'In Process Calc.'!L85)</f>
        <v/>
      </c>
      <c r="D85" s="111" t="str">
        <f>IF(ISBLANK('In Process Calc.'!M85),"",'In Process Calc.'!M85)</f>
        <v/>
      </c>
      <c r="E85" s="111" t="str">
        <f>IF(ISBLANK('In Process Calc.'!N85),"",'In Process Calc.'!N85)</f>
        <v/>
      </c>
      <c r="F85" s="111" t="str">
        <f>IF(ISBLANK('In Process Calc.'!O85),"",'In Process Calc.'!O85)</f>
        <v/>
      </c>
      <c r="G85" s="111" t="str">
        <f>IF(ISBLANK('In Process Calc.'!P85),"",'In Process Calc.'!P85)</f>
        <v/>
      </c>
      <c r="H85" s="111" t="str">
        <f>IF(ISBLANK('In Process Calc.'!Q85),"",'In Process Calc.'!Q85)</f>
        <v/>
      </c>
      <c r="I85" s="111" t="str">
        <f>IF(ISBLANK('In Process Calc.'!R85),"",'In Process Calc.'!R85)</f>
        <v/>
      </c>
      <c r="J85" s="111" t="str">
        <f>IF(ISBLANK('In Process Calc.'!S85),"",'In Process Calc.'!S85)</f>
        <v/>
      </c>
      <c r="K85" s="111" t="str">
        <f>IF(ISBLANK('In Process Calc.'!T85),"",'In Process Calc.'!T85)</f>
        <v/>
      </c>
      <c r="L85" s="111" t="str">
        <f>IF(ISBLANK('In Process Calc.'!U85),"",'In Process Calc.'!U85)</f>
        <v/>
      </c>
      <c r="M85" s="111" t="str">
        <f>IF(ISBLANK('In Process Calc.'!V85),"",'In Process Calc.'!V85)</f>
        <v/>
      </c>
      <c r="N85" s="111" t="str">
        <f>IF(ISBLANK('In Process Calc.'!W85),"",'In Process Calc.'!W85)</f>
        <v/>
      </c>
      <c r="O85" s="111" t="str">
        <f>IF(ISBLANK('In Process Calc.'!X85),"",'In Process Calc.'!X85)</f>
        <v/>
      </c>
      <c r="P85" s="111" t="str">
        <f>IF(ISBLANK('In Process Calc.'!Y85),"",'In Process Calc.'!Y85)</f>
        <v/>
      </c>
      <c r="Q85" s="111" t="str">
        <f>IF(ISBLANK('In Process Calc.'!Z85),"",'In Process Calc.'!Z85)</f>
        <v/>
      </c>
      <c r="R85" s="111" t="str">
        <f>IF(ISBLANK('In Process Calc.'!AA85),"",'In Process Calc.'!AA85)</f>
        <v/>
      </c>
      <c r="S85" s="111" t="str">
        <f>IF(ISBLANK('In Process Calc.'!AB85),"",'In Process Calc.'!AB85)</f>
        <v/>
      </c>
      <c r="T85" s="111" t="str">
        <f>IF(ISBLANK('In Process Calc.'!AC85),"",'In Process Calc.'!AC85)</f>
        <v/>
      </c>
      <c r="U85" s="111" t="str">
        <f>IF(ISBLANK('In Process Calc.'!AD85),"",'In Process Calc.'!AD85)</f>
        <v/>
      </c>
      <c r="V85" s="111" t="str">
        <f>IF(ISBLANK('In Process Calc.'!AE85),"",'In Process Calc.'!AE85)</f>
        <v/>
      </c>
      <c r="W85" s="111" t="str">
        <f>IF(ISBLANK('In Process Calc.'!AF85),"",'In Process Calc.'!AF85)</f>
        <v/>
      </c>
      <c r="X85" s="111" t="str">
        <f>IF(ISBLANK('In Process Calc.'!AG85),"",'In Process Calc.'!AG85)</f>
        <v/>
      </c>
      <c r="Y85" s="111" t="str">
        <f>IF(ISBLANK('In Process Calc.'!AH85),"",'In Process Calc.'!AH85)</f>
        <v/>
      </c>
      <c r="Z85" s="111" t="str">
        <f>IF(ISBLANK('In Process Calc.'!AI85),"",'In Process Calc.'!AI85)</f>
        <v/>
      </c>
      <c r="AA85" s="111" t="str">
        <f>IF(ISBLANK('In Process Calc.'!AJ85),"",'In Process Calc.'!AJ85)</f>
        <v/>
      </c>
      <c r="AB85" s="111" t="str">
        <f>IF(ISBLANK('In Process Calc.'!AK85),"",'In Process Calc.'!AK85)</f>
        <v/>
      </c>
      <c r="AC85" s="111" t="str">
        <f>IF(ISBLANK('In Process Calc.'!AL85),"",'In Process Calc.'!AL85)</f>
        <v/>
      </c>
      <c r="AD85" s="111" t="str">
        <f>IF(ISBLANK('In Process Calc.'!AM85),"",'In Process Calc.'!AM85)</f>
        <v/>
      </c>
      <c r="AE85" s="111" t="str">
        <f>IF(ISBLANK('In Process Calc.'!AN85),"",'In Process Calc.'!AN85)</f>
        <v/>
      </c>
      <c r="AF85" s="111" t="str">
        <f>IF(ISBLANK('In Process Calc.'!AO85),"",'In Process Calc.'!AO85)</f>
        <v/>
      </c>
      <c r="AG85" s="48"/>
      <c r="AH85" s="111" t="str">
        <f>IF(ISBLANK('In Process Calc.'!C85),"",'In Process Calc.'!C85)</f>
        <v/>
      </c>
      <c r="AI85" s="111" t="str">
        <f>IF(ISBLANK(Glutamine!H89),"",Glutamine!H89)</f>
        <v/>
      </c>
      <c r="AJ85" s="111" t="str">
        <f>IF(ISBLANK('In Process Calc.'!L85),"",'In Process Calc.'!L85)</f>
        <v/>
      </c>
      <c r="AK85" s="111" t="str">
        <f>IF(ISBLANK('In Process Calc.'!M85),"",'In Process Calc.'!M85)</f>
        <v/>
      </c>
      <c r="AL85" s="111" t="str">
        <f>IF(ISBLANK('In Process Calc.'!N85),"",'In Process Calc.'!N85)</f>
        <v/>
      </c>
      <c r="AM85" s="111" t="str">
        <f>IF(ISBLANK('In Process Calc.'!O85),"",'In Process Calc.'!O85)</f>
        <v/>
      </c>
      <c r="AN85" s="111" t="str">
        <f>IF(ISBLANK('In Process Calc.'!P85),"",'In Process Calc.'!P85)</f>
        <v/>
      </c>
      <c r="AO85" s="111" t="str">
        <f>IF(ISBLANK('In Process Calc.'!Q85),"",'In Process Calc.'!Q85)</f>
        <v/>
      </c>
      <c r="AP85" s="111" t="str">
        <f>IF(ISBLANK('In Process Calc.'!R85),"",'In Process Calc.'!R85)</f>
        <v/>
      </c>
      <c r="AQ85" s="111" t="str">
        <f>IF(ISBLANK('In Process Calc.'!S85),"",'In Process Calc.'!S85)</f>
        <v/>
      </c>
      <c r="AR85" s="111" t="str">
        <f>IF(ISBLANK('In Process Calc.'!T85),"",'In Process Calc.'!T85)</f>
        <v/>
      </c>
      <c r="AS85" s="111" t="str">
        <f>IF(ISBLANK('In Process Calc.'!U85),"",'In Process Calc.'!U85)</f>
        <v/>
      </c>
      <c r="AT85" s="111" t="str">
        <f>IF(ISBLANK('In Process Calc.'!V85),"",'In Process Calc.'!V85)</f>
        <v/>
      </c>
      <c r="AU85" s="111" t="str">
        <f>IF(ISBLANK('In Process Calc.'!W85),"",'In Process Calc.'!W85)</f>
        <v/>
      </c>
      <c r="AV85" s="111" t="str">
        <f>IF(ISBLANK('In Process Calc.'!X85),"",'In Process Calc.'!X85)</f>
        <v/>
      </c>
      <c r="AW85" s="111" t="str">
        <f>IF(ISBLANK('In Process Calc.'!Y85),"",'In Process Calc.'!Y85)</f>
        <v/>
      </c>
      <c r="AX85" s="111" t="str">
        <f>IF(ISBLANK('In Process Calc.'!Z85),"",'In Process Calc.'!Z85)</f>
        <v/>
      </c>
      <c r="AY85" s="111" t="str">
        <f>IF(ISBLANK('In Process Calc.'!AA85),"",'In Process Calc.'!AA85)</f>
        <v/>
      </c>
      <c r="AZ85" s="111" t="str">
        <f>IF(ISBLANK('In Process Calc.'!AB85),"",'In Process Calc.'!AB85)</f>
        <v/>
      </c>
      <c r="BA85" s="111" t="str">
        <f>IF(ISBLANK('In Process Calc.'!AC85),"",'In Process Calc.'!AC85)</f>
        <v/>
      </c>
      <c r="BB85" s="111" t="str">
        <f>IF(ISBLANK('In Process Calc.'!AD85),"",'In Process Calc.'!AD85)</f>
        <v/>
      </c>
      <c r="BC85" s="111" t="str">
        <f>IF(ISBLANK('In Process Calc.'!AE85),"",'In Process Calc.'!AE85)</f>
        <v/>
      </c>
      <c r="BD85" s="111" t="str">
        <f>IF(ISBLANK('In Process Calc.'!AF85),"",'In Process Calc.'!AF85)</f>
        <v/>
      </c>
      <c r="BE85" s="111" t="str">
        <f>IF(ISBLANK('In Process Calc.'!AG85),"",'In Process Calc.'!AG85)</f>
        <v/>
      </c>
      <c r="BF85" s="111" t="str">
        <f>IF(ISBLANK('In Process Calc.'!AH85),"",'In Process Calc.'!AH85)</f>
        <v/>
      </c>
      <c r="BG85" s="111" t="str">
        <f>IF(ISBLANK('In Process Calc.'!AI85),"",'In Process Calc.'!AI85)</f>
        <v/>
      </c>
      <c r="BH85" s="111" t="str">
        <f>IF(ISBLANK('In Process Calc.'!AJ85),"",'In Process Calc.'!AJ85)</f>
        <v/>
      </c>
      <c r="BI85" s="111" t="str">
        <f>IF(ISBLANK('In Process Calc.'!AK85),"",'In Process Calc.'!AK85)</f>
        <v/>
      </c>
      <c r="BJ85" s="111" t="str">
        <f>IF(ISBLANK('In Process Calc.'!AL85),"",'In Process Calc.'!AL85)</f>
        <v/>
      </c>
      <c r="BK85" s="111" t="str">
        <f>IF(ISBLANK('In Process Calc.'!AM85),"",'In Process Calc.'!AM85)</f>
        <v/>
      </c>
      <c r="BL85" s="111" t="str">
        <f>IF(ISBLANK('In Process Calc.'!AN85),"",'In Process Calc.'!AN85)</f>
        <v/>
      </c>
      <c r="BM85" s="111" t="str">
        <f>IF(ISBLANK('In Process Calc.'!AO85),"",'In Process Calc.'!AO85)</f>
        <v/>
      </c>
      <c r="BN85" s="48"/>
      <c r="BO85" s="48"/>
      <c r="BP85" s="48"/>
      <c r="BQ85" s="48"/>
      <c r="BR85" s="48"/>
      <c r="BS85" s="48"/>
      <c r="BT85" s="48"/>
      <c r="BU85" s="48"/>
      <c r="BV85" s="48"/>
      <c r="BW85" s="48"/>
      <c r="BX85" s="48"/>
      <c r="BY85" s="48"/>
      <c r="BZ85" s="48"/>
      <c r="CA85" s="48"/>
      <c r="CB85" s="48"/>
      <c r="CC85" s="48"/>
      <c r="CD85" s="48"/>
      <c r="CE85" s="48"/>
      <c r="CF85" s="48"/>
      <c r="CG85" s="48"/>
    </row>
    <row r="86" spans="1:85">
      <c r="A86" s="111" t="str">
        <f>IF(ISBLANK('In Process Calc.'!C86),"",'In Process Calc.'!C86)</f>
        <v/>
      </c>
      <c r="B86" s="111" t="str">
        <f>IF(ISBLANK(Glutamine!H88),"",Glutamine!H88)</f>
        <v/>
      </c>
      <c r="C86" s="111" t="str">
        <f>IF(ISBLANK('In Process Calc.'!L86),"",'In Process Calc.'!L86)</f>
        <v/>
      </c>
      <c r="D86" s="111" t="str">
        <f>IF(ISBLANK('In Process Calc.'!M86),"",'In Process Calc.'!M86)</f>
        <v/>
      </c>
      <c r="E86" s="111" t="str">
        <f>IF(ISBLANK('In Process Calc.'!N86),"",'In Process Calc.'!N86)</f>
        <v/>
      </c>
      <c r="F86" s="111" t="str">
        <f>IF(ISBLANK('In Process Calc.'!O86),"",'In Process Calc.'!O86)</f>
        <v/>
      </c>
      <c r="G86" s="111" t="str">
        <f>IF(ISBLANK('In Process Calc.'!P86),"",'In Process Calc.'!P86)</f>
        <v/>
      </c>
      <c r="H86" s="111" t="str">
        <f>IF(ISBLANK('In Process Calc.'!Q86),"",'In Process Calc.'!Q86)</f>
        <v/>
      </c>
      <c r="I86" s="111" t="str">
        <f>IF(ISBLANK('In Process Calc.'!R86),"",'In Process Calc.'!R86)</f>
        <v/>
      </c>
      <c r="J86" s="111" t="str">
        <f>IF(ISBLANK('In Process Calc.'!S86),"",'In Process Calc.'!S86)</f>
        <v/>
      </c>
      <c r="K86" s="111" t="str">
        <f>IF(ISBLANK('In Process Calc.'!T86),"",'In Process Calc.'!T86)</f>
        <v/>
      </c>
      <c r="L86" s="111" t="str">
        <f>IF(ISBLANK('In Process Calc.'!U86),"",'In Process Calc.'!U86)</f>
        <v/>
      </c>
      <c r="M86" s="111" t="str">
        <f>IF(ISBLANK('In Process Calc.'!V86),"",'In Process Calc.'!V86)</f>
        <v/>
      </c>
      <c r="N86" s="111" t="str">
        <f>IF(ISBLANK('In Process Calc.'!W86),"",'In Process Calc.'!W86)</f>
        <v/>
      </c>
      <c r="O86" s="111" t="str">
        <f>IF(ISBLANK('In Process Calc.'!X86),"",'In Process Calc.'!X86)</f>
        <v/>
      </c>
      <c r="P86" s="111" t="str">
        <f>IF(ISBLANK('In Process Calc.'!Y86),"",'In Process Calc.'!Y86)</f>
        <v/>
      </c>
      <c r="Q86" s="111" t="str">
        <f>IF(ISBLANK('In Process Calc.'!Z86),"",'In Process Calc.'!Z86)</f>
        <v/>
      </c>
      <c r="R86" s="111" t="str">
        <f>IF(ISBLANK('In Process Calc.'!AA86),"",'In Process Calc.'!AA86)</f>
        <v/>
      </c>
      <c r="S86" s="111" t="str">
        <f>IF(ISBLANK('In Process Calc.'!AB86),"",'In Process Calc.'!AB86)</f>
        <v/>
      </c>
      <c r="T86" s="111" t="str">
        <f>IF(ISBLANK('In Process Calc.'!AC86),"",'In Process Calc.'!AC86)</f>
        <v/>
      </c>
      <c r="U86" s="111" t="str">
        <f>IF(ISBLANK('In Process Calc.'!AD86),"",'In Process Calc.'!AD86)</f>
        <v/>
      </c>
      <c r="V86" s="111" t="str">
        <f>IF(ISBLANK('In Process Calc.'!AE86),"",'In Process Calc.'!AE86)</f>
        <v/>
      </c>
      <c r="W86" s="111" t="str">
        <f>IF(ISBLANK('In Process Calc.'!AF86),"",'In Process Calc.'!AF86)</f>
        <v/>
      </c>
      <c r="X86" s="111" t="str">
        <f>IF(ISBLANK('In Process Calc.'!AG86),"",'In Process Calc.'!AG86)</f>
        <v/>
      </c>
      <c r="Y86" s="111" t="str">
        <f>IF(ISBLANK('In Process Calc.'!AH86),"",'In Process Calc.'!AH86)</f>
        <v/>
      </c>
      <c r="Z86" s="111" t="str">
        <f>IF(ISBLANK('In Process Calc.'!AI86),"",'In Process Calc.'!AI86)</f>
        <v/>
      </c>
      <c r="AA86" s="111" t="str">
        <f>IF(ISBLANK('In Process Calc.'!AJ86),"",'In Process Calc.'!AJ86)</f>
        <v/>
      </c>
      <c r="AB86" s="111" t="str">
        <f>IF(ISBLANK('In Process Calc.'!AK86),"",'In Process Calc.'!AK86)</f>
        <v/>
      </c>
      <c r="AC86" s="111" t="str">
        <f>IF(ISBLANK('In Process Calc.'!AL86),"",'In Process Calc.'!AL86)</f>
        <v/>
      </c>
      <c r="AD86" s="111" t="str">
        <f>IF(ISBLANK('In Process Calc.'!AM86),"",'In Process Calc.'!AM86)</f>
        <v/>
      </c>
      <c r="AE86" s="111" t="str">
        <f>IF(ISBLANK('In Process Calc.'!AN86),"",'In Process Calc.'!AN86)</f>
        <v/>
      </c>
      <c r="AF86" s="111" t="str">
        <f>IF(ISBLANK('In Process Calc.'!AO86),"",'In Process Calc.'!AO86)</f>
        <v/>
      </c>
      <c r="AG86" s="48"/>
      <c r="AH86" s="111" t="str">
        <f>IF(ISBLANK('In Process Calc.'!C86),"",'In Process Calc.'!C86)</f>
        <v/>
      </c>
      <c r="AI86" s="111" t="str">
        <f>IF(ISBLANK(Glutamine!H90),"",Glutamine!H90)</f>
        <v/>
      </c>
      <c r="AJ86" s="111" t="str">
        <f>IF(ISBLANK('In Process Calc.'!L86),"",'In Process Calc.'!L86)</f>
        <v/>
      </c>
      <c r="AK86" s="111" t="str">
        <f>IF(ISBLANK('In Process Calc.'!M86),"",'In Process Calc.'!M86)</f>
        <v/>
      </c>
      <c r="AL86" s="111" t="str">
        <f>IF(ISBLANK('In Process Calc.'!N86),"",'In Process Calc.'!N86)</f>
        <v/>
      </c>
      <c r="AM86" s="111" t="str">
        <f>IF(ISBLANK('In Process Calc.'!O86),"",'In Process Calc.'!O86)</f>
        <v/>
      </c>
      <c r="AN86" s="111" t="str">
        <f>IF(ISBLANK('In Process Calc.'!P86),"",'In Process Calc.'!P86)</f>
        <v/>
      </c>
      <c r="AO86" s="111" t="str">
        <f>IF(ISBLANK('In Process Calc.'!Q86),"",'In Process Calc.'!Q86)</f>
        <v/>
      </c>
      <c r="AP86" s="111" t="str">
        <f>IF(ISBLANK('In Process Calc.'!R86),"",'In Process Calc.'!R86)</f>
        <v/>
      </c>
      <c r="AQ86" s="111" t="str">
        <f>IF(ISBLANK('In Process Calc.'!S86),"",'In Process Calc.'!S86)</f>
        <v/>
      </c>
      <c r="AR86" s="111" t="str">
        <f>IF(ISBLANK('In Process Calc.'!T86),"",'In Process Calc.'!T86)</f>
        <v/>
      </c>
      <c r="AS86" s="111" t="str">
        <f>IF(ISBLANK('In Process Calc.'!U86),"",'In Process Calc.'!U86)</f>
        <v/>
      </c>
      <c r="AT86" s="111" t="str">
        <f>IF(ISBLANK('In Process Calc.'!V86),"",'In Process Calc.'!V86)</f>
        <v/>
      </c>
      <c r="AU86" s="111" t="str">
        <f>IF(ISBLANK('In Process Calc.'!W86),"",'In Process Calc.'!W86)</f>
        <v/>
      </c>
      <c r="AV86" s="111" t="str">
        <f>IF(ISBLANK('In Process Calc.'!X86),"",'In Process Calc.'!X86)</f>
        <v/>
      </c>
      <c r="AW86" s="111" t="str">
        <f>IF(ISBLANK('In Process Calc.'!Y86),"",'In Process Calc.'!Y86)</f>
        <v/>
      </c>
      <c r="AX86" s="111" t="str">
        <f>IF(ISBLANK('In Process Calc.'!Z86),"",'In Process Calc.'!Z86)</f>
        <v/>
      </c>
      <c r="AY86" s="111" t="str">
        <f>IF(ISBLANK('In Process Calc.'!AA86),"",'In Process Calc.'!AA86)</f>
        <v/>
      </c>
      <c r="AZ86" s="111" t="str">
        <f>IF(ISBLANK('In Process Calc.'!AB86),"",'In Process Calc.'!AB86)</f>
        <v/>
      </c>
      <c r="BA86" s="111" t="str">
        <f>IF(ISBLANK('In Process Calc.'!AC86),"",'In Process Calc.'!AC86)</f>
        <v/>
      </c>
      <c r="BB86" s="111" t="str">
        <f>IF(ISBLANK('In Process Calc.'!AD86),"",'In Process Calc.'!AD86)</f>
        <v/>
      </c>
      <c r="BC86" s="111" t="str">
        <f>IF(ISBLANK('In Process Calc.'!AE86),"",'In Process Calc.'!AE86)</f>
        <v/>
      </c>
      <c r="BD86" s="111" t="str">
        <f>IF(ISBLANK('In Process Calc.'!AF86),"",'In Process Calc.'!AF86)</f>
        <v/>
      </c>
      <c r="BE86" s="111" t="str">
        <f>IF(ISBLANK('In Process Calc.'!AG86),"",'In Process Calc.'!AG86)</f>
        <v/>
      </c>
      <c r="BF86" s="111" t="str">
        <f>IF(ISBLANK('In Process Calc.'!AH86),"",'In Process Calc.'!AH86)</f>
        <v/>
      </c>
      <c r="BG86" s="111" t="str">
        <f>IF(ISBLANK('In Process Calc.'!AI86),"",'In Process Calc.'!AI86)</f>
        <v/>
      </c>
      <c r="BH86" s="111" t="str">
        <f>IF(ISBLANK('In Process Calc.'!AJ86),"",'In Process Calc.'!AJ86)</f>
        <v/>
      </c>
      <c r="BI86" s="111" t="str">
        <f>IF(ISBLANK('In Process Calc.'!AK86),"",'In Process Calc.'!AK86)</f>
        <v/>
      </c>
      <c r="BJ86" s="111" t="str">
        <f>IF(ISBLANK('In Process Calc.'!AL86),"",'In Process Calc.'!AL86)</f>
        <v/>
      </c>
      <c r="BK86" s="111" t="str">
        <f>IF(ISBLANK('In Process Calc.'!AM86),"",'In Process Calc.'!AM86)</f>
        <v/>
      </c>
      <c r="BL86" s="111" t="str">
        <f>IF(ISBLANK('In Process Calc.'!AN86),"",'In Process Calc.'!AN86)</f>
        <v/>
      </c>
      <c r="BM86" s="111" t="str">
        <f>IF(ISBLANK('In Process Calc.'!AO86),"",'In Process Calc.'!AO86)</f>
        <v/>
      </c>
      <c r="BN86" s="48"/>
      <c r="BO86" s="48"/>
      <c r="BP86" s="48"/>
      <c r="BQ86" s="48"/>
      <c r="BR86" s="48"/>
      <c r="BS86" s="48"/>
      <c r="BT86" s="48"/>
      <c r="BU86" s="48"/>
      <c r="BV86" s="48"/>
      <c r="BW86" s="48"/>
      <c r="BX86" s="48"/>
      <c r="BY86" s="48"/>
      <c r="BZ86" s="48"/>
      <c r="CA86" s="48"/>
      <c r="CB86" s="48"/>
      <c r="CC86" s="48"/>
      <c r="CD86" s="48"/>
      <c r="CE86" s="48"/>
      <c r="CF86" s="48"/>
      <c r="CG86" s="48"/>
    </row>
    <row r="87" spans="1:85">
      <c r="A87" s="111" t="str">
        <f>IF(ISBLANK('In Process Calc.'!C87),"",'In Process Calc.'!C87)</f>
        <v/>
      </c>
      <c r="B87" s="111" t="str">
        <f>IF(ISBLANK(Glutamine!H89),"",Glutamine!H89)</f>
        <v/>
      </c>
      <c r="C87" s="111" t="str">
        <f>IF(ISBLANK('In Process Calc.'!L87),"",'In Process Calc.'!L87)</f>
        <v/>
      </c>
      <c r="D87" s="111" t="str">
        <f>IF(ISBLANK('In Process Calc.'!M87),"",'In Process Calc.'!M87)</f>
        <v/>
      </c>
      <c r="E87" s="111" t="str">
        <f>IF(ISBLANK('In Process Calc.'!N87),"",'In Process Calc.'!N87)</f>
        <v/>
      </c>
      <c r="F87" s="111" t="str">
        <f>IF(ISBLANK('In Process Calc.'!O87),"",'In Process Calc.'!O87)</f>
        <v/>
      </c>
      <c r="G87" s="111" t="str">
        <f>IF(ISBLANK('In Process Calc.'!P87),"",'In Process Calc.'!P87)</f>
        <v/>
      </c>
      <c r="H87" s="111" t="str">
        <f>IF(ISBLANK('In Process Calc.'!Q87),"",'In Process Calc.'!Q87)</f>
        <v/>
      </c>
      <c r="I87" s="111" t="str">
        <f>IF(ISBLANK('In Process Calc.'!R87),"",'In Process Calc.'!R87)</f>
        <v/>
      </c>
      <c r="J87" s="111" t="str">
        <f>IF(ISBLANK('In Process Calc.'!S87),"",'In Process Calc.'!S87)</f>
        <v/>
      </c>
      <c r="K87" s="111" t="str">
        <f>IF(ISBLANK('In Process Calc.'!T87),"",'In Process Calc.'!T87)</f>
        <v/>
      </c>
      <c r="L87" s="111" t="str">
        <f>IF(ISBLANK('In Process Calc.'!U87),"",'In Process Calc.'!U87)</f>
        <v/>
      </c>
      <c r="M87" s="111" t="str">
        <f>IF(ISBLANK('In Process Calc.'!V87),"",'In Process Calc.'!V87)</f>
        <v/>
      </c>
      <c r="N87" s="111" t="str">
        <f>IF(ISBLANK('In Process Calc.'!W87),"",'In Process Calc.'!W87)</f>
        <v/>
      </c>
      <c r="O87" s="111" t="str">
        <f>IF(ISBLANK('In Process Calc.'!X87),"",'In Process Calc.'!X87)</f>
        <v/>
      </c>
      <c r="P87" s="111" t="str">
        <f>IF(ISBLANK('In Process Calc.'!Y87),"",'In Process Calc.'!Y87)</f>
        <v/>
      </c>
      <c r="Q87" s="111" t="str">
        <f>IF(ISBLANK('In Process Calc.'!Z87),"",'In Process Calc.'!Z87)</f>
        <v/>
      </c>
      <c r="R87" s="111" t="str">
        <f>IF(ISBLANK('In Process Calc.'!AA87),"",'In Process Calc.'!AA87)</f>
        <v/>
      </c>
      <c r="S87" s="111" t="str">
        <f>IF(ISBLANK('In Process Calc.'!AB87),"",'In Process Calc.'!AB87)</f>
        <v/>
      </c>
      <c r="T87" s="111" t="str">
        <f>IF(ISBLANK('In Process Calc.'!AC87),"",'In Process Calc.'!AC87)</f>
        <v/>
      </c>
      <c r="U87" s="111" t="str">
        <f>IF(ISBLANK('In Process Calc.'!AD87),"",'In Process Calc.'!AD87)</f>
        <v/>
      </c>
      <c r="V87" s="111" t="str">
        <f>IF(ISBLANK('In Process Calc.'!AE87),"",'In Process Calc.'!AE87)</f>
        <v/>
      </c>
      <c r="W87" s="111" t="str">
        <f>IF(ISBLANK('In Process Calc.'!AF87),"",'In Process Calc.'!AF87)</f>
        <v/>
      </c>
      <c r="X87" s="111" t="str">
        <f>IF(ISBLANK('In Process Calc.'!AG87),"",'In Process Calc.'!AG87)</f>
        <v/>
      </c>
      <c r="Y87" s="111" t="str">
        <f>IF(ISBLANK('In Process Calc.'!AH87),"",'In Process Calc.'!AH87)</f>
        <v/>
      </c>
      <c r="Z87" s="111" t="str">
        <f>IF(ISBLANK('In Process Calc.'!AI87),"",'In Process Calc.'!AI87)</f>
        <v/>
      </c>
      <c r="AA87" s="111" t="str">
        <f>IF(ISBLANK('In Process Calc.'!AJ87),"",'In Process Calc.'!AJ87)</f>
        <v/>
      </c>
      <c r="AB87" s="111" t="str">
        <f>IF(ISBLANK('In Process Calc.'!AK87),"",'In Process Calc.'!AK87)</f>
        <v/>
      </c>
      <c r="AC87" s="111" t="str">
        <f>IF(ISBLANK('In Process Calc.'!AL87),"",'In Process Calc.'!AL87)</f>
        <v/>
      </c>
      <c r="AD87" s="111" t="str">
        <f>IF(ISBLANK('In Process Calc.'!AM87),"",'In Process Calc.'!AM87)</f>
        <v/>
      </c>
      <c r="AE87" s="111" t="str">
        <f>IF(ISBLANK('In Process Calc.'!AN87),"",'In Process Calc.'!AN87)</f>
        <v/>
      </c>
      <c r="AF87" s="111" t="str">
        <f>IF(ISBLANK('In Process Calc.'!AO87),"",'In Process Calc.'!AO87)</f>
        <v/>
      </c>
      <c r="AG87" s="48"/>
      <c r="AH87" s="111" t="str">
        <f>IF(ISBLANK('In Process Calc.'!C87),"",'In Process Calc.'!C87)</f>
        <v/>
      </c>
      <c r="AI87" s="111" t="str">
        <f>IF(ISBLANK(Glutamine!H91),"",Glutamine!H91)</f>
        <v/>
      </c>
      <c r="AJ87" s="111" t="str">
        <f>IF(ISBLANK('In Process Calc.'!L87),"",'In Process Calc.'!L87)</f>
        <v/>
      </c>
      <c r="AK87" s="111" t="str">
        <f>IF(ISBLANK('In Process Calc.'!M87),"",'In Process Calc.'!M87)</f>
        <v/>
      </c>
      <c r="AL87" s="111" t="str">
        <f>IF(ISBLANK('In Process Calc.'!N87),"",'In Process Calc.'!N87)</f>
        <v/>
      </c>
      <c r="AM87" s="111" t="str">
        <f>IF(ISBLANK('In Process Calc.'!O87),"",'In Process Calc.'!O87)</f>
        <v/>
      </c>
      <c r="AN87" s="111" t="str">
        <f>IF(ISBLANK('In Process Calc.'!P87),"",'In Process Calc.'!P87)</f>
        <v/>
      </c>
      <c r="AO87" s="111" t="str">
        <f>IF(ISBLANK('In Process Calc.'!Q87),"",'In Process Calc.'!Q87)</f>
        <v/>
      </c>
      <c r="AP87" s="111" t="str">
        <f>IF(ISBLANK('In Process Calc.'!R87),"",'In Process Calc.'!R87)</f>
        <v/>
      </c>
      <c r="AQ87" s="111" t="str">
        <f>IF(ISBLANK('In Process Calc.'!S87),"",'In Process Calc.'!S87)</f>
        <v/>
      </c>
      <c r="AR87" s="111" t="str">
        <f>IF(ISBLANK('In Process Calc.'!T87),"",'In Process Calc.'!T87)</f>
        <v/>
      </c>
      <c r="AS87" s="111" t="str">
        <f>IF(ISBLANK('In Process Calc.'!U87),"",'In Process Calc.'!U87)</f>
        <v/>
      </c>
      <c r="AT87" s="111" t="str">
        <f>IF(ISBLANK('In Process Calc.'!V87),"",'In Process Calc.'!V87)</f>
        <v/>
      </c>
      <c r="AU87" s="111" t="str">
        <f>IF(ISBLANK('In Process Calc.'!W87),"",'In Process Calc.'!W87)</f>
        <v/>
      </c>
      <c r="AV87" s="111" t="str">
        <f>IF(ISBLANK('In Process Calc.'!X87),"",'In Process Calc.'!X87)</f>
        <v/>
      </c>
      <c r="AW87" s="111" t="str">
        <f>IF(ISBLANK('In Process Calc.'!Y87),"",'In Process Calc.'!Y87)</f>
        <v/>
      </c>
      <c r="AX87" s="111" t="str">
        <f>IF(ISBLANK('In Process Calc.'!Z87),"",'In Process Calc.'!Z87)</f>
        <v/>
      </c>
      <c r="AY87" s="111" t="str">
        <f>IF(ISBLANK('In Process Calc.'!AA87),"",'In Process Calc.'!AA87)</f>
        <v/>
      </c>
      <c r="AZ87" s="111" t="str">
        <f>IF(ISBLANK('In Process Calc.'!AB87),"",'In Process Calc.'!AB87)</f>
        <v/>
      </c>
      <c r="BA87" s="111" t="str">
        <f>IF(ISBLANK('In Process Calc.'!AC87),"",'In Process Calc.'!AC87)</f>
        <v/>
      </c>
      <c r="BB87" s="111" t="str">
        <f>IF(ISBLANK('In Process Calc.'!AD87),"",'In Process Calc.'!AD87)</f>
        <v/>
      </c>
      <c r="BC87" s="111" t="str">
        <f>IF(ISBLANK('In Process Calc.'!AE87),"",'In Process Calc.'!AE87)</f>
        <v/>
      </c>
      <c r="BD87" s="111" t="str">
        <f>IF(ISBLANK('In Process Calc.'!AF87),"",'In Process Calc.'!AF87)</f>
        <v/>
      </c>
      <c r="BE87" s="111" t="str">
        <f>IF(ISBLANK('In Process Calc.'!AG87),"",'In Process Calc.'!AG87)</f>
        <v/>
      </c>
      <c r="BF87" s="111" t="str">
        <f>IF(ISBLANK('In Process Calc.'!AH87),"",'In Process Calc.'!AH87)</f>
        <v/>
      </c>
      <c r="BG87" s="111" t="str">
        <f>IF(ISBLANK('In Process Calc.'!AI87),"",'In Process Calc.'!AI87)</f>
        <v/>
      </c>
      <c r="BH87" s="111" t="str">
        <f>IF(ISBLANK('In Process Calc.'!AJ87),"",'In Process Calc.'!AJ87)</f>
        <v/>
      </c>
      <c r="BI87" s="111" t="str">
        <f>IF(ISBLANK('In Process Calc.'!AK87),"",'In Process Calc.'!AK87)</f>
        <v/>
      </c>
      <c r="BJ87" s="111" t="str">
        <f>IF(ISBLANK('In Process Calc.'!AL87),"",'In Process Calc.'!AL87)</f>
        <v/>
      </c>
      <c r="BK87" s="111" t="str">
        <f>IF(ISBLANK('In Process Calc.'!AM87),"",'In Process Calc.'!AM87)</f>
        <v/>
      </c>
      <c r="BL87" s="111" t="str">
        <f>IF(ISBLANK('In Process Calc.'!AN87),"",'In Process Calc.'!AN87)</f>
        <v/>
      </c>
      <c r="BM87" s="111" t="str">
        <f>IF(ISBLANK('In Process Calc.'!AO87),"",'In Process Calc.'!AO87)</f>
        <v/>
      </c>
      <c r="BN87" s="48"/>
      <c r="BO87" s="48"/>
      <c r="BP87" s="48"/>
      <c r="BQ87" s="48"/>
      <c r="BR87" s="48"/>
      <c r="BS87" s="48"/>
      <c r="BT87" s="48"/>
      <c r="BU87" s="48"/>
      <c r="BV87" s="48"/>
      <c r="BW87" s="48"/>
      <c r="BX87" s="48"/>
      <c r="BY87" s="48"/>
      <c r="BZ87" s="48"/>
      <c r="CA87" s="48"/>
      <c r="CB87" s="48"/>
      <c r="CC87" s="48"/>
      <c r="CD87" s="48"/>
      <c r="CE87" s="48"/>
      <c r="CF87" s="48"/>
      <c r="CG87" s="48"/>
    </row>
    <row r="88" spans="1:85">
      <c r="A88" s="111" t="str">
        <f>IF(ISBLANK('In Process Calc.'!C88),"",'In Process Calc.'!C88)</f>
        <v/>
      </c>
      <c r="B88" s="111" t="str">
        <f>IF(ISBLANK(Glutamine!H90),"",Glutamine!H90)</f>
        <v/>
      </c>
      <c r="C88" s="111" t="str">
        <f>IF(ISBLANK('In Process Calc.'!L88),"",'In Process Calc.'!L88)</f>
        <v/>
      </c>
      <c r="D88" s="111" t="str">
        <f>IF(ISBLANK('In Process Calc.'!M88),"",'In Process Calc.'!M88)</f>
        <v/>
      </c>
      <c r="E88" s="111" t="str">
        <f>IF(ISBLANK('In Process Calc.'!N88),"",'In Process Calc.'!N88)</f>
        <v/>
      </c>
      <c r="F88" s="111" t="str">
        <f>IF(ISBLANK('In Process Calc.'!O88),"",'In Process Calc.'!O88)</f>
        <v/>
      </c>
      <c r="G88" s="111" t="str">
        <f>IF(ISBLANK('In Process Calc.'!P88),"",'In Process Calc.'!P88)</f>
        <v/>
      </c>
      <c r="H88" s="111" t="str">
        <f>IF(ISBLANK('In Process Calc.'!Q88),"",'In Process Calc.'!Q88)</f>
        <v/>
      </c>
      <c r="I88" s="111" t="str">
        <f>IF(ISBLANK('In Process Calc.'!R88),"",'In Process Calc.'!R88)</f>
        <v/>
      </c>
      <c r="J88" s="111" t="str">
        <f>IF(ISBLANK('In Process Calc.'!S88),"",'In Process Calc.'!S88)</f>
        <v/>
      </c>
      <c r="K88" s="111" t="str">
        <f>IF(ISBLANK('In Process Calc.'!T88),"",'In Process Calc.'!T88)</f>
        <v/>
      </c>
      <c r="L88" s="111" t="str">
        <f>IF(ISBLANK('In Process Calc.'!U88),"",'In Process Calc.'!U88)</f>
        <v/>
      </c>
      <c r="M88" s="111" t="str">
        <f>IF(ISBLANK('In Process Calc.'!V88),"",'In Process Calc.'!V88)</f>
        <v/>
      </c>
      <c r="N88" s="111" t="str">
        <f>IF(ISBLANK('In Process Calc.'!W88),"",'In Process Calc.'!W88)</f>
        <v/>
      </c>
      <c r="O88" s="111" t="str">
        <f>IF(ISBLANK('In Process Calc.'!X88),"",'In Process Calc.'!X88)</f>
        <v/>
      </c>
      <c r="P88" s="111" t="str">
        <f>IF(ISBLANK('In Process Calc.'!Y88),"",'In Process Calc.'!Y88)</f>
        <v/>
      </c>
      <c r="Q88" s="111" t="str">
        <f>IF(ISBLANK('In Process Calc.'!Z88),"",'In Process Calc.'!Z88)</f>
        <v/>
      </c>
      <c r="R88" s="111" t="str">
        <f>IF(ISBLANK('In Process Calc.'!AA88),"",'In Process Calc.'!AA88)</f>
        <v/>
      </c>
      <c r="S88" s="111" t="str">
        <f>IF(ISBLANK('In Process Calc.'!AB88),"",'In Process Calc.'!AB88)</f>
        <v/>
      </c>
      <c r="T88" s="111" t="str">
        <f>IF(ISBLANK('In Process Calc.'!AC88),"",'In Process Calc.'!AC88)</f>
        <v/>
      </c>
      <c r="U88" s="111" t="str">
        <f>IF(ISBLANK('In Process Calc.'!AD88),"",'In Process Calc.'!AD88)</f>
        <v/>
      </c>
      <c r="V88" s="111" t="str">
        <f>IF(ISBLANK('In Process Calc.'!AE88),"",'In Process Calc.'!AE88)</f>
        <v/>
      </c>
      <c r="W88" s="111" t="str">
        <f>IF(ISBLANK('In Process Calc.'!AF88),"",'In Process Calc.'!AF88)</f>
        <v/>
      </c>
      <c r="X88" s="111" t="str">
        <f>IF(ISBLANK('In Process Calc.'!AG88),"",'In Process Calc.'!AG88)</f>
        <v/>
      </c>
      <c r="Y88" s="111" t="str">
        <f>IF(ISBLANK('In Process Calc.'!AH88),"",'In Process Calc.'!AH88)</f>
        <v/>
      </c>
      <c r="Z88" s="111" t="str">
        <f>IF(ISBLANK('In Process Calc.'!AI88),"",'In Process Calc.'!AI88)</f>
        <v/>
      </c>
      <c r="AA88" s="111" t="str">
        <f>IF(ISBLANK('In Process Calc.'!AJ88),"",'In Process Calc.'!AJ88)</f>
        <v/>
      </c>
      <c r="AB88" s="111" t="str">
        <f>IF(ISBLANK('In Process Calc.'!AK88),"",'In Process Calc.'!AK88)</f>
        <v/>
      </c>
      <c r="AC88" s="111" t="str">
        <f>IF(ISBLANK('In Process Calc.'!AL88),"",'In Process Calc.'!AL88)</f>
        <v/>
      </c>
      <c r="AD88" s="111" t="str">
        <f>IF(ISBLANK('In Process Calc.'!AM88),"",'In Process Calc.'!AM88)</f>
        <v/>
      </c>
      <c r="AE88" s="111" t="str">
        <f>IF(ISBLANK('In Process Calc.'!AN88),"",'In Process Calc.'!AN88)</f>
        <v/>
      </c>
      <c r="AF88" s="111" t="str">
        <f>IF(ISBLANK('In Process Calc.'!AO88),"",'In Process Calc.'!AO88)</f>
        <v/>
      </c>
      <c r="AG88" s="48"/>
      <c r="AH88" s="111" t="str">
        <f>IF(ISBLANK('In Process Calc.'!C88),"",'In Process Calc.'!C88)</f>
        <v/>
      </c>
      <c r="AI88" s="111" t="str">
        <f>IF(ISBLANK(Glutamine!H92),"",Glutamine!H92)</f>
        <v/>
      </c>
      <c r="AJ88" s="111" t="str">
        <f>IF(ISBLANK('In Process Calc.'!L88),"",'In Process Calc.'!L88)</f>
        <v/>
      </c>
      <c r="AK88" s="111" t="str">
        <f>IF(ISBLANK('In Process Calc.'!M88),"",'In Process Calc.'!M88)</f>
        <v/>
      </c>
      <c r="AL88" s="111" t="str">
        <f>IF(ISBLANK('In Process Calc.'!N88),"",'In Process Calc.'!N88)</f>
        <v/>
      </c>
      <c r="AM88" s="111" t="str">
        <f>IF(ISBLANK('In Process Calc.'!O88),"",'In Process Calc.'!O88)</f>
        <v/>
      </c>
      <c r="AN88" s="111" t="str">
        <f>IF(ISBLANK('In Process Calc.'!P88),"",'In Process Calc.'!P88)</f>
        <v/>
      </c>
      <c r="AO88" s="111" t="str">
        <f>IF(ISBLANK('In Process Calc.'!Q88),"",'In Process Calc.'!Q88)</f>
        <v/>
      </c>
      <c r="AP88" s="111" t="str">
        <f>IF(ISBLANK('In Process Calc.'!R88),"",'In Process Calc.'!R88)</f>
        <v/>
      </c>
      <c r="AQ88" s="111" t="str">
        <f>IF(ISBLANK('In Process Calc.'!S88),"",'In Process Calc.'!S88)</f>
        <v/>
      </c>
      <c r="AR88" s="111" t="str">
        <f>IF(ISBLANK('In Process Calc.'!T88),"",'In Process Calc.'!T88)</f>
        <v/>
      </c>
      <c r="AS88" s="111" t="str">
        <f>IF(ISBLANK('In Process Calc.'!U88),"",'In Process Calc.'!U88)</f>
        <v/>
      </c>
      <c r="AT88" s="111" t="str">
        <f>IF(ISBLANK('In Process Calc.'!V88),"",'In Process Calc.'!V88)</f>
        <v/>
      </c>
      <c r="AU88" s="111" t="str">
        <f>IF(ISBLANK('In Process Calc.'!W88),"",'In Process Calc.'!W88)</f>
        <v/>
      </c>
      <c r="AV88" s="111" t="str">
        <f>IF(ISBLANK('In Process Calc.'!X88),"",'In Process Calc.'!X88)</f>
        <v/>
      </c>
      <c r="AW88" s="111" t="str">
        <f>IF(ISBLANK('In Process Calc.'!Y88),"",'In Process Calc.'!Y88)</f>
        <v/>
      </c>
      <c r="AX88" s="111" t="str">
        <f>IF(ISBLANK('In Process Calc.'!Z88),"",'In Process Calc.'!Z88)</f>
        <v/>
      </c>
      <c r="AY88" s="111" t="str">
        <f>IF(ISBLANK('In Process Calc.'!AA88),"",'In Process Calc.'!AA88)</f>
        <v/>
      </c>
      <c r="AZ88" s="111" t="str">
        <f>IF(ISBLANK('In Process Calc.'!AB88),"",'In Process Calc.'!AB88)</f>
        <v/>
      </c>
      <c r="BA88" s="111" t="str">
        <f>IF(ISBLANK('In Process Calc.'!AC88),"",'In Process Calc.'!AC88)</f>
        <v/>
      </c>
      <c r="BB88" s="111" t="str">
        <f>IF(ISBLANK('In Process Calc.'!AD88),"",'In Process Calc.'!AD88)</f>
        <v/>
      </c>
      <c r="BC88" s="111" t="str">
        <f>IF(ISBLANK('In Process Calc.'!AE88),"",'In Process Calc.'!AE88)</f>
        <v/>
      </c>
      <c r="BD88" s="111" t="str">
        <f>IF(ISBLANK('In Process Calc.'!AF88),"",'In Process Calc.'!AF88)</f>
        <v/>
      </c>
      <c r="BE88" s="111" t="str">
        <f>IF(ISBLANK('In Process Calc.'!AG88),"",'In Process Calc.'!AG88)</f>
        <v/>
      </c>
      <c r="BF88" s="111" t="str">
        <f>IF(ISBLANK('In Process Calc.'!AH88),"",'In Process Calc.'!AH88)</f>
        <v/>
      </c>
      <c r="BG88" s="111" t="str">
        <f>IF(ISBLANK('In Process Calc.'!AI88),"",'In Process Calc.'!AI88)</f>
        <v/>
      </c>
      <c r="BH88" s="111" t="str">
        <f>IF(ISBLANK('In Process Calc.'!AJ88),"",'In Process Calc.'!AJ88)</f>
        <v/>
      </c>
      <c r="BI88" s="111" t="str">
        <f>IF(ISBLANK('In Process Calc.'!AK88),"",'In Process Calc.'!AK88)</f>
        <v/>
      </c>
      <c r="BJ88" s="111" t="str">
        <f>IF(ISBLANK('In Process Calc.'!AL88),"",'In Process Calc.'!AL88)</f>
        <v/>
      </c>
      <c r="BK88" s="111" t="str">
        <f>IF(ISBLANK('In Process Calc.'!AM88),"",'In Process Calc.'!AM88)</f>
        <v/>
      </c>
      <c r="BL88" s="111" t="str">
        <f>IF(ISBLANK('In Process Calc.'!AN88),"",'In Process Calc.'!AN88)</f>
        <v/>
      </c>
      <c r="BM88" s="111" t="str">
        <f>IF(ISBLANK('In Process Calc.'!AO88),"",'In Process Calc.'!AO88)</f>
        <v/>
      </c>
      <c r="BN88" s="48"/>
      <c r="BO88" s="48"/>
      <c r="BP88" s="48"/>
      <c r="BQ88" s="48"/>
      <c r="BR88" s="48"/>
      <c r="BS88" s="48"/>
      <c r="BT88" s="48"/>
      <c r="BU88" s="48"/>
      <c r="BV88" s="48"/>
      <c r="BW88" s="48"/>
      <c r="BX88" s="48"/>
      <c r="BY88" s="48"/>
      <c r="BZ88" s="48"/>
      <c r="CA88" s="48"/>
      <c r="CB88" s="48"/>
      <c r="CC88" s="48"/>
      <c r="CD88" s="48"/>
      <c r="CE88" s="48"/>
      <c r="CF88" s="48"/>
      <c r="CG88" s="48"/>
    </row>
    <row r="89" spans="1:85">
      <c r="A89" s="111" t="str">
        <f>IF(ISBLANK('In Process Calc.'!C89),"",'In Process Calc.'!C89)</f>
        <v/>
      </c>
      <c r="B89" s="111" t="str">
        <f>IF(ISBLANK(Glutamine!H91),"",Glutamine!H91)</f>
        <v/>
      </c>
      <c r="C89" s="111" t="str">
        <f>IF(ISBLANK('In Process Calc.'!L89),"",'In Process Calc.'!L89)</f>
        <v/>
      </c>
      <c r="D89" s="111" t="str">
        <f>IF(ISBLANK('In Process Calc.'!M89),"",'In Process Calc.'!M89)</f>
        <v/>
      </c>
      <c r="E89" s="111" t="str">
        <f>IF(ISBLANK('In Process Calc.'!N89),"",'In Process Calc.'!N89)</f>
        <v/>
      </c>
      <c r="F89" s="111" t="str">
        <f>IF(ISBLANK('In Process Calc.'!O89),"",'In Process Calc.'!O89)</f>
        <v/>
      </c>
      <c r="G89" s="111" t="str">
        <f>IF(ISBLANK('In Process Calc.'!P89),"",'In Process Calc.'!P89)</f>
        <v/>
      </c>
      <c r="H89" s="111" t="str">
        <f>IF(ISBLANK('In Process Calc.'!Q89),"",'In Process Calc.'!Q89)</f>
        <v/>
      </c>
      <c r="I89" s="111" t="str">
        <f>IF(ISBLANK('In Process Calc.'!R89),"",'In Process Calc.'!R89)</f>
        <v/>
      </c>
      <c r="J89" s="111" t="str">
        <f>IF(ISBLANK('In Process Calc.'!S89),"",'In Process Calc.'!S89)</f>
        <v/>
      </c>
      <c r="K89" s="111" t="str">
        <f>IF(ISBLANK('In Process Calc.'!T89),"",'In Process Calc.'!T89)</f>
        <v/>
      </c>
      <c r="L89" s="111" t="str">
        <f>IF(ISBLANK('In Process Calc.'!U89),"",'In Process Calc.'!U89)</f>
        <v/>
      </c>
      <c r="M89" s="111" t="str">
        <f>IF(ISBLANK('In Process Calc.'!V89),"",'In Process Calc.'!V89)</f>
        <v/>
      </c>
      <c r="N89" s="111" t="str">
        <f>IF(ISBLANK('In Process Calc.'!W89),"",'In Process Calc.'!W89)</f>
        <v/>
      </c>
      <c r="O89" s="111" t="str">
        <f>IF(ISBLANK('In Process Calc.'!X89),"",'In Process Calc.'!X89)</f>
        <v/>
      </c>
      <c r="P89" s="111" t="str">
        <f>IF(ISBLANK('In Process Calc.'!Y89),"",'In Process Calc.'!Y89)</f>
        <v/>
      </c>
      <c r="Q89" s="111" t="str">
        <f>IF(ISBLANK('In Process Calc.'!Z89),"",'In Process Calc.'!Z89)</f>
        <v/>
      </c>
      <c r="R89" s="111" t="str">
        <f>IF(ISBLANK('In Process Calc.'!AA89),"",'In Process Calc.'!AA89)</f>
        <v/>
      </c>
      <c r="S89" s="111" t="str">
        <f>IF(ISBLANK('In Process Calc.'!AB89),"",'In Process Calc.'!AB89)</f>
        <v/>
      </c>
      <c r="T89" s="111" t="str">
        <f>IF(ISBLANK('In Process Calc.'!AC89),"",'In Process Calc.'!AC89)</f>
        <v/>
      </c>
      <c r="U89" s="111" t="str">
        <f>IF(ISBLANK('In Process Calc.'!AD89),"",'In Process Calc.'!AD89)</f>
        <v/>
      </c>
      <c r="V89" s="111" t="str">
        <f>IF(ISBLANK('In Process Calc.'!AE89),"",'In Process Calc.'!AE89)</f>
        <v/>
      </c>
      <c r="W89" s="111" t="str">
        <f>IF(ISBLANK('In Process Calc.'!AF89),"",'In Process Calc.'!AF89)</f>
        <v/>
      </c>
      <c r="X89" s="111" t="str">
        <f>IF(ISBLANK('In Process Calc.'!AG89),"",'In Process Calc.'!AG89)</f>
        <v/>
      </c>
      <c r="Y89" s="111" t="str">
        <f>IF(ISBLANK('In Process Calc.'!AH89),"",'In Process Calc.'!AH89)</f>
        <v/>
      </c>
      <c r="Z89" s="111" t="str">
        <f>IF(ISBLANK('In Process Calc.'!AI89),"",'In Process Calc.'!AI89)</f>
        <v/>
      </c>
      <c r="AA89" s="111" t="str">
        <f>IF(ISBLANK('In Process Calc.'!AJ89),"",'In Process Calc.'!AJ89)</f>
        <v/>
      </c>
      <c r="AB89" s="111" t="str">
        <f>IF(ISBLANK('In Process Calc.'!AK89),"",'In Process Calc.'!AK89)</f>
        <v/>
      </c>
      <c r="AC89" s="111" t="str">
        <f>IF(ISBLANK('In Process Calc.'!AL89),"",'In Process Calc.'!AL89)</f>
        <v/>
      </c>
      <c r="AD89" s="111" t="str">
        <f>IF(ISBLANK('In Process Calc.'!AM89),"",'In Process Calc.'!AM89)</f>
        <v/>
      </c>
      <c r="AE89" s="111" t="str">
        <f>IF(ISBLANK('In Process Calc.'!AN89),"",'In Process Calc.'!AN89)</f>
        <v/>
      </c>
      <c r="AF89" s="111" t="str">
        <f>IF(ISBLANK('In Process Calc.'!AO89),"",'In Process Calc.'!AO89)</f>
        <v/>
      </c>
      <c r="AG89" s="48"/>
      <c r="AH89" s="111" t="str">
        <f>IF(ISBLANK('In Process Calc.'!C89),"",'In Process Calc.'!C89)</f>
        <v/>
      </c>
      <c r="AI89" s="111" t="str">
        <f>IF(ISBLANK(Glutamine!H93),"",Glutamine!H93)</f>
        <v/>
      </c>
      <c r="AJ89" s="111" t="str">
        <f>IF(ISBLANK('In Process Calc.'!L89),"",'In Process Calc.'!L89)</f>
        <v/>
      </c>
      <c r="AK89" s="111" t="str">
        <f>IF(ISBLANK('In Process Calc.'!M89),"",'In Process Calc.'!M89)</f>
        <v/>
      </c>
      <c r="AL89" s="111" t="str">
        <f>IF(ISBLANK('In Process Calc.'!N89),"",'In Process Calc.'!N89)</f>
        <v/>
      </c>
      <c r="AM89" s="111" t="str">
        <f>IF(ISBLANK('In Process Calc.'!O89),"",'In Process Calc.'!O89)</f>
        <v/>
      </c>
      <c r="AN89" s="111" t="str">
        <f>IF(ISBLANK('In Process Calc.'!P89),"",'In Process Calc.'!P89)</f>
        <v/>
      </c>
      <c r="AO89" s="111" t="str">
        <f>IF(ISBLANK('In Process Calc.'!Q89),"",'In Process Calc.'!Q89)</f>
        <v/>
      </c>
      <c r="AP89" s="111" t="str">
        <f>IF(ISBLANK('In Process Calc.'!R89),"",'In Process Calc.'!R89)</f>
        <v/>
      </c>
      <c r="AQ89" s="111" t="str">
        <f>IF(ISBLANK('In Process Calc.'!S89),"",'In Process Calc.'!S89)</f>
        <v/>
      </c>
      <c r="AR89" s="111" t="str">
        <f>IF(ISBLANK('In Process Calc.'!T89),"",'In Process Calc.'!T89)</f>
        <v/>
      </c>
      <c r="AS89" s="111" t="str">
        <f>IF(ISBLANK('In Process Calc.'!U89),"",'In Process Calc.'!U89)</f>
        <v/>
      </c>
      <c r="AT89" s="111" t="str">
        <f>IF(ISBLANK('In Process Calc.'!V89),"",'In Process Calc.'!V89)</f>
        <v/>
      </c>
      <c r="AU89" s="111" t="str">
        <f>IF(ISBLANK('In Process Calc.'!W89),"",'In Process Calc.'!W89)</f>
        <v/>
      </c>
      <c r="AV89" s="111" t="str">
        <f>IF(ISBLANK('In Process Calc.'!X89),"",'In Process Calc.'!X89)</f>
        <v/>
      </c>
      <c r="AW89" s="111" t="str">
        <f>IF(ISBLANK('In Process Calc.'!Y89),"",'In Process Calc.'!Y89)</f>
        <v/>
      </c>
      <c r="AX89" s="111" t="str">
        <f>IF(ISBLANK('In Process Calc.'!Z89),"",'In Process Calc.'!Z89)</f>
        <v/>
      </c>
      <c r="AY89" s="111" t="str">
        <f>IF(ISBLANK('In Process Calc.'!AA89),"",'In Process Calc.'!AA89)</f>
        <v/>
      </c>
      <c r="AZ89" s="111" t="str">
        <f>IF(ISBLANK('In Process Calc.'!AB89),"",'In Process Calc.'!AB89)</f>
        <v/>
      </c>
      <c r="BA89" s="111" t="str">
        <f>IF(ISBLANK('In Process Calc.'!AC89),"",'In Process Calc.'!AC89)</f>
        <v/>
      </c>
      <c r="BB89" s="111" t="str">
        <f>IF(ISBLANK('In Process Calc.'!AD89),"",'In Process Calc.'!AD89)</f>
        <v/>
      </c>
      <c r="BC89" s="111" t="str">
        <f>IF(ISBLANK('In Process Calc.'!AE89),"",'In Process Calc.'!AE89)</f>
        <v/>
      </c>
      <c r="BD89" s="111" t="str">
        <f>IF(ISBLANK('In Process Calc.'!AF89),"",'In Process Calc.'!AF89)</f>
        <v/>
      </c>
      <c r="BE89" s="111" t="str">
        <f>IF(ISBLANK('In Process Calc.'!AG89),"",'In Process Calc.'!AG89)</f>
        <v/>
      </c>
      <c r="BF89" s="111" t="str">
        <f>IF(ISBLANK('In Process Calc.'!AH89),"",'In Process Calc.'!AH89)</f>
        <v/>
      </c>
      <c r="BG89" s="111" t="str">
        <f>IF(ISBLANK('In Process Calc.'!AI89),"",'In Process Calc.'!AI89)</f>
        <v/>
      </c>
      <c r="BH89" s="111" t="str">
        <f>IF(ISBLANK('In Process Calc.'!AJ89),"",'In Process Calc.'!AJ89)</f>
        <v/>
      </c>
      <c r="BI89" s="111" t="str">
        <f>IF(ISBLANK('In Process Calc.'!AK89),"",'In Process Calc.'!AK89)</f>
        <v/>
      </c>
      <c r="BJ89" s="111" t="str">
        <f>IF(ISBLANK('In Process Calc.'!AL89),"",'In Process Calc.'!AL89)</f>
        <v/>
      </c>
      <c r="BK89" s="111" t="str">
        <f>IF(ISBLANK('In Process Calc.'!AM89),"",'In Process Calc.'!AM89)</f>
        <v/>
      </c>
      <c r="BL89" s="111" t="str">
        <f>IF(ISBLANK('In Process Calc.'!AN89),"",'In Process Calc.'!AN89)</f>
        <v/>
      </c>
      <c r="BM89" s="111" t="str">
        <f>IF(ISBLANK('In Process Calc.'!AO89),"",'In Process Calc.'!AO89)</f>
        <v/>
      </c>
      <c r="BN89" s="48"/>
      <c r="BO89" s="48"/>
      <c r="BP89" s="48"/>
      <c r="BQ89" s="48"/>
      <c r="BR89" s="48"/>
      <c r="BS89" s="48"/>
      <c r="BT89" s="48"/>
      <c r="BU89" s="48"/>
      <c r="BV89" s="48"/>
      <c r="BW89" s="48"/>
      <c r="BX89" s="48"/>
      <c r="BY89" s="48"/>
      <c r="BZ89" s="48"/>
      <c r="CA89" s="48"/>
      <c r="CB89" s="48"/>
      <c r="CC89" s="48"/>
      <c r="CD89" s="48"/>
      <c r="CE89" s="48"/>
      <c r="CF89" s="48"/>
      <c r="CG89" s="48"/>
    </row>
    <row r="90" spans="1:85">
      <c r="A90" s="111" t="str">
        <f>IF(ISBLANK('In Process Calc.'!C90),"",'In Process Calc.'!C90)</f>
        <v/>
      </c>
      <c r="B90" s="111" t="str">
        <f>IF(ISBLANK(Glutamine!H92),"",Glutamine!H92)</f>
        <v/>
      </c>
      <c r="C90" s="111" t="str">
        <f>IF(ISBLANK('In Process Calc.'!L90),"",'In Process Calc.'!L90)</f>
        <v/>
      </c>
      <c r="D90" s="111" t="str">
        <f>IF(ISBLANK('In Process Calc.'!M90),"",'In Process Calc.'!M90)</f>
        <v/>
      </c>
      <c r="E90" s="111" t="str">
        <f>IF(ISBLANK('In Process Calc.'!N90),"",'In Process Calc.'!N90)</f>
        <v/>
      </c>
      <c r="F90" s="111" t="str">
        <f>IF(ISBLANK('In Process Calc.'!O90),"",'In Process Calc.'!O90)</f>
        <v/>
      </c>
      <c r="G90" s="111" t="str">
        <f>IF(ISBLANK('In Process Calc.'!P90),"",'In Process Calc.'!P90)</f>
        <v/>
      </c>
      <c r="H90" s="111" t="str">
        <f>IF(ISBLANK('In Process Calc.'!Q90),"",'In Process Calc.'!Q90)</f>
        <v/>
      </c>
      <c r="I90" s="111" t="str">
        <f>IF(ISBLANK('In Process Calc.'!R90),"",'In Process Calc.'!R90)</f>
        <v/>
      </c>
      <c r="J90" s="111" t="str">
        <f>IF(ISBLANK('In Process Calc.'!S90),"",'In Process Calc.'!S90)</f>
        <v/>
      </c>
      <c r="K90" s="111" t="str">
        <f>IF(ISBLANK('In Process Calc.'!T90),"",'In Process Calc.'!T90)</f>
        <v/>
      </c>
      <c r="L90" s="111" t="str">
        <f>IF(ISBLANK('In Process Calc.'!U90),"",'In Process Calc.'!U90)</f>
        <v/>
      </c>
      <c r="M90" s="111" t="str">
        <f>IF(ISBLANK('In Process Calc.'!V90),"",'In Process Calc.'!V90)</f>
        <v/>
      </c>
      <c r="N90" s="111" t="str">
        <f>IF(ISBLANK('In Process Calc.'!W90),"",'In Process Calc.'!W90)</f>
        <v/>
      </c>
      <c r="O90" s="111" t="str">
        <f>IF(ISBLANK('In Process Calc.'!X90),"",'In Process Calc.'!X90)</f>
        <v/>
      </c>
      <c r="P90" s="111" t="str">
        <f>IF(ISBLANK('In Process Calc.'!Y90),"",'In Process Calc.'!Y90)</f>
        <v/>
      </c>
      <c r="Q90" s="111" t="str">
        <f>IF(ISBLANK('In Process Calc.'!Z90),"",'In Process Calc.'!Z90)</f>
        <v/>
      </c>
      <c r="R90" s="111" t="str">
        <f>IF(ISBLANK('In Process Calc.'!AA90),"",'In Process Calc.'!AA90)</f>
        <v/>
      </c>
      <c r="S90" s="111" t="str">
        <f>IF(ISBLANK('In Process Calc.'!AB90),"",'In Process Calc.'!AB90)</f>
        <v/>
      </c>
      <c r="T90" s="111" t="str">
        <f>IF(ISBLANK('In Process Calc.'!AC90),"",'In Process Calc.'!AC90)</f>
        <v/>
      </c>
      <c r="U90" s="111" t="str">
        <f>IF(ISBLANK('In Process Calc.'!AD90),"",'In Process Calc.'!AD90)</f>
        <v/>
      </c>
      <c r="V90" s="111" t="str">
        <f>IF(ISBLANK('In Process Calc.'!AE90),"",'In Process Calc.'!AE90)</f>
        <v/>
      </c>
      <c r="W90" s="111" t="str">
        <f>IF(ISBLANK('In Process Calc.'!AF90),"",'In Process Calc.'!AF90)</f>
        <v/>
      </c>
      <c r="X90" s="111" t="str">
        <f>IF(ISBLANK('In Process Calc.'!AG90),"",'In Process Calc.'!AG90)</f>
        <v/>
      </c>
      <c r="Y90" s="111" t="str">
        <f>IF(ISBLANK('In Process Calc.'!AH90),"",'In Process Calc.'!AH90)</f>
        <v/>
      </c>
      <c r="Z90" s="111" t="str">
        <f>IF(ISBLANK('In Process Calc.'!AI90),"",'In Process Calc.'!AI90)</f>
        <v/>
      </c>
      <c r="AA90" s="111" t="str">
        <f>IF(ISBLANK('In Process Calc.'!AJ90),"",'In Process Calc.'!AJ90)</f>
        <v/>
      </c>
      <c r="AB90" s="111" t="str">
        <f>IF(ISBLANK('In Process Calc.'!AK90),"",'In Process Calc.'!AK90)</f>
        <v/>
      </c>
      <c r="AC90" s="111" t="str">
        <f>IF(ISBLANK('In Process Calc.'!AL90),"",'In Process Calc.'!AL90)</f>
        <v/>
      </c>
      <c r="AD90" s="111" t="str">
        <f>IF(ISBLANK('In Process Calc.'!AM90),"",'In Process Calc.'!AM90)</f>
        <v/>
      </c>
      <c r="AE90" s="111" t="str">
        <f>IF(ISBLANK('In Process Calc.'!AN90),"",'In Process Calc.'!AN90)</f>
        <v/>
      </c>
      <c r="AF90" s="111" t="str">
        <f>IF(ISBLANK('In Process Calc.'!AO90),"",'In Process Calc.'!AO90)</f>
        <v/>
      </c>
      <c r="AG90" s="48"/>
      <c r="AH90" s="111" t="str">
        <f>IF(ISBLANK('In Process Calc.'!C90),"",'In Process Calc.'!C90)</f>
        <v/>
      </c>
      <c r="AI90" s="111" t="str">
        <f>IF(ISBLANK(Glutamine!H94),"",Glutamine!H94)</f>
        <v/>
      </c>
      <c r="AJ90" s="111" t="str">
        <f>IF(ISBLANK('In Process Calc.'!L90),"",'In Process Calc.'!L90)</f>
        <v/>
      </c>
      <c r="AK90" s="111" t="str">
        <f>IF(ISBLANK('In Process Calc.'!M90),"",'In Process Calc.'!M90)</f>
        <v/>
      </c>
      <c r="AL90" s="111" t="str">
        <f>IF(ISBLANK('In Process Calc.'!N90),"",'In Process Calc.'!N90)</f>
        <v/>
      </c>
      <c r="AM90" s="111" t="str">
        <f>IF(ISBLANK('In Process Calc.'!O90),"",'In Process Calc.'!O90)</f>
        <v/>
      </c>
      <c r="AN90" s="111" t="str">
        <f>IF(ISBLANK('In Process Calc.'!P90),"",'In Process Calc.'!P90)</f>
        <v/>
      </c>
      <c r="AO90" s="111" t="str">
        <f>IF(ISBLANK('In Process Calc.'!Q90),"",'In Process Calc.'!Q90)</f>
        <v/>
      </c>
      <c r="AP90" s="111" t="str">
        <f>IF(ISBLANK('In Process Calc.'!R90),"",'In Process Calc.'!R90)</f>
        <v/>
      </c>
      <c r="AQ90" s="111" t="str">
        <f>IF(ISBLANK('In Process Calc.'!S90),"",'In Process Calc.'!S90)</f>
        <v/>
      </c>
      <c r="AR90" s="111" t="str">
        <f>IF(ISBLANK('In Process Calc.'!T90),"",'In Process Calc.'!T90)</f>
        <v/>
      </c>
      <c r="AS90" s="111" t="str">
        <f>IF(ISBLANK('In Process Calc.'!U90),"",'In Process Calc.'!U90)</f>
        <v/>
      </c>
      <c r="AT90" s="111" t="str">
        <f>IF(ISBLANK('In Process Calc.'!V90),"",'In Process Calc.'!V90)</f>
        <v/>
      </c>
      <c r="AU90" s="111" t="str">
        <f>IF(ISBLANK('In Process Calc.'!W90),"",'In Process Calc.'!W90)</f>
        <v/>
      </c>
      <c r="AV90" s="111" t="str">
        <f>IF(ISBLANK('In Process Calc.'!X90),"",'In Process Calc.'!X90)</f>
        <v/>
      </c>
      <c r="AW90" s="111" t="str">
        <f>IF(ISBLANK('In Process Calc.'!Y90),"",'In Process Calc.'!Y90)</f>
        <v/>
      </c>
      <c r="AX90" s="111" t="str">
        <f>IF(ISBLANK('In Process Calc.'!Z90),"",'In Process Calc.'!Z90)</f>
        <v/>
      </c>
      <c r="AY90" s="111" t="str">
        <f>IF(ISBLANK('In Process Calc.'!AA90),"",'In Process Calc.'!AA90)</f>
        <v/>
      </c>
      <c r="AZ90" s="111" t="str">
        <f>IF(ISBLANK('In Process Calc.'!AB90),"",'In Process Calc.'!AB90)</f>
        <v/>
      </c>
      <c r="BA90" s="111" t="str">
        <f>IF(ISBLANK('In Process Calc.'!AC90),"",'In Process Calc.'!AC90)</f>
        <v/>
      </c>
      <c r="BB90" s="111" t="str">
        <f>IF(ISBLANK('In Process Calc.'!AD90),"",'In Process Calc.'!AD90)</f>
        <v/>
      </c>
      <c r="BC90" s="111" t="str">
        <f>IF(ISBLANK('In Process Calc.'!AE90),"",'In Process Calc.'!AE90)</f>
        <v/>
      </c>
      <c r="BD90" s="111" t="str">
        <f>IF(ISBLANK('In Process Calc.'!AF90),"",'In Process Calc.'!AF90)</f>
        <v/>
      </c>
      <c r="BE90" s="111" t="str">
        <f>IF(ISBLANK('In Process Calc.'!AG90),"",'In Process Calc.'!AG90)</f>
        <v/>
      </c>
      <c r="BF90" s="111" t="str">
        <f>IF(ISBLANK('In Process Calc.'!AH90),"",'In Process Calc.'!AH90)</f>
        <v/>
      </c>
      <c r="BG90" s="111" t="str">
        <f>IF(ISBLANK('In Process Calc.'!AI90),"",'In Process Calc.'!AI90)</f>
        <v/>
      </c>
      <c r="BH90" s="111" t="str">
        <f>IF(ISBLANK('In Process Calc.'!AJ90),"",'In Process Calc.'!AJ90)</f>
        <v/>
      </c>
      <c r="BI90" s="111" t="str">
        <f>IF(ISBLANK('In Process Calc.'!AK90),"",'In Process Calc.'!AK90)</f>
        <v/>
      </c>
      <c r="BJ90" s="111" t="str">
        <f>IF(ISBLANK('In Process Calc.'!AL90),"",'In Process Calc.'!AL90)</f>
        <v/>
      </c>
      <c r="BK90" s="111" t="str">
        <f>IF(ISBLANK('In Process Calc.'!AM90),"",'In Process Calc.'!AM90)</f>
        <v/>
      </c>
      <c r="BL90" s="111" t="str">
        <f>IF(ISBLANK('In Process Calc.'!AN90),"",'In Process Calc.'!AN90)</f>
        <v/>
      </c>
      <c r="BM90" s="111" t="str">
        <f>IF(ISBLANK('In Process Calc.'!AO90),"",'In Process Calc.'!AO90)</f>
        <v/>
      </c>
      <c r="BN90" s="48"/>
      <c r="BO90" s="48"/>
      <c r="BP90" s="48"/>
      <c r="BQ90" s="48"/>
      <c r="BR90" s="48"/>
      <c r="BS90" s="48"/>
      <c r="BT90" s="48"/>
      <c r="BU90" s="48"/>
      <c r="BV90" s="48"/>
      <c r="BW90" s="48"/>
      <c r="BX90" s="48"/>
      <c r="BY90" s="48"/>
      <c r="BZ90" s="48"/>
      <c r="CA90" s="48"/>
      <c r="CB90" s="48"/>
      <c r="CC90" s="48"/>
      <c r="CD90" s="48"/>
      <c r="CE90" s="48"/>
      <c r="CF90" s="48"/>
      <c r="CG90" s="48"/>
    </row>
    <row r="91" spans="1:85">
      <c r="A91" s="111" t="str">
        <f>IF(ISBLANK('In Process Calc.'!C91),"",'In Process Calc.'!C91)</f>
        <v/>
      </c>
      <c r="B91" s="111" t="str">
        <f>IF(ISBLANK(Glutamine!H93),"",Glutamine!H93)</f>
        <v/>
      </c>
      <c r="C91" s="111" t="str">
        <f>IF(ISBLANK('In Process Calc.'!L91),"",'In Process Calc.'!L91)</f>
        <v/>
      </c>
      <c r="D91" s="111" t="str">
        <f>IF(ISBLANK('In Process Calc.'!M91),"",'In Process Calc.'!M91)</f>
        <v/>
      </c>
      <c r="E91" s="111" t="str">
        <f>IF(ISBLANK('In Process Calc.'!N91),"",'In Process Calc.'!N91)</f>
        <v/>
      </c>
      <c r="F91" s="111" t="str">
        <f>IF(ISBLANK('In Process Calc.'!O91),"",'In Process Calc.'!O91)</f>
        <v/>
      </c>
      <c r="G91" s="111" t="str">
        <f>IF(ISBLANK('In Process Calc.'!P91),"",'In Process Calc.'!P91)</f>
        <v/>
      </c>
      <c r="H91" s="111" t="str">
        <f>IF(ISBLANK('In Process Calc.'!Q91),"",'In Process Calc.'!Q91)</f>
        <v/>
      </c>
      <c r="I91" s="111" t="str">
        <f>IF(ISBLANK('In Process Calc.'!R91),"",'In Process Calc.'!R91)</f>
        <v/>
      </c>
      <c r="J91" s="111" t="str">
        <f>IF(ISBLANK('In Process Calc.'!S91),"",'In Process Calc.'!S91)</f>
        <v/>
      </c>
      <c r="K91" s="111" t="str">
        <f>IF(ISBLANK('In Process Calc.'!T91),"",'In Process Calc.'!T91)</f>
        <v/>
      </c>
      <c r="L91" s="111" t="str">
        <f>IF(ISBLANK('In Process Calc.'!U91),"",'In Process Calc.'!U91)</f>
        <v/>
      </c>
      <c r="M91" s="111" t="str">
        <f>IF(ISBLANK('In Process Calc.'!V91),"",'In Process Calc.'!V91)</f>
        <v/>
      </c>
      <c r="N91" s="111" t="str">
        <f>IF(ISBLANK('In Process Calc.'!W91),"",'In Process Calc.'!W91)</f>
        <v/>
      </c>
      <c r="O91" s="111" t="str">
        <f>IF(ISBLANK('In Process Calc.'!X91),"",'In Process Calc.'!X91)</f>
        <v/>
      </c>
      <c r="P91" s="111" t="str">
        <f>IF(ISBLANK('In Process Calc.'!Y91),"",'In Process Calc.'!Y91)</f>
        <v/>
      </c>
      <c r="Q91" s="111" t="str">
        <f>IF(ISBLANK('In Process Calc.'!Z91),"",'In Process Calc.'!Z91)</f>
        <v/>
      </c>
      <c r="R91" s="111" t="str">
        <f>IF(ISBLANK('In Process Calc.'!AA91),"",'In Process Calc.'!AA91)</f>
        <v/>
      </c>
      <c r="S91" s="111" t="str">
        <f>IF(ISBLANK('In Process Calc.'!AB91),"",'In Process Calc.'!AB91)</f>
        <v/>
      </c>
      <c r="T91" s="111" t="str">
        <f>IF(ISBLANK('In Process Calc.'!AC91),"",'In Process Calc.'!AC91)</f>
        <v/>
      </c>
      <c r="U91" s="111" t="str">
        <f>IF(ISBLANK('In Process Calc.'!AD91),"",'In Process Calc.'!AD91)</f>
        <v/>
      </c>
      <c r="V91" s="111" t="str">
        <f>IF(ISBLANK('In Process Calc.'!AE91),"",'In Process Calc.'!AE91)</f>
        <v/>
      </c>
      <c r="W91" s="111" t="str">
        <f>IF(ISBLANK('In Process Calc.'!AF91),"",'In Process Calc.'!AF91)</f>
        <v/>
      </c>
      <c r="X91" s="111" t="str">
        <f>IF(ISBLANK('In Process Calc.'!AG91),"",'In Process Calc.'!AG91)</f>
        <v/>
      </c>
      <c r="Y91" s="111" t="str">
        <f>IF(ISBLANK('In Process Calc.'!AH91),"",'In Process Calc.'!AH91)</f>
        <v/>
      </c>
      <c r="Z91" s="111" t="str">
        <f>IF(ISBLANK('In Process Calc.'!AI91),"",'In Process Calc.'!AI91)</f>
        <v/>
      </c>
      <c r="AA91" s="111" t="str">
        <f>IF(ISBLANK('In Process Calc.'!AJ91),"",'In Process Calc.'!AJ91)</f>
        <v/>
      </c>
      <c r="AB91" s="111" t="str">
        <f>IF(ISBLANK('In Process Calc.'!AK91),"",'In Process Calc.'!AK91)</f>
        <v/>
      </c>
      <c r="AC91" s="111" t="str">
        <f>IF(ISBLANK('In Process Calc.'!AL91),"",'In Process Calc.'!AL91)</f>
        <v/>
      </c>
      <c r="AD91" s="111" t="str">
        <f>IF(ISBLANK('In Process Calc.'!AM91),"",'In Process Calc.'!AM91)</f>
        <v/>
      </c>
      <c r="AE91" s="111" t="str">
        <f>IF(ISBLANK('In Process Calc.'!AN91),"",'In Process Calc.'!AN91)</f>
        <v/>
      </c>
      <c r="AF91" s="111" t="str">
        <f>IF(ISBLANK('In Process Calc.'!AO91),"",'In Process Calc.'!AO91)</f>
        <v/>
      </c>
      <c r="AG91" s="48"/>
      <c r="AH91" s="111" t="str">
        <f>IF(ISBLANK('In Process Calc.'!C91),"",'In Process Calc.'!C91)</f>
        <v/>
      </c>
      <c r="AI91" s="111" t="str">
        <f>IF(ISBLANK(Glutamine!H95),"",Glutamine!H95)</f>
        <v/>
      </c>
      <c r="AJ91" s="111" t="str">
        <f>IF(ISBLANK('In Process Calc.'!L91),"",'In Process Calc.'!L91)</f>
        <v/>
      </c>
      <c r="AK91" s="111" t="str">
        <f>IF(ISBLANK('In Process Calc.'!M91),"",'In Process Calc.'!M91)</f>
        <v/>
      </c>
      <c r="AL91" s="111" t="str">
        <f>IF(ISBLANK('In Process Calc.'!N91),"",'In Process Calc.'!N91)</f>
        <v/>
      </c>
      <c r="AM91" s="111" t="str">
        <f>IF(ISBLANK('In Process Calc.'!O91),"",'In Process Calc.'!O91)</f>
        <v/>
      </c>
      <c r="AN91" s="111" t="str">
        <f>IF(ISBLANK('In Process Calc.'!P91),"",'In Process Calc.'!P91)</f>
        <v/>
      </c>
      <c r="AO91" s="111" t="str">
        <f>IF(ISBLANK('In Process Calc.'!Q91),"",'In Process Calc.'!Q91)</f>
        <v/>
      </c>
      <c r="AP91" s="111" t="str">
        <f>IF(ISBLANK('In Process Calc.'!R91),"",'In Process Calc.'!R91)</f>
        <v/>
      </c>
      <c r="AQ91" s="111" t="str">
        <f>IF(ISBLANK('In Process Calc.'!S91),"",'In Process Calc.'!S91)</f>
        <v/>
      </c>
      <c r="AR91" s="111" t="str">
        <f>IF(ISBLANK('In Process Calc.'!T91),"",'In Process Calc.'!T91)</f>
        <v/>
      </c>
      <c r="AS91" s="111" t="str">
        <f>IF(ISBLANK('In Process Calc.'!U91),"",'In Process Calc.'!U91)</f>
        <v/>
      </c>
      <c r="AT91" s="111" t="str">
        <f>IF(ISBLANK('In Process Calc.'!V91),"",'In Process Calc.'!V91)</f>
        <v/>
      </c>
      <c r="AU91" s="111" t="str">
        <f>IF(ISBLANK('In Process Calc.'!W91),"",'In Process Calc.'!W91)</f>
        <v/>
      </c>
      <c r="AV91" s="111" t="str">
        <f>IF(ISBLANK('In Process Calc.'!X91),"",'In Process Calc.'!X91)</f>
        <v/>
      </c>
      <c r="AW91" s="111" t="str">
        <f>IF(ISBLANK('In Process Calc.'!Y91),"",'In Process Calc.'!Y91)</f>
        <v/>
      </c>
      <c r="AX91" s="111" t="str">
        <f>IF(ISBLANK('In Process Calc.'!Z91),"",'In Process Calc.'!Z91)</f>
        <v/>
      </c>
      <c r="AY91" s="111" t="str">
        <f>IF(ISBLANK('In Process Calc.'!AA91),"",'In Process Calc.'!AA91)</f>
        <v/>
      </c>
      <c r="AZ91" s="111" t="str">
        <f>IF(ISBLANK('In Process Calc.'!AB91),"",'In Process Calc.'!AB91)</f>
        <v/>
      </c>
      <c r="BA91" s="111" t="str">
        <f>IF(ISBLANK('In Process Calc.'!AC91),"",'In Process Calc.'!AC91)</f>
        <v/>
      </c>
      <c r="BB91" s="111" t="str">
        <f>IF(ISBLANK('In Process Calc.'!AD91),"",'In Process Calc.'!AD91)</f>
        <v/>
      </c>
      <c r="BC91" s="111" t="str">
        <f>IF(ISBLANK('In Process Calc.'!AE91),"",'In Process Calc.'!AE91)</f>
        <v/>
      </c>
      <c r="BD91" s="111" t="str">
        <f>IF(ISBLANK('In Process Calc.'!AF91),"",'In Process Calc.'!AF91)</f>
        <v/>
      </c>
      <c r="BE91" s="111" t="str">
        <f>IF(ISBLANK('In Process Calc.'!AG91),"",'In Process Calc.'!AG91)</f>
        <v/>
      </c>
      <c r="BF91" s="111" t="str">
        <f>IF(ISBLANK('In Process Calc.'!AH91),"",'In Process Calc.'!AH91)</f>
        <v/>
      </c>
      <c r="BG91" s="111" t="str">
        <f>IF(ISBLANK('In Process Calc.'!AI91),"",'In Process Calc.'!AI91)</f>
        <v/>
      </c>
      <c r="BH91" s="111" t="str">
        <f>IF(ISBLANK('In Process Calc.'!AJ91),"",'In Process Calc.'!AJ91)</f>
        <v/>
      </c>
      <c r="BI91" s="111" t="str">
        <f>IF(ISBLANK('In Process Calc.'!AK91),"",'In Process Calc.'!AK91)</f>
        <v/>
      </c>
      <c r="BJ91" s="111" t="str">
        <f>IF(ISBLANK('In Process Calc.'!AL91),"",'In Process Calc.'!AL91)</f>
        <v/>
      </c>
      <c r="BK91" s="111" t="str">
        <f>IF(ISBLANK('In Process Calc.'!AM91),"",'In Process Calc.'!AM91)</f>
        <v/>
      </c>
      <c r="BL91" s="111" t="str">
        <f>IF(ISBLANK('In Process Calc.'!AN91),"",'In Process Calc.'!AN91)</f>
        <v/>
      </c>
      <c r="BM91" s="111" t="str">
        <f>IF(ISBLANK('In Process Calc.'!AO91),"",'In Process Calc.'!AO91)</f>
        <v/>
      </c>
      <c r="BN91" s="48"/>
      <c r="BO91" s="48"/>
      <c r="BP91" s="48"/>
      <c r="BQ91" s="48"/>
      <c r="BR91" s="48"/>
      <c r="BS91" s="48"/>
      <c r="BT91" s="48"/>
      <c r="BU91" s="48"/>
      <c r="BV91" s="48"/>
      <c r="BW91" s="48"/>
      <c r="BX91" s="48"/>
      <c r="BY91" s="48"/>
      <c r="BZ91" s="48"/>
      <c r="CA91" s="48"/>
      <c r="CB91" s="48"/>
      <c r="CC91" s="48"/>
      <c r="CD91" s="48"/>
      <c r="CE91" s="48"/>
      <c r="CF91" s="48"/>
      <c r="CG91" s="48"/>
    </row>
    <row r="92" spans="1:85">
      <c r="A92" s="111" t="str">
        <f>IF(ISBLANK('In Process Calc.'!C92),"",'In Process Calc.'!C92)</f>
        <v/>
      </c>
      <c r="B92" s="111" t="str">
        <f>IF(ISBLANK(Glutamine!H94),"",Glutamine!H94)</f>
        <v/>
      </c>
      <c r="C92" s="111" t="str">
        <f>IF(ISBLANK('In Process Calc.'!L92),"",'In Process Calc.'!L92)</f>
        <v/>
      </c>
      <c r="D92" s="111" t="str">
        <f>IF(ISBLANK('In Process Calc.'!M92),"",'In Process Calc.'!M92)</f>
        <v/>
      </c>
      <c r="E92" s="111" t="str">
        <f>IF(ISBLANK('In Process Calc.'!N92),"",'In Process Calc.'!N92)</f>
        <v/>
      </c>
      <c r="F92" s="111" t="str">
        <f>IF(ISBLANK('In Process Calc.'!O92),"",'In Process Calc.'!O92)</f>
        <v/>
      </c>
      <c r="G92" s="111" t="str">
        <f>IF(ISBLANK('In Process Calc.'!P92),"",'In Process Calc.'!P92)</f>
        <v/>
      </c>
      <c r="H92" s="111" t="str">
        <f>IF(ISBLANK('In Process Calc.'!Q92),"",'In Process Calc.'!Q92)</f>
        <v/>
      </c>
      <c r="I92" s="111" t="str">
        <f>IF(ISBLANK('In Process Calc.'!R92),"",'In Process Calc.'!R92)</f>
        <v/>
      </c>
      <c r="J92" s="111" t="str">
        <f>IF(ISBLANK('In Process Calc.'!S92),"",'In Process Calc.'!S92)</f>
        <v/>
      </c>
      <c r="K92" s="111" t="str">
        <f>IF(ISBLANK('In Process Calc.'!T92),"",'In Process Calc.'!T92)</f>
        <v/>
      </c>
      <c r="L92" s="111" t="str">
        <f>IF(ISBLANK('In Process Calc.'!U92),"",'In Process Calc.'!U92)</f>
        <v/>
      </c>
      <c r="M92" s="111" t="str">
        <f>IF(ISBLANK('In Process Calc.'!V92),"",'In Process Calc.'!V92)</f>
        <v/>
      </c>
      <c r="N92" s="111" t="str">
        <f>IF(ISBLANK('In Process Calc.'!W92),"",'In Process Calc.'!W92)</f>
        <v/>
      </c>
      <c r="O92" s="111" t="str">
        <f>IF(ISBLANK('In Process Calc.'!X92),"",'In Process Calc.'!X92)</f>
        <v/>
      </c>
      <c r="P92" s="111" t="str">
        <f>IF(ISBLANK('In Process Calc.'!Y92),"",'In Process Calc.'!Y92)</f>
        <v/>
      </c>
      <c r="Q92" s="111" t="str">
        <f>IF(ISBLANK('In Process Calc.'!Z92),"",'In Process Calc.'!Z92)</f>
        <v/>
      </c>
      <c r="R92" s="111" t="str">
        <f>IF(ISBLANK('In Process Calc.'!AA92),"",'In Process Calc.'!AA92)</f>
        <v/>
      </c>
      <c r="S92" s="111" t="str">
        <f>IF(ISBLANK('In Process Calc.'!AB92),"",'In Process Calc.'!AB92)</f>
        <v/>
      </c>
      <c r="T92" s="111" t="str">
        <f>IF(ISBLANK('In Process Calc.'!AC92),"",'In Process Calc.'!AC92)</f>
        <v/>
      </c>
      <c r="U92" s="111" t="str">
        <f>IF(ISBLANK('In Process Calc.'!AD92),"",'In Process Calc.'!AD92)</f>
        <v/>
      </c>
      <c r="V92" s="111" t="str">
        <f>IF(ISBLANK('In Process Calc.'!AE92),"",'In Process Calc.'!AE92)</f>
        <v/>
      </c>
      <c r="W92" s="111" t="str">
        <f>IF(ISBLANK('In Process Calc.'!AF92),"",'In Process Calc.'!AF92)</f>
        <v/>
      </c>
      <c r="X92" s="111" t="str">
        <f>IF(ISBLANK('In Process Calc.'!AG92),"",'In Process Calc.'!AG92)</f>
        <v/>
      </c>
      <c r="Y92" s="111" t="str">
        <f>IF(ISBLANK('In Process Calc.'!AH92),"",'In Process Calc.'!AH92)</f>
        <v/>
      </c>
      <c r="Z92" s="111" t="str">
        <f>IF(ISBLANK('In Process Calc.'!AI92),"",'In Process Calc.'!AI92)</f>
        <v/>
      </c>
      <c r="AA92" s="111" t="str">
        <f>IF(ISBLANK('In Process Calc.'!AJ92),"",'In Process Calc.'!AJ92)</f>
        <v/>
      </c>
      <c r="AB92" s="111" t="str">
        <f>IF(ISBLANK('In Process Calc.'!AK92),"",'In Process Calc.'!AK92)</f>
        <v/>
      </c>
      <c r="AC92" s="111" t="str">
        <f>IF(ISBLANK('In Process Calc.'!AL92),"",'In Process Calc.'!AL92)</f>
        <v/>
      </c>
      <c r="AD92" s="111" t="str">
        <f>IF(ISBLANK('In Process Calc.'!AM92),"",'In Process Calc.'!AM92)</f>
        <v/>
      </c>
      <c r="AE92" s="111" t="str">
        <f>IF(ISBLANK('In Process Calc.'!AN92),"",'In Process Calc.'!AN92)</f>
        <v/>
      </c>
      <c r="AF92" s="111" t="str">
        <f>IF(ISBLANK('In Process Calc.'!AO92),"",'In Process Calc.'!AO92)</f>
        <v/>
      </c>
      <c r="AG92" s="48"/>
      <c r="AH92" s="111" t="str">
        <f>IF(ISBLANK('In Process Calc.'!C92),"",'In Process Calc.'!C92)</f>
        <v/>
      </c>
      <c r="AI92" s="111" t="str">
        <f>IF(ISBLANK(Glutamine!H96),"",Glutamine!H96)</f>
        <v/>
      </c>
      <c r="AJ92" s="111" t="str">
        <f>IF(ISBLANK('In Process Calc.'!L92),"",'In Process Calc.'!L92)</f>
        <v/>
      </c>
      <c r="AK92" s="111" t="str">
        <f>IF(ISBLANK('In Process Calc.'!M92),"",'In Process Calc.'!M92)</f>
        <v/>
      </c>
      <c r="AL92" s="111" t="str">
        <f>IF(ISBLANK('In Process Calc.'!N92),"",'In Process Calc.'!N92)</f>
        <v/>
      </c>
      <c r="AM92" s="111" t="str">
        <f>IF(ISBLANK('In Process Calc.'!O92),"",'In Process Calc.'!O92)</f>
        <v/>
      </c>
      <c r="AN92" s="111" t="str">
        <f>IF(ISBLANK('In Process Calc.'!P92),"",'In Process Calc.'!P92)</f>
        <v/>
      </c>
      <c r="AO92" s="111" t="str">
        <f>IF(ISBLANK('In Process Calc.'!Q92),"",'In Process Calc.'!Q92)</f>
        <v/>
      </c>
      <c r="AP92" s="111" t="str">
        <f>IF(ISBLANK('In Process Calc.'!R92),"",'In Process Calc.'!R92)</f>
        <v/>
      </c>
      <c r="AQ92" s="111" t="str">
        <f>IF(ISBLANK('In Process Calc.'!S92),"",'In Process Calc.'!S92)</f>
        <v/>
      </c>
      <c r="AR92" s="111" t="str">
        <f>IF(ISBLANK('In Process Calc.'!T92),"",'In Process Calc.'!T92)</f>
        <v/>
      </c>
      <c r="AS92" s="111" t="str">
        <f>IF(ISBLANK('In Process Calc.'!U92),"",'In Process Calc.'!U92)</f>
        <v/>
      </c>
      <c r="AT92" s="111" t="str">
        <f>IF(ISBLANK('In Process Calc.'!V92),"",'In Process Calc.'!V92)</f>
        <v/>
      </c>
      <c r="AU92" s="111" t="str">
        <f>IF(ISBLANK('In Process Calc.'!W92),"",'In Process Calc.'!W92)</f>
        <v/>
      </c>
      <c r="AV92" s="111" t="str">
        <f>IF(ISBLANK('In Process Calc.'!X92),"",'In Process Calc.'!X92)</f>
        <v/>
      </c>
      <c r="AW92" s="111" t="str">
        <f>IF(ISBLANK('In Process Calc.'!Y92),"",'In Process Calc.'!Y92)</f>
        <v/>
      </c>
      <c r="AX92" s="111" t="str">
        <f>IF(ISBLANK('In Process Calc.'!Z92),"",'In Process Calc.'!Z92)</f>
        <v/>
      </c>
      <c r="AY92" s="111" t="str">
        <f>IF(ISBLANK('In Process Calc.'!AA92),"",'In Process Calc.'!AA92)</f>
        <v/>
      </c>
      <c r="AZ92" s="111" t="str">
        <f>IF(ISBLANK('In Process Calc.'!AB92),"",'In Process Calc.'!AB92)</f>
        <v/>
      </c>
      <c r="BA92" s="111" t="str">
        <f>IF(ISBLANK('In Process Calc.'!AC92),"",'In Process Calc.'!AC92)</f>
        <v/>
      </c>
      <c r="BB92" s="111" t="str">
        <f>IF(ISBLANK('In Process Calc.'!AD92),"",'In Process Calc.'!AD92)</f>
        <v/>
      </c>
      <c r="BC92" s="111" t="str">
        <f>IF(ISBLANK('In Process Calc.'!AE92),"",'In Process Calc.'!AE92)</f>
        <v/>
      </c>
      <c r="BD92" s="111" t="str">
        <f>IF(ISBLANK('In Process Calc.'!AF92),"",'In Process Calc.'!AF92)</f>
        <v/>
      </c>
      <c r="BE92" s="111" t="str">
        <f>IF(ISBLANK('In Process Calc.'!AG92),"",'In Process Calc.'!AG92)</f>
        <v/>
      </c>
      <c r="BF92" s="111" t="str">
        <f>IF(ISBLANK('In Process Calc.'!AH92),"",'In Process Calc.'!AH92)</f>
        <v/>
      </c>
      <c r="BG92" s="111" t="str">
        <f>IF(ISBLANK('In Process Calc.'!AI92),"",'In Process Calc.'!AI92)</f>
        <v/>
      </c>
      <c r="BH92" s="111" t="str">
        <f>IF(ISBLANK('In Process Calc.'!AJ92),"",'In Process Calc.'!AJ92)</f>
        <v/>
      </c>
      <c r="BI92" s="111" t="str">
        <f>IF(ISBLANK('In Process Calc.'!AK92),"",'In Process Calc.'!AK92)</f>
        <v/>
      </c>
      <c r="BJ92" s="111" t="str">
        <f>IF(ISBLANK('In Process Calc.'!AL92),"",'In Process Calc.'!AL92)</f>
        <v/>
      </c>
      <c r="BK92" s="111" t="str">
        <f>IF(ISBLANK('In Process Calc.'!AM92),"",'In Process Calc.'!AM92)</f>
        <v/>
      </c>
      <c r="BL92" s="111" t="str">
        <f>IF(ISBLANK('In Process Calc.'!AN92),"",'In Process Calc.'!AN92)</f>
        <v/>
      </c>
      <c r="BM92" s="111" t="str">
        <f>IF(ISBLANK('In Process Calc.'!AO92),"",'In Process Calc.'!AO92)</f>
        <v/>
      </c>
      <c r="BN92" s="48"/>
      <c r="BO92" s="48"/>
      <c r="BP92" s="48"/>
      <c r="BQ92" s="48"/>
      <c r="BR92" s="48"/>
      <c r="BS92" s="48"/>
      <c r="BT92" s="48"/>
      <c r="BU92" s="48"/>
      <c r="BV92" s="48"/>
      <c r="BW92" s="48"/>
      <c r="BX92" s="48"/>
      <c r="BY92" s="48"/>
      <c r="BZ92" s="48"/>
      <c r="CA92" s="48"/>
      <c r="CB92" s="48"/>
      <c r="CC92" s="48"/>
      <c r="CD92" s="48"/>
      <c r="CE92" s="48"/>
      <c r="CF92" s="48"/>
      <c r="CG92" s="48"/>
    </row>
    <row r="93" spans="1:85">
      <c r="A93" s="111" t="str">
        <f>IF(ISBLANK('In Process Calc.'!C93),"",'In Process Calc.'!C93)</f>
        <v/>
      </c>
      <c r="B93" s="111" t="str">
        <f>IF(ISBLANK(Glutamine!H95),"",Glutamine!H95)</f>
        <v/>
      </c>
      <c r="C93" s="111" t="str">
        <f>IF(ISBLANK('In Process Calc.'!L93),"",'In Process Calc.'!L93)</f>
        <v/>
      </c>
      <c r="D93" s="111" t="str">
        <f>IF(ISBLANK('In Process Calc.'!M93),"",'In Process Calc.'!M93)</f>
        <v/>
      </c>
      <c r="E93" s="111" t="str">
        <f>IF(ISBLANK('In Process Calc.'!N93),"",'In Process Calc.'!N93)</f>
        <v/>
      </c>
      <c r="F93" s="111" t="str">
        <f>IF(ISBLANK('In Process Calc.'!O93),"",'In Process Calc.'!O93)</f>
        <v/>
      </c>
      <c r="G93" s="111" t="str">
        <f>IF(ISBLANK('In Process Calc.'!P93),"",'In Process Calc.'!P93)</f>
        <v/>
      </c>
      <c r="H93" s="111" t="str">
        <f>IF(ISBLANK('In Process Calc.'!Q93),"",'In Process Calc.'!Q93)</f>
        <v/>
      </c>
      <c r="I93" s="111" t="str">
        <f>IF(ISBLANK('In Process Calc.'!R93),"",'In Process Calc.'!R93)</f>
        <v/>
      </c>
      <c r="J93" s="111" t="str">
        <f>IF(ISBLANK('In Process Calc.'!S93),"",'In Process Calc.'!S93)</f>
        <v/>
      </c>
      <c r="K93" s="111" t="str">
        <f>IF(ISBLANK('In Process Calc.'!T93),"",'In Process Calc.'!T93)</f>
        <v/>
      </c>
      <c r="L93" s="111" t="str">
        <f>IF(ISBLANK('In Process Calc.'!U93),"",'In Process Calc.'!U93)</f>
        <v/>
      </c>
      <c r="M93" s="111" t="str">
        <f>IF(ISBLANK('In Process Calc.'!V93),"",'In Process Calc.'!V93)</f>
        <v/>
      </c>
      <c r="N93" s="111" t="str">
        <f>IF(ISBLANK('In Process Calc.'!W93),"",'In Process Calc.'!W93)</f>
        <v/>
      </c>
      <c r="O93" s="111" t="str">
        <f>IF(ISBLANK('In Process Calc.'!X93),"",'In Process Calc.'!X93)</f>
        <v/>
      </c>
      <c r="P93" s="111" t="str">
        <f>IF(ISBLANK('In Process Calc.'!Y93),"",'In Process Calc.'!Y93)</f>
        <v/>
      </c>
      <c r="Q93" s="111" t="str">
        <f>IF(ISBLANK('In Process Calc.'!Z93),"",'In Process Calc.'!Z93)</f>
        <v/>
      </c>
      <c r="R93" s="111" t="str">
        <f>IF(ISBLANK('In Process Calc.'!AA93),"",'In Process Calc.'!AA93)</f>
        <v/>
      </c>
      <c r="S93" s="111" t="str">
        <f>IF(ISBLANK('In Process Calc.'!AB93),"",'In Process Calc.'!AB93)</f>
        <v/>
      </c>
      <c r="T93" s="111" t="str">
        <f>IF(ISBLANK('In Process Calc.'!AC93),"",'In Process Calc.'!AC93)</f>
        <v/>
      </c>
      <c r="U93" s="111" t="str">
        <f>IF(ISBLANK('In Process Calc.'!AD93),"",'In Process Calc.'!AD93)</f>
        <v/>
      </c>
      <c r="V93" s="111" t="str">
        <f>IF(ISBLANK('In Process Calc.'!AE93),"",'In Process Calc.'!AE93)</f>
        <v/>
      </c>
      <c r="W93" s="111" t="str">
        <f>IF(ISBLANK('In Process Calc.'!AF93),"",'In Process Calc.'!AF93)</f>
        <v/>
      </c>
      <c r="X93" s="111" t="str">
        <f>IF(ISBLANK('In Process Calc.'!AG93),"",'In Process Calc.'!AG93)</f>
        <v/>
      </c>
      <c r="Y93" s="111" t="str">
        <f>IF(ISBLANK('In Process Calc.'!AH93),"",'In Process Calc.'!AH93)</f>
        <v/>
      </c>
      <c r="Z93" s="111" t="str">
        <f>IF(ISBLANK('In Process Calc.'!AI93),"",'In Process Calc.'!AI93)</f>
        <v/>
      </c>
      <c r="AA93" s="111" t="str">
        <f>IF(ISBLANK('In Process Calc.'!AJ93),"",'In Process Calc.'!AJ93)</f>
        <v/>
      </c>
      <c r="AB93" s="111" t="str">
        <f>IF(ISBLANK('In Process Calc.'!AK93),"",'In Process Calc.'!AK93)</f>
        <v/>
      </c>
      <c r="AC93" s="111" t="str">
        <f>IF(ISBLANK('In Process Calc.'!AL93),"",'In Process Calc.'!AL93)</f>
        <v/>
      </c>
      <c r="AD93" s="111" t="str">
        <f>IF(ISBLANK('In Process Calc.'!AM93),"",'In Process Calc.'!AM93)</f>
        <v/>
      </c>
      <c r="AE93" s="111" t="str">
        <f>IF(ISBLANK('In Process Calc.'!AN93),"",'In Process Calc.'!AN93)</f>
        <v/>
      </c>
      <c r="AF93" s="111" t="str">
        <f>IF(ISBLANK('In Process Calc.'!AO93),"",'In Process Calc.'!AO93)</f>
        <v/>
      </c>
      <c r="AG93" s="48"/>
      <c r="AH93" s="111" t="str">
        <f>IF(ISBLANK('In Process Calc.'!C93),"",'In Process Calc.'!C93)</f>
        <v/>
      </c>
      <c r="AI93" s="111" t="str">
        <f>IF(ISBLANK(Glutamine!H97),"",Glutamine!H97)</f>
        <v/>
      </c>
      <c r="AJ93" s="111" t="str">
        <f>IF(ISBLANK('In Process Calc.'!L93),"",'In Process Calc.'!L93)</f>
        <v/>
      </c>
      <c r="AK93" s="111" t="str">
        <f>IF(ISBLANK('In Process Calc.'!M93),"",'In Process Calc.'!M93)</f>
        <v/>
      </c>
      <c r="AL93" s="111" t="str">
        <f>IF(ISBLANK('In Process Calc.'!N93),"",'In Process Calc.'!N93)</f>
        <v/>
      </c>
      <c r="AM93" s="111" t="str">
        <f>IF(ISBLANK('In Process Calc.'!O93),"",'In Process Calc.'!O93)</f>
        <v/>
      </c>
      <c r="AN93" s="111" t="str">
        <f>IF(ISBLANK('In Process Calc.'!P93),"",'In Process Calc.'!P93)</f>
        <v/>
      </c>
      <c r="AO93" s="111" t="str">
        <f>IF(ISBLANK('In Process Calc.'!Q93),"",'In Process Calc.'!Q93)</f>
        <v/>
      </c>
      <c r="AP93" s="111" t="str">
        <f>IF(ISBLANK('In Process Calc.'!R93),"",'In Process Calc.'!R93)</f>
        <v/>
      </c>
      <c r="AQ93" s="111" t="str">
        <f>IF(ISBLANK('In Process Calc.'!S93),"",'In Process Calc.'!S93)</f>
        <v/>
      </c>
      <c r="AR93" s="111" t="str">
        <f>IF(ISBLANK('In Process Calc.'!T93),"",'In Process Calc.'!T93)</f>
        <v/>
      </c>
      <c r="AS93" s="111" t="str">
        <f>IF(ISBLANK('In Process Calc.'!U93),"",'In Process Calc.'!U93)</f>
        <v/>
      </c>
      <c r="AT93" s="111" t="str">
        <f>IF(ISBLANK('In Process Calc.'!V93),"",'In Process Calc.'!V93)</f>
        <v/>
      </c>
      <c r="AU93" s="111" t="str">
        <f>IF(ISBLANK('In Process Calc.'!W93),"",'In Process Calc.'!W93)</f>
        <v/>
      </c>
      <c r="AV93" s="111" t="str">
        <f>IF(ISBLANK('In Process Calc.'!X93),"",'In Process Calc.'!X93)</f>
        <v/>
      </c>
      <c r="AW93" s="111" t="str">
        <f>IF(ISBLANK('In Process Calc.'!Y93),"",'In Process Calc.'!Y93)</f>
        <v/>
      </c>
      <c r="AX93" s="111" t="str">
        <f>IF(ISBLANK('In Process Calc.'!Z93),"",'In Process Calc.'!Z93)</f>
        <v/>
      </c>
      <c r="AY93" s="111" t="str">
        <f>IF(ISBLANK('In Process Calc.'!AA93),"",'In Process Calc.'!AA93)</f>
        <v/>
      </c>
      <c r="AZ93" s="111" t="str">
        <f>IF(ISBLANK('In Process Calc.'!AB93),"",'In Process Calc.'!AB93)</f>
        <v/>
      </c>
      <c r="BA93" s="111" t="str">
        <f>IF(ISBLANK('In Process Calc.'!AC93),"",'In Process Calc.'!AC93)</f>
        <v/>
      </c>
      <c r="BB93" s="111" t="str">
        <f>IF(ISBLANK('In Process Calc.'!AD93),"",'In Process Calc.'!AD93)</f>
        <v/>
      </c>
      <c r="BC93" s="111" t="str">
        <f>IF(ISBLANK('In Process Calc.'!AE93),"",'In Process Calc.'!AE93)</f>
        <v/>
      </c>
      <c r="BD93" s="111" t="str">
        <f>IF(ISBLANK('In Process Calc.'!AF93),"",'In Process Calc.'!AF93)</f>
        <v/>
      </c>
      <c r="BE93" s="111" t="str">
        <f>IF(ISBLANK('In Process Calc.'!AG93),"",'In Process Calc.'!AG93)</f>
        <v/>
      </c>
      <c r="BF93" s="111" t="str">
        <f>IF(ISBLANK('In Process Calc.'!AH93),"",'In Process Calc.'!AH93)</f>
        <v/>
      </c>
      <c r="BG93" s="111" t="str">
        <f>IF(ISBLANK('In Process Calc.'!AI93),"",'In Process Calc.'!AI93)</f>
        <v/>
      </c>
      <c r="BH93" s="111" t="str">
        <f>IF(ISBLANK('In Process Calc.'!AJ93),"",'In Process Calc.'!AJ93)</f>
        <v/>
      </c>
      <c r="BI93" s="111" t="str">
        <f>IF(ISBLANK('In Process Calc.'!AK93),"",'In Process Calc.'!AK93)</f>
        <v/>
      </c>
      <c r="BJ93" s="111" t="str">
        <f>IF(ISBLANK('In Process Calc.'!AL93),"",'In Process Calc.'!AL93)</f>
        <v/>
      </c>
      <c r="BK93" s="111" t="str">
        <f>IF(ISBLANK('In Process Calc.'!AM93),"",'In Process Calc.'!AM93)</f>
        <v/>
      </c>
      <c r="BL93" s="111" t="str">
        <f>IF(ISBLANK('In Process Calc.'!AN93),"",'In Process Calc.'!AN93)</f>
        <v/>
      </c>
      <c r="BM93" s="111" t="str">
        <f>IF(ISBLANK('In Process Calc.'!AO93),"",'In Process Calc.'!AO93)</f>
        <v/>
      </c>
      <c r="BN93" s="48"/>
      <c r="BO93" s="48"/>
      <c r="BP93" s="48"/>
      <c r="BQ93" s="48"/>
      <c r="BR93" s="48"/>
      <c r="BS93" s="48"/>
      <c r="BT93" s="48"/>
      <c r="BU93" s="48"/>
      <c r="BV93" s="48"/>
      <c r="BW93" s="48"/>
      <c r="BX93" s="48"/>
      <c r="BY93" s="48"/>
      <c r="BZ93" s="48"/>
      <c r="CA93" s="48"/>
      <c r="CB93" s="48"/>
      <c r="CC93" s="48"/>
      <c r="CD93" s="48"/>
      <c r="CE93" s="48"/>
      <c r="CF93" s="48"/>
      <c r="CG93" s="48"/>
    </row>
    <row r="94" spans="1:85">
      <c r="A94" s="111" t="str">
        <f>IF(ISBLANK('In Process Calc.'!C94),"",'In Process Calc.'!C94)</f>
        <v/>
      </c>
      <c r="B94" s="111" t="str">
        <f>IF(ISBLANK(Glutamine!H96),"",Glutamine!H96)</f>
        <v/>
      </c>
      <c r="C94" s="111" t="str">
        <f>IF(ISBLANK('In Process Calc.'!L94),"",'In Process Calc.'!L94)</f>
        <v/>
      </c>
      <c r="D94" s="111" t="str">
        <f>IF(ISBLANK('In Process Calc.'!M94),"",'In Process Calc.'!M94)</f>
        <v/>
      </c>
      <c r="E94" s="111" t="str">
        <f>IF(ISBLANK('In Process Calc.'!N94),"",'In Process Calc.'!N94)</f>
        <v/>
      </c>
      <c r="F94" s="111" t="str">
        <f>IF(ISBLANK('In Process Calc.'!O94),"",'In Process Calc.'!O94)</f>
        <v/>
      </c>
      <c r="G94" s="111" t="str">
        <f>IF(ISBLANK('In Process Calc.'!P94),"",'In Process Calc.'!P94)</f>
        <v/>
      </c>
      <c r="H94" s="111" t="str">
        <f>IF(ISBLANK('In Process Calc.'!Q94),"",'In Process Calc.'!Q94)</f>
        <v/>
      </c>
      <c r="I94" s="111" t="str">
        <f>IF(ISBLANK('In Process Calc.'!R94),"",'In Process Calc.'!R94)</f>
        <v/>
      </c>
      <c r="J94" s="111" t="str">
        <f>IF(ISBLANK('In Process Calc.'!S94),"",'In Process Calc.'!S94)</f>
        <v/>
      </c>
      <c r="K94" s="111" t="str">
        <f>IF(ISBLANK('In Process Calc.'!T94),"",'In Process Calc.'!T94)</f>
        <v/>
      </c>
      <c r="L94" s="111" t="str">
        <f>IF(ISBLANK('In Process Calc.'!U94),"",'In Process Calc.'!U94)</f>
        <v/>
      </c>
      <c r="M94" s="111" t="str">
        <f>IF(ISBLANK('In Process Calc.'!V94),"",'In Process Calc.'!V94)</f>
        <v/>
      </c>
      <c r="N94" s="111" t="str">
        <f>IF(ISBLANK('In Process Calc.'!W94),"",'In Process Calc.'!W94)</f>
        <v/>
      </c>
      <c r="O94" s="111" t="str">
        <f>IF(ISBLANK('In Process Calc.'!X94),"",'In Process Calc.'!X94)</f>
        <v/>
      </c>
      <c r="P94" s="111" t="str">
        <f>IF(ISBLANK('In Process Calc.'!Y94),"",'In Process Calc.'!Y94)</f>
        <v/>
      </c>
      <c r="Q94" s="111" t="str">
        <f>IF(ISBLANK('In Process Calc.'!Z94),"",'In Process Calc.'!Z94)</f>
        <v/>
      </c>
      <c r="R94" s="111" t="str">
        <f>IF(ISBLANK('In Process Calc.'!AA94),"",'In Process Calc.'!AA94)</f>
        <v/>
      </c>
      <c r="S94" s="111" t="str">
        <f>IF(ISBLANK('In Process Calc.'!AB94),"",'In Process Calc.'!AB94)</f>
        <v/>
      </c>
      <c r="T94" s="111" t="str">
        <f>IF(ISBLANK('In Process Calc.'!AC94),"",'In Process Calc.'!AC94)</f>
        <v/>
      </c>
      <c r="U94" s="111" t="str">
        <f>IF(ISBLANK('In Process Calc.'!AD94),"",'In Process Calc.'!AD94)</f>
        <v/>
      </c>
      <c r="V94" s="111" t="str">
        <f>IF(ISBLANK('In Process Calc.'!AE94),"",'In Process Calc.'!AE94)</f>
        <v/>
      </c>
      <c r="W94" s="111" t="str">
        <f>IF(ISBLANK('In Process Calc.'!AF94),"",'In Process Calc.'!AF94)</f>
        <v/>
      </c>
      <c r="X94" s="111" t="str">
        <f>IF(ISBLANK('In Process Calc.'!AG94),"",'In Process Calc.'!AG94)</f>
        <v/>
      </c>
      <c r="Y94" s="111" t="str">
        <f>IF(ISBLANK('In Process Calc.'!AH94),"",'In Process Calc.'!AH94)</f>
        <v/>
      </c>
      <c r="Z94" s="111" t="str">
        <f>IF(ISBLANK('In Process Calc.'!AI94),"",'In Process Calc.'!AI94)</f>
        <v/>
      </c>
      <c r="AA94" s="111" t="str">
        <f>IF(ISBLANK('In Process Calc.'!AJ94),"",'In Process Calc.'!AJ94)</f>
        <v/>
      </c>
      <c r="AB94" s="111" t="str">
        <f>IF(ISBLANK('In Process Calc.'!AK94),"",'In Process Calc.'!AK94)</f>
        <v/>
      </c>
      <c r="AC94" s="111" t="str">
        <f>IF(ISBLANK('In Process Calc.'!AL94),"",'In Process Calc.'!AL94)</f>
        <v/>
      </c>
      <c r="AD94" s="111" t="str">
        <f>IF(ISBLANK('In Process Calc.'!AM94),"",'In Process Calc.'!AM94)</f>
        <v/>
      </c>
      <c r="AE94" s="111" t="str">
        <f>IF(ISBLANK('In Process Calc.'!AN94),"",'In Process Calc.'!AN94)</f>
        <v/>
      </c>
      <c r="AF94" s="111" t="str">
        <f>IF(ISBLANK('In Process Calc.'!AO94),"",'In Process Calc.'!AO94)</f>
        <v/>
      </c>
      <c r="AG94" s="48"/>
      <c r="AH94" s="111" t="str">
        <f>IF(ISBLANK('In Process Calc.'!C94),"",'In Process Calc.'!C94)</f>
        <v/>
      </c>
      <c r="AI94" s="111" t="str">
        <f>IF(ISBLANK(Glutamine!H98),"",Glutamine!H98)</f>
        <v/>
      </c>
      <c r="AJ94" s="111" t="str">
        <f>IF(ISBLANK('In Process Calc.'!L94),"",'In Process Calc.'!L94)</f>
        <v/>
      </c>
      <c r="AK94" s="111" t="str">
        <f>IF(ISBLANK('In Process Calc.'!M94),"",'In Process Calc.'!M94)</f>
        <v/>
      </c>
      <c r="AL94" s="111" t="str">
        <f>IF(ISBLANK('In Process Calc.'!N94),"",'In Process Calc.'!N94)</f>
        <v/>
      </c>
      <c r="AM94" s="111" t="str">
        <f>IF(ISBLANK('In Process Calc.'!O94),"",'In Process Calc.'!O94)</f>
        <v/>
      </c>
      <c r="AN94" s="111" t="str">
        <f>IF(ISBLANK('In Process Calc.'!P94),"",'In Process Calc.'!P94)</f>
        <v/>
      </c>
      <c r="AO94" s="111" t="str">
        <f>IF(ISBLANK('In Process Calc.'!Q94),"",'In Process Calc.'!Q94)</f>
        <v/>
      </c>
      <c r="AP94" s="111" t="str">
        <f>IF(ISBLANK('In Process Calc.'!R94),"",'In Process Calc.'!R94)</f>
        <v/>
      </c>
      <c r="AQ94" s="111" t="str">
        <f>IF(ISBLANK('In Process Calc.'!S94),"",'In Process Calc.'!S94)</f>
        <v/>
      </c>
      <c r="AR94" s="111" t="str">
        <f>IF(ISBLANK('In Process Calc.'!T94),"",'In Process Calc.'!T94)</f>
        <v/>
      </c>
      <c r="AS94" s="111" t="str">
        <f>IF(ISBLANK('In Process Calc.'!U94),"",'In Process Calc.'!U94)</f>
        <v/>
      </c>
      <c r="AT94" s="111" t="str">
        <f>IF(ISBLANK('In Process Calc.'!V94),"",'In Process Calc.'!V94)</f>
        <v/>
      </c>
      <c r="AU94" s="111" t="str">
        <f>IF(ISBLANK('In Process Calc.'!W94),"",'In Process Calc.'!W94)</f>
        <v/>
      </c>
      <c r="AV94" s="111" t="str">
        <f>IF(ISBLANK('In Process Calc.'!X94),"",'In Process Calc.'!X94)</f>
        <v/>
      </c>
      <c r="AW94" s="111" t="str">
        <f>IF(ISBLANK('In Process Calc.'!Y94),"",'In Process Calc.'!Y94)</f>
        <v/>
      </c>
      <c r="AX94" s="111" t="str">
        <f>IF(ISBLANK('In Process Calc.'!Z94),"",'In Process Calc.'!Z94)</f>
        <v/>
      </c>
      <c r="AY94" s="111" t="str">
        <f>IF(ISBLANK('In Process Calc.'!AA94),"",'In Process Calc.'!AA94)</f>
        <v/>
      </c>
      <c r="AZ94" s="111" t="str">
        <f>IF(ISBLANK('In Process Calc.'!AB94),"",'In Process Calc.'!AB94)</f>
        <v/>
      </c>
      <c r="BA94" s="111" t="str">
        <f>IF(ISBLANK('In Process Calc.'!AC94),"",'In Process Calc.'!AC94)</f>
        <v/>
      </c>
      <c r="BB94" s="111" t="str">
        <f>IF(ISBLANK('In Process Calc.'!AD94),"",'In Process Calc.'!AD94)</f>
        <v/>
      </c>
      <c r="BC94" s="111" t="str">
        <f>IF(ISBLANK('In Process Calc.'!AE94),"",'In Process Calc.'!AE94)</f>
        <v/>
      </c>
      <c r="BD94" s="111" t="str">
        <f>IF(ISBLANK('In Process Calc.'!AF94),"",'In Process Calc.'!AF94)</f>
        <v/>
      </c>
      <c r="BE94" s="111" t="str">
        <f>IF(ISBLANK('In Process Calc.'!AG94),"",'In Process Calc.'!AG94)</f>
        <v/>
      </c>
      <c r="BF94" s="111" t="str">
        <f>IF(ISBLANK('In Process Calc.'!AH94),"",'In Process Calc.'!AH94)</f>
        <v/>
      </c>
      <c r="BG94" s="111" t="str">
        <f>IF(ISBLANK('In Process Calc.'!AI94),"",'In Process Calc.'!AI94)</f>
        <v/>
      </c>
      <c r="BH94" s="111" t="str">
        <f>IF(ISBLANK('In Process Calc.'!AJ94),"",'In Process Calc.'!AJ94)</f>
        <v/>
      </c>
      <c r="BI94" s="111" t="str">
        <f>IF(ISBLANK('In Process Calc.'!AK94),"",'In Process Calc.'!AK94)</f>
        <v/>
      </c>
      <c r="BJ94" s="111" t="str">
        <f>IF(ISBLANK('In Process Calc.'!AL94),"",'In Process Calc.'!AL94)</f>
        <v/>
      </c>
      <c r="BK94" s="111" t="str">
        <f>IF(ISBLANK('In Process Calc.'!AM94),"",'In Process Calc.'!AM94)</f>
        <v/>
      </c>
      <c r="BL94" s="111" t="str">
        <f>IF(ISBLANK('In Process Calc.'!AN94),"",'In Process Calc.'!AN94)</f>
        <v/>
      </c>
      <c r="BM94" s="111" t="str">
        <f>IF(ISBLANK('In Process Calc.'!AO94),"",'In Process Calc.'!AO94)</f>
        <v/>
      </c>
      <c r="BN94" s="48"/>
      <c r="BO94" s="48"/>
      <c r="BP94" s="48"/>
      <c r="BQ94" s="48"/>
      <c r="BR94" s="48"/>
      <c r="BS94" s="48"/>
      <c r="BT94" s="48"/>
      <c r="BU94" s="48"/>
      <c r="BV94" s="48"/>
      <c r="BW94" s="48"/>
      <c r="BX94" s="48"/>
      <c r="BY94" s="48"/>
      <c r="BZ94" s="48"/>
      <c r="CA94" s="48"/>
      <c r="CB94" s="48"/>
      <c r="CC94" s="48"/>
      <c r="CD94" s="48"/>
      <c r="CE94" s="48"/>
      <c r="CF94" s="48"/>
      <c r="CG94" s="48"/>
    </row>
    <row r="95" spans="1:85">
      <c r="A95" s="111" t="str">
        <f>IF(ISBLANK('In Process Calc.'!C95),"",'In Process Calc.'!C95)</f>
        <v/>
      </c>
      <c r="B95" s="111" t="str">
        <f>IF(ISBLANK(Glutamine!H97),"",Glutamine!H97)</f>
        <v/>
      </c>
      <c r="C95" s="111" t="str">
        <f>IF(ISBLANK('In Process Calc.'!L95),"",'In Process Calc.'!L95)</f>
        <v/>
      </c>
      <c r="D95" s="111" t="str">
        <f>IF(ISBLANK('In Process Calc.'!M95),"",'In Process Calc.'!M95)</f>
        <v/>
      </c>
      <c r="E95" s="111" t="str">
        <f>IF(ISBLANK('In Process Calc.'!N95),"",'In Process Calc.'!N95)</f>
        <v/>
      </c>
      <c r="F95" s="111" t="str">
        <f>IF(ISBLANK('In Process Calc.'!O95),"",'In Process Calc.'!O95)</f>
        <v/>
      </c>
      <c r="G95" s="111" t="str">
        <f>IF(ISBLANK('In Process Calc.'!P95),"",'In Process Calc.'!P95)</f>
        <v/>
      </c>
      <c r="H95" s="111" t="str">
        <f>IF(ISBLANK('In Process Calc.'!Q95),"",'In Process Calc.'!Q95)</f>
        <v/>
      </c>
      <c r="I95" s="111" t="str">
        <f>IF(ISBLANK('In Process Calc.'!R95),"",'In Process Calc.'!R95)</f>
        <v/>
      </c>
      <c r="J95" s="111" t="str">
        <f>IF(ISBLANK('In Process Calc.'!S95),"",'In Process Calc.'!S95)</f>
        <v/>
      </c>
      <c r="K95" s="111" t="str">
        <f>IF(ISBLANK('In Process Calc.'!T95),"",'In Process Calc.'!T95)</f>
        <v/>
      </c>
      <c r="L95" s="111" t="str">
        <f>IF(ISBLANK('In Process Calc.'!U95),"",'In Process Calc.'!U95)</f>
        <v/>
      </c>
      <c r="M95" s="111" t="str">
        <f>IF(ISBLANK('In Process Calc.'!V95),"",'In Process Calc.'!V95)</f>
        <v/>
      </c>
      <c r="N95" s="111" t="str">
        <f>IF(ISBLANK('In Process Calc.'!W95),"",'In Process Calc.'!W95)</f>
        <v/>
      </c>
      <c r="O95" s="111" t="str">
        <f>IF(ISBLANK('In Process Calc.'!X95),"",'In Process Calc.'!X95)</f>
        <v/>
      </c>
      <c r="P95" s="111" t="str">
        <f>IF(ISBLANK('In Process Calc.'!Y95),"",'In Process Calc.'!Y95)</f>
        <v/>
      </c>
      <c r="Q95" s="111" t="str">
        <f>IF(ISBLANK('In Process Calc.'!Z95),"",'In Process Calc.'!Z95)</f>
        <v/>
      </c>
      <c r="R95" s="111" t="str">
        <f>IF(ISBLANK('In Process Calc.'!AA95),"",'In Process Calc.'!AA95)</f>
        <v/>
      </c>
      <c r="S95" s="111" t="str">
        <f>IF(ISBLANK('In Process Calc.'!AB95),"",'In Process Calc.'!AB95)</f>
        <v/>
      </c>
      <c r="T95" s="111" t="str">
        <f>IF(ISBLANK('In Process Calc.'!AC95),"",'In Process Calc.'!AC95)</f>
        <v/>
      </c>
      <c r="U95" s="111" t="str">
        <f>IF(ISBLANK('In Process Calc.'!AD95),"",'In Process Calc.'!AD95)</f>
        <v/>
      </c>
      <c r="V95" s="111" t="str">
        <f>IF(ISBLANK('In Process Calc.'!AE95),"",'In Process Calc.'!AE95)</f>
        <v/>
      </c>
      <c r="W95" s="111" t="str">
        <f>IF(ISBLANK('In Process Calc.'!AF95),"",'In Process Calc.'!AF95)</f>
        <v/>
      </c>
      <c r="X95" s="111" t="str">
        <f>IF(ISBLANK('In Process Calc.'!AG95),"",'In Process Calc.'!AG95)</f>
        <v/>
      </c>
      <c r="Y95" s="111" t="str">
        <f>IF(ISBLANK('In Process Calc.'!AH95),"",'In Process Calc.'!AH95)</f>
        <v/>
      </c>
      <c r="Z95" s="111" t="str">
        <f>IF(ISBLANK('In Process Calc.'!AI95),"",'In Process Calc.'!AI95)</f>
        <v/>
      </c>
      <c r="AA95" s="111" t="str">
        <f>IF(ISBLANK('In Process Calc.'!AJ95),"",'In Process Calc.'!AJ95)</f>
        <v/>
      </c>
      <c r="AB95" s="111" t="str">
        <f>IF(ISBLANK('In Process Calc.'!AK95),"",'In Process Calc.'!AK95)</f>
        <v/>
      </c>
      <c r="AC95" s="111" t="str">
        <f>IF(ISBLANK('In Process Calc.'!AL95),"",'In Process Calc.'!AL95)</f>
        <v/>
      </c>
      <c r="AD95" s="111" t="str">
        <f>IF(ISBLANK('In Process Calc.'!AM95),"",'In Process Calc.'!AM95)</f>
        <v/>
      </c>
      <c r="AE95" s="111" t="str">
        <f>IF(ISBLANK('In Process Calc.'!AN95),"",'In Process Calc.'!AN95)</f>
        <v/>
      </c>
      <c r="AF95" s="111" t="str">
        <f>IF(ISBLANK('In Process Calc.'!AO95),"",'In Process Calc.'!AO95)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c r="A96" s="111" t="str">
        <f>IF(ISBLANK('In Process Calc.'!C96),"",'In Process Calc.'!C96)</f>
        <v/>
      </c>
      <c r="B96" s="111" t="str">
        <f>IF(ISBLANK(Glutamine!H98),"",Glutamine!H98)</f>
        <v/>
      </c>
      <c r="C96" s="111" t="str">
        <f>IF(ISBLANK('In Process Calc.'!L96),"",'In Process Calc.'!L96)</f>
        <v/>
      </c>
      <c r="D96" s="111" t="str">
        <f>IF(ISBLANK('In Process Calc.'!M96),"",'In Process Calc.'!M96)</f>
        <v/>
      </c>
      <c r="E96" s="111" t="str">
        <f>IF(ISBLANK('In Process Calc.'!N96),"",'In Process Calc.'!N96)</f>
        <v/>
      </c>
      <c r="F96" s="111" t="str">
        <f>IF(ISBLANK('In Process Calc.'!O96),"",'In Process Calc.'!O96)</f>
        <v/>
      </c>
      <c r="G96" s="111" t="str">
        <f>IF(ISBLANK('In Process Calc.'!P96),"",'In Process Calc.'!P96)</f>
        <v/>
      </c>
      <c r="H96" s="111" t="str">
        <f>IF(ISBLANK('In Process Calc.'!Q96),"",'In Process Calc.'!Q96)</f>
        <v/>
      </c>
      <c r="I96" s="111" t="str">
        <f>IF(ISBLANK('In Process Calc.'!R96),"",'In Process Calc.'!R96)</f>
        <v/>
      </c>
      <c r="J96" s="111" t="str">
        <f>IF(ISBLANK('In Process Calc.'!S96),"",'In Process Calc.'!S96)</f>
        <v/>
      </c>
      <c r="K96" s="111" t="str">
        <f>IF(ISBLANK('In Process Calc.'!T96),"",'In Process Calc.'!T96)</f>
        <v/>
      </c>
      <c r="L96" s="111" t="str">
        <f>IF(ISBLANK('In Process Calc.'!U96),"",'In Process Calc.'!U96)</f>
        <v/>
      </c>
      <c r="M96" s="111" t="str">
        <f>IF(ISBLANK('In Process Calc.'!V96),"",'In Process Calc.'!V96)</f>
        <v/>
      </c>
      <c r="N96" s="111" t="str">
        <f>IF(ISBLANK('In Process Calc.'!W96),"",'In Process Calc.'!W96)</f>
        <v/>
      </c>
      <c r="O96" s="111" t="str">
        <f>IF(ISBLANK('In Process Calc.'!X96),"",'In Process Calc.'!X96)</f>
        <v/>
      </c>
      <c r="P96" s="111" t="str">
        <f>IF(ISBLANK('In Process Calc.'!Y96),"",'In Process Calc.'!Y96)</f>
        <v/>
      </c>
      <c r="Q96" s="111" t="str">
        <f>IF(ISBLANK('In Process Calc.'!Z96),"",'In Process Calc.'!Z96)</f>
        <v/>
      </c>
      <c r="R96" s="111" t="str">
        <f>IF(ISBLANK('In Process Calc.'!AA96),"",'In Process Calc.'!AA96)</f>
        <v/>
      </c>
      <c r="S96" s="111" t="str">
        <f>IF(ISBLANK('In Process Calc.'!AB96),"",'In Process Calc.'!AB96)</f>
        <v/>
      </c>
      <c r="T96" s="111" t="str">
        <f>IF(ISBLANK('In Process Calc.'!AC96),"",'In Process Calc.'!AC96)</f>
        <v/>
      </c>
      <c r="U96" s="111" t="str">
        <f>IF(ISBLANK('In Process Calc.'!AD96),"",'In Process Calc.'!AD96)</f>
        <v/>
      </c>
      <c r="V96" s="111" t="str">
        <f>IF(ISBLANK('In Process Calc.'!AE96),"",'In Process Calc.'!AE96)</f>
        <v/>
      </c>
      <c r="W96" s="111" t="str">
        <f>IF(ISBLANK('In Process Calc.'!AF96),"",'In Process Calc.'!AF96)</f>
        <v/>
      </c>
      <c r="X96" s="111" t="str">
        <f>IF(ISBLANK('In Process Calc.'!AG96),"",'In Process Calc.'!AG96)</f>
        <v/>
      </c>
      <c r="Y96" s="111" t="str">
        <f>IF(ISBLANK('In Process Calc.'!AH96),"",'In Process Calc.'!AH96)</f>
        <v/>
      </c>
      <c r="Z96" s="111" t="str">
        <f>IF(ISBLANK('In Process Calc.'!AI96),"",'In Process Calc.'!AI96)</f>
        <v/>
      </c>
      <c r="AA96" s="111" t="str">
        <f>IF(ISBLANK('In Process Calc.'!AJ96),"",'In Process Calc.'!AJ96)</f>
        <v/>
      </c>
      <c r="AB96" s="111" t="str">
        <f>IF(ISBLANK('In Process Calc.'!AK96),"",'In Process Calc.'!AK96)</f>
        <v/>
      </c>
      <c r="AC96" s="111" t="str">
        <f>IF(ISBLANK('In Process Calc.'!AL96),"",'In Process Calc.'!AL96)</f>
        <v/>
      </c>
      <c r="AD96" s="111" t="str">
        <f>IF(ISBLANK('In Process Calc.'!AM96),"",'In Process Calc.'!AM96)</f>
        <v/>
      </c>
      <c r="AE96" s="111" t="str">
        <f>IF(ISBLANK('In Process Calc.'!AN96),"",'In Process Calc.'!AN96)</f>
        <v/>
      </c>
      <c r="AF96" s="111" t="str">
        <f>IF(ISBLANK('In Process Calc.'!AO96),"",'In Process Calc.'!AO96)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c r="A97" s="111" t="str">
        <f>IF(ISBLANK('In Process Calc.'!C97),"",'In Process Calc.'!C97)</f>
        <v/>
      </c>
      <c r="B97" s="111" t="str">
        <f>IF(ISBLANK(Glutamine!H99),"",Glutamine!H99)</f>
        <v/>
      </c>
      <c r="C97" s="111" t="str">
        <f>IF(ISBLANK('In Process Calc.'!L97),"",'In Process Calc.'!L97)</f>
        <v/>
      </c>
      <c r="D97" s="111" t="str">
        <f>IF(ISBLANK('In Process Calc.'!M97),"",'In Process Calc.'!M97)</f>
        <v/>
      </c>
      <c r="E97" s="111" t="str">
        <f>IF(ISBLANK('In Process Calc.'!N97),"",'In Process Calc.'!N97)</f>
        <v/>
      </c>
      <c r="F97" s="111" t="str">
        <f>IF(ISBLANK('In Process Calc.'!O97),"",'In Process Calc.'!O97)</f>
        <v/>
      </c>
      <c r="G97" s="111" t="str">
        <f>IF(ISBLANK('In Process Calc.'!P97),"",'In Process Calc.'!P97)</f>
        <v/>
      </c>
      <c r="H97" s="111" t="str">
        <f>IF(ISBLANK('In Process Calc.'!Q97),"",'In Process Calc.'!Q97)</f>
        <v/>
      </c>
      <c r="I97" s="111" t="str">
        <f>IF(ISBLANK('In Process Calc.'!R97),"",'In Process Calc.'!R97)</f>
        <v/>
      </c>
      <c r="J97" s="111" t="str">
        <f>IF(ISBLANK('In Process Calc.'!S97),"",'In Process Calc.'!S97)</f>
        <v/>
      </c>
      <c r="K97" s="111" t="str">
        <f>IF(ISBLANK('In Process Calc.'!T97),"",'In Process Calc.'!T97)</f>
        <v/>
      </c>
      <c r="L97" s="111" t="str">
        <f>IF(ISBLANK('In Process Calc.'!U97),"",'In Process Calc.'!U97)</f>
        <v/>
      </c>
      <c r="M97" s="111" t="str">
        <f>IF(ISBLANK('In Process Calc.'!V97),"",'In Process Calc.'!V97)</f>
        <v/>
      </c>
      <c r="N97" s="111" t="str">
        <f>IF(ISBLANK('In Process Calc.'!W97),"",'In Process Calc.'!W97)</f>
        <v/>
      </c>
      <c r="O97" s="111" t="str">
        <f>IF(ISBLANK('In Process Calc.'!X97),"",'In Process Calc.'!X97)</f>
        <v/>
      </c>
      <c r="P97" s="111" t="str">
        <f>IF(ISBLANK('In Process Calc.'!Y97),"",'In Process Calc.'!Y97)</f>
        <v/>
      </c>
      <c r="Q97" s="111" t="str">
        <f>IF(ISBLANK('In Process Calc.'!Z97),"",'In Process Calc.'!Z97)</f>
        <v/>
      </c>
      <c r="R97" s="111" t="str">
        <f>IF(ISBLANK('In Process Calc.'!AA97),"",'In Process Calc.'!AA97)</f>
        <v/>
      </c>
      <c r="S97" s="111" t="str">
        <f>IF(ISBLANK('In Process Calc.'!AB97),"",'In Process Calc.'!AB97)</f>
        <v/>
      </c>
      <c r="T97" s="111" t="str">
        <f>IF(ISBLANK('In Process Calc.'!AC97),"",'In Process Calc.'!AC97)</f>
        <v/>
      </c>
      <c r="U97" s="111" t="str">
        <f>IF(ISBLANK('In Process Calc.'!AD97),"",'In Process Calc.'!AD97)</f>
        <v/>
      </c>
      <c r="V97" s="111" t="str">
        <f>IF(ISBLANK('In Process Calc.'!AE97),"",'In Process Calc.'!AE97)</f>
        <v/>
      </c>
      <c r="W97" s="111" t="str">
        <f>IF(ISBLANK('In Process Calc.'!AF97),"",'In Process Calc.'!AF97)</f>
        <v/>
      </c>
      <c r="X97" s="111" t="str">
        <f>IF(ISBLANK('In Process Calc.'!AG97),"",'In Process Calc.'!AG97)</f>
        <v/>
      </c>
      <c r="Y97" s="111" t="str">
        <f>IF(ISBLANK('In Process Calc.'!AH97),"",'In Process Calc.'!AH97)</f>
        <v/>
      </c>
      <c r="Z97" s="111" t="str">
        <f>IF(ISBLANK('In Process Calc.'!AI97),"",'In Process Calc.'!AI97)</f>
        <v/>
      </c>
      <c r="AA97" s="111" t="str">
        <f>IF(ISBLANK('In Process Calc.'!AJ97),"",'In Process Calc.'!AJ97)</f>
        <v/>
      </c>
      <c r="AB97" s="111" t="str">
        <f>IF(ISBLANK('In Process Calc.'!AK97),"",'In Process Calc.'!AK97)</f>
        <v/>
      </c>
      <c r="AC97" s="111" t="str">
        <f>IF(ISBLANK('In Process Calc.'!AL97),"",'In Process Calc.'!AL97)</f>
        <v/>
      </c>
      <c r="AD97" s="111" t="str">
        <f>IF(ISBLANK('In Process Calc.'!AM97),"",'In Process Calc.'!AM97)</f>
        <v/>
      </c>
      <c r="AE97" s="111" t="str">
        <f>IF(ISBLANK('In Process Calc.'!AN97),"",'In Process Calc.'!AN97)</f>
        <v/>
      </c>
      <c r="AF97" s="111" t="str">
        <f>IF(ISBLANK('In Process Calc.'!AO97),"",'In Process Calc.'!AO97)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c r="A98" s="111" t="str">
        <f>IF(ISBLANK('In Process Calc.'!C98),"",'In Process Calc.'!C98)</f>
        <v/>
      </c>
      <c r="B98" s="111" t="str">
        <f>IF(ISBLANK(Glutamine!H100),"",Glutamine!H100)</f>
        <v/>
      </c>
      <c r="C98" s="111" t="str">
        <f>IF(ISBLANK('In Process Calc.'!L98),"",'In Process Calc.'!L98)</f>
        <v/>
      </c>
      <c r="D98" s="111" t="str">
        <f>IF(ISBLANK('In Process Calc.'!M98),"",'In Process Calc.'!M98)</f>
        <v/>
      </c>
      <c r="E98" s="111" t="str">
        <f>IF(ISBLANK('In Process Calc.'!N98),"",'In Process Calc.'!N98)</f>
        <v/>
      </c>
      <c r="F98" s="111" t="str">
        <f>IF(ISBLANK('In Process Calc.'!O98),"",'In Process Calc.'!O98)</f>
        <v/>
      </c>
      <c r="G98" s="111" t="str">
        <f>IF(ISBLANK('In Process Calc.'!P98),"",'In Process Calc.'!P98)</f>
        <v/>
      </c>
      <c r="H98" s="111" t="str">
        <f>IF(ISBLANK('In Process Calc.'!Q98),"",'In Process Calc.'!Q98)</f>
        <v/>
      </c>
      <c r="I98" s="111" t="str">
        <f>IF(ISBLANK('In Process Calc.'!R98),"",'In Process Calc.'!R98)</f>
        <v/>
      </c>
      <c r="J98" s="111" t="str">
        <f>IF(ISBLANK('In Process Calc.'!S98),"",'In Process Calc.'!S98)</f>
        <v/>
      </c>
      <c r="K98" s="111" t="str">
        <f>IF(ISBLANK('In Process Calc.'!T98),"",'In Process Calc.'!T98)</f>
        <v/>
      </c>
      <c r="L98" s="111" t="str">
        <f>IF(ISBLANK('In Process Calc.'!U98),"",'In Process Calc.'!U98)</f>
        <v/>
      </c>
      <c r="M98" s="111" t="str">
        <f>IF(ISBLANK('In Process Calc.'!V98),"",'In Process Calc.'!V98)</f>
        <v/>
      </c>
      <c r="N98" s="111" t="str">
        <f>IF(ISBLANK('In Process Calc.'!W98),"",'In Process Calc.'!W98)</f>
        <v/>
      </c>
      <c r="O98" s="111" t="str">
        <f>IF(ISBLANK('In Process Calc.'!X98),"",'In Process Calc.'!X98)</f>
        <v/>
      </c>
      <c r="P98" s="111" t="str">
        <f>IF(ISBLANK('In Process Calc.'!Y98),"",'In Process Calc.'!Y98)</f>
        <v/>
      </c>
      <c r="Q98" s="111" t="str">
        <f>IF(ISBLANK('In Process Calc.'!Z98),"",'In Process Calc.'!Z98)</f>
        <v/>
      </c>
      <c r="R98" s="111" t="str">
        <f>IF(ISBLANK('In Process Calc.'!AA98),"",'In Process Calc.'!AA98)</f>
        <v/>
      </c>
      <c r="S98" s="111" t="str">
        <f>IF(ISBLANK('In Process Calc.'!AB98),"",'In Process Calc.'!AB98)</f>
        <v/>
      </c>
      <c r="T98" s="111" t="str">
        <f>IF(ISBLANK('In Process Calc.'!AC98),"",'In Process Calc.'!AC98)</f>
        <v/>
      </c>
      <c r="U98" s="111" t="str">
        <f>IF(ISBLANK('In Process Calc.'!AD98),"",'In Process Calc.'!AD98)</f>
        <v/>
      </c>
      <c r="V98" s="111" t="str">
        <f>IF(ISBLANK('In Process Calc.'!AE98),"",'In Process Calc.'!AE98)</f>
        <v/>
      </c>
      <c r="W98" s="111" t="str">
        <f>IF(ISBLANK('In Process Calc.'!AF98),"",'In Process Calc.'!AF98)</f>
        <v/>
      </c>
      <c r="X98" s="111" t="str">
        <f>IF(ISBLANK('In Process Calc.'!AG98),"",'In Process Calc.'!AG98)</f>
        <v/>
      </c>
      <c r="Y98" s="111" t="str">
        <f>IF(ISBLANK('In Process Calc.'!AH98),"",'In Process Calc.'!AH98)</f>
        <v/>
      </c>
      <c r="Z98" s="111" t="str">
        <f>IF(ISBLANK('In Process Calc.'!AI98),"",'In Process Calc.'!AI98)</f>
        <v/>
      </c>
      <c r="AA98" s="111" t="str">
        <f>IF(ISBLANK('In Process Calc.'!AJ98),"",'In Process Calc.'!AJ98)</f>
        <v/>
      </c>
      <c r="AB98" s="111" t="str">
        <f>IF(ISBLANK('In Process Calc.'!AK98),"",'In Process Calc.'!AK98)</f>
        <v/>
      </c>
      <c r="AC98" s="111" t="str">
        <f>IF(ISBLANK('In Process Calc.'!AL98),"",'In Process Calc.'!AL98)</f>
        <v/>
      </c>
      <c r="AD98" s="111" t="str">
        <f>IF(ISBLANK('In Process Calc.'!AM98),"",'In Process Calc.'!AM98)</f>
        <v/>
      </c>
      <c r="AE98" s="111" t="str">
        <f>IF(ISBLANK('In Process Calc.'!AN98),"",'In Process Calc.'!AN98)</f>
        <v/>
      </c>
      <c r="AF98" s="111" t="str">
        <f>IF(ISBLANK('In Process Calc.'!AO98),"",'In Process Calc.'!AO98)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c r="A99" s="111" t="str">
        <f>IF(ISBLANK('In Process Calc.'!C99),"",'In Process Calc.'!C99)</f>
        <v/>
      </c>
      <c r="B99" s="111" t="str">
        <f>IF(ISBLANK(Glutamine!H101),"",Glutamine!H101)</f>
        <v/>
      </c>
      <c r="C99" s="111" t="str">
        <f>IF(ISBLANK('In Process Calc.'!L99),"",'In Process Calc.'!L99)</f>
        <v/>
      </c>
      <c r="D99" s="111" t="str">
        <f>IF(ISBLANK('In Process Calc.'!M99),"",'In Process Calc.'!M99)</f>
        <v/>
      </c>
      <c r="E99" s="111" t="str">
        <f>IF(ISBLANK('In Process Calc.'!N99),"",'In Process Calc.'!N99)</f>
        <v/>
      </c>
      <c r="F99" s="111" t="str">
        <f>IF(ISBLANK('In Process Calc.'!O99),"",'In Process Calc.'!O99)</f>
        <v/>
      </c>
      <c r="G99" s="111" t="str">
        <f>IF(ISBLANK('In Process Calc.'!P99),"",'In Process Calc.'!P99)</f>
        <v/>
      </c>
      <c r="H99" s="111" t="str">
        <f>IF(ISBLANK('In Process Calc.'!Q99),"",'In Process Calc.'!Q99)</f>
        <v/>
      </c>
      <c r="I99" s="111" t="str">
        <f>IF(ISBLANK('In Process Calc.'!R99),"",'In Process Calc.'!R99)</f>
        <v/>
      </c>
      <c r="J99" s="111" t="str">
        <f>IF(ISBLANK('In Process Calc.'!S99),"",'In Process Calc.'!S99)</f>
        <v/>
      </c>
      <c r="K99" s="111" t="str">
        <f>IF(ISBLANK('In Process Calc.'!T99),"",'In Process Calc.'!T99)</f>
        <v/>
      </c>
      <c r="L99" s="111" t="str">
        <f>IF(ISBLANK('In Process Calc.'!U99),"",'In Process Calc.'!U99)</f>
        <v/>
      </c>
      <c r="M99" s="111" t="str">
        <f>IF(ISBLANK('In Process Calc.'!V99),"",'In Process Calc.'!V99)</f>
        <v/>
      </c>
      <c r="N99" s="111" t="str">
        <f>IF(ISBLANK('In Process Calc.'!W99),"",'In Process Calc.'!W99)</f>
        <v/>
      </c>
      <c r="O99" s="111" t="str">
        <f>IF(ISBLANK('In Process Calc.'!X99),"",'In Process Calc.'!X99)</f>
        <v/>
      </c>
      <c r="P99" s="111" t="str">
        <f>IF(ISBLANK('In Process Calc.'!Y99),"",'In Process Calc.'!Y99)</f>
        <v/>
      </c>
      <c r="Q99" s="111" t="str">
        <f>IF(ISBLANK('In Process Calc.'!Z99),"",'In Process Calc.'!Z99)</f>
        <v/>
      </c>
      <c r="R99" s="111" t="str">
        <f>IF(ISBLANK('In Process Calc.'!AA99),"",'In Process Calc.'!AA99)</f>
        <v/>
      </c>
      <c r="S99" s="111" t="str">
        <f>IF(ISBLANK('In Process Calc.'!AB99),"",'In Process Calc.'!AB99)</f>
        <v/>
      </c>
      <c r="T99" s="111" t="str">
        <f>IF(ISBLANK('In Process Calc.'!AC99),"",'In Process Calc.'!AC99)</f>
        <v/>
      </c>
      <c r="U99" s="111" t="str">
        <f>IF(ISBLANK('In Process Calc.'!AD99),"",'In Process Calc.'!AD99)</f>
        <v/>
      </c>
      <c r="V99" s="111" t="str">
        <f>IF(ISBLANK('In Process Calc.'!AE99),"",'In Process Calc.'!AE99)</f>
        <v/>
      </c>
      <c r="W99" s="111" t="str">
        <f>IF(ISBLANK('In Process Calc.'!AF99),"",'In Process Calc.'!AF99)</f>
        <v/>
      </c>
      <c r="X99" s="111" t="str">
        <f>IF(ISBLANK('In Process Calc.'!AG99),"",'In Process Calc.'!AG99)</f>
        <v/>
      </c>
      <c r="Y99" s="111" t="str">
        <f>IF(ISBLANK('In Process Calc.'!AH99),"",'In Process Calc.'!AH99)</f>
        <v/>
      </c>
      <c r="Z99" s="111" t="str">
        <f>IF(ISBLANK('In Process Calc.'!AI99),"",'In Process Calc.'!AI99)</f>
        <v/>
      </c>
      <c r="AA99" s="111" t="str">
        <f>IF(ISBLANK('In Process Calc.'!AJ99),"",'In Process Calc.'!AJ99)</f>
        <v/>
      </c>
      <c r="AB99" s="111" t="str">
        <f>IF(ISBLANK('In Process Calc.'!AK99),"",'In Process Calc.'!AK99)</f>
        <v/>
      </c>
      <c r="AC99" s="111" t="str">
        <f>IF(ISBLANK('In Process Calc.'!AL99),"",'In Process Calc.'!AL99)</f>
        <v/>
      </c>
      <c r="AD99" s="111" t="str">
        <f>IF(ISBLANK('In Process Calc.'!AM99),"",'In Process Calc.'!AM99)</f>
        <v/>
      </c>
      <c r="AE99" s="111" t="str">
        <f>IF(ISBLANK('In Process Calc.'!AN99),"",'In Process Calc.'!AN99)</f>
        <v/>
      </c>
      <c r="AF99" s="111" t="str">
        <f>IF(ISBLANK('In Process Calc.'!AO99),"",'In Process Calc.'!AO99)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c r="A100" s="111" t="str">
        <f>IF(ISBLANK('In Process Calc.'!C100),"",'In Process Calc.'!C100)</f>
        <v/>
      </c>
      <c r="B100" s="111" t="str">
        <f>IF(ISBLANK(Glutamine!H102),"",Glutamine!H102)</f>
        <v/>
      </c>
      <c r="C100" s="111" t="str">
        <f>IF(ISBLANK('In Process Calc.'!L100),"",'In Process Calc.'!L100)</f>
        <v/>
      </c>
      <c r="D100" s="111" t="str">
        <f>IF(ISBLANK('In Process Calc.'!M100),"",'In Process Calc.'!M100)</f>
        <v/>
      </c>
      <c r="E100" s="111" t="str">
        <f>IF(ISBLANK('In Process Calc.'!N100),"",'In Process Calc.'!N100)</f>
        <v/>
      </c>
      <c r="F100" s="111" t="str">
        <f>IF(ISBLANK('In Process Calc.'!O100),"",'In Process Calc.'!O100)</f>
        <v/>
      </c>
      <c r="G100" s="111" t="str">
        <f>IF(ISBLANK('In Process Calc.'!P100),"",'In Process Calc.'!P100)</f>
        <v/>
      </c>
      <c r="H100" s="111" t="str">
        <f>IF(ISBLANK('In Process Calc.'!Q100),"",'In Process Calc.'!Q100)</f>
        <v/>
      </c>
      <c r="I100" s="111" t="str">
        <f>IF(ISBLANK('In Process Calc.'!R100),"",'In Process Calc.'!R100)</f>
        <v/>
      </c>
      <c r="J100" s="111" t="str">
        <f>IF(ISBLANK('In Process Calc.'!S100),"",'In Process Calc.'!S100)</f>
        <v/>
      </c>
      <c r="K100" s="111" t="str">
        <f>IF(ISBLANK('In Process Calc.'!T100),"",'In Process Calc.'!T100)</f>
        <v/>
      </c>
      <c r="L100" s="111" t="str">
        <f>IF(ISBLANK('In Process Calc.'!U100),"",'In Process Calc.'!U100)</f>
        <v/>
      </c>
      <c r="M100" s="111" t="str">
        <f>IF(ISBLANK('In Process Calc.'!V100),"",'In Process Calc.'!V100)</f>
        <v/>
      </c>
      <c r="N100" s="111" t="str">
        <f>IF(ISBLANK('In Process Calc.'!W100),"",'In Process Calc.'!W100)</f>
        <v/>
      </c>
      <c r="O100" s="111" t="str">
        <f>IF(ISBLANK('In Process Calc.'!X100),"",'In Process Calc.'!X100)</f>
        <v/>
      </c>
      <c r="P100" s="111" t="str">
        <f>IF(ISBLANK('In Process Calc.'!Y100),"",'In Process Calc.'!Y100)</f>
        <v/>
      </c>
      <c r="Q100" s="111" t="str">
        <f>IF(ISBLANK('In Process Calc.'!Z100),"",'In Process Calc.'!Z100)</f>
        <v/>
      </c>
      <c r="R100" s="111" t="str">
        <f>IF(ISBLANK('In Process Calc.'!AA100),"",'In Process Calc.'!AA100)</f>
        <v/>
      </c>
      <c r="S100" s="111" t="str">
        <f>IF(ISBLANK('In Process Calc.'!AB100),"",'In Process Calc.'!AB100)</f>
        <v/>
      </c>
      <c r="T100" s="111" t="str">
        <f>IF(ISBLANK('In Process Calc.'!AC100),"",'In Process Calc.'!AC100)</f>
        <v/>
      </c>
      <c r="U100" s="111" t="str">
        <f>IF(ISBLANK('In Process Calc.'!AD100),"",'In Process Calc.'!AD100)</f>
        <v/>
      </c>
      <c r="V100" s="111" t="str">
        <f>IF(ISBLANK('In Process Calc.'!AE100),"",'In Process Calc.'!AE100)</f>
        <v/>
      </c>
      <c r="W100" s="111" t="str">
        <f>IF(ISBLANK('In Process Calc.'!AF100),"",'In Process Calc.'!AF100)</f>
        <v/>
      </c>
      <c r="X100" s="111" t="str">
        <f>IF(ISBLANK('In Process Calc.'!AG100),"",'In Process Calc.'!AG100)</f>
        <v/>
      </c>
      <c r="Y100" s="111" t="str">
        <f>IF(ISBLANK('In Process Calc.'!AH100),"",'In Process Calc.'!AH100)</f>
        <v/>
      </c>
      <c r="Z100" s="111" t="str">
        <f>IF(ISBLANK('In Process Calc.'!AI100),"",'In Process Calc.'!AI100)</f>
        <v/>
      </c>
      <c r="AA100" s="111" t="str">
        <f>IF(ISBLANK('In Process Calc.'!AJ100),"",'In Process Calc.'!AJ100)</f>
        <v/>
      </c>
      <c r="AB100" s="111" t="str">
        <f>IF(ISBLANK('In Process Calc.'!AK100),"",'In Process Calc.'!AK100)</f>
        <v/>
      </c>
      <c r="AC100" s="111" t="str">
        <f>IF(ISBLANK('In Process Calc.'!AL100),"",'In Process Calc.'!AL100)</f>
        <v/>
      </c>
      <c r="AD100" s="111" t="str">
        <f>IF(ISBLANK('In Process Calc.'!AM100),"",'In Process Calc.'!AM100)</f>
        <v/>
      </c>
      <c r="AE100" s="111" t="str">
        <f>IF(ISBLANK('In Process Calc.'!AN100),"",'In Process Calc.'!AN100)</f>
        <v/>
      </c>
      <c r="AF100" s="111" t="str">
        <f>IF(ISBLANK('In Process Calc.'!AO100),"",'In Process Calc.'!AO100)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c r="A101" s="111" t="str">
        <f>IF(ISBLANK('In Process Calc.'!C101),"",'In Process Calc.'!C101)</f>
        <v/>
      </c>
      <c r="B101" s="111" t="str">
        <f>IF(ISBLANK(Glutamine!H103),"",Glutamine!H103)</f>
        <v/>
      </c>
      <c r="C101" s="111" t="str">
        <f>IF(ISBLANK('In Process Calc.'!L101),"",'In Process Calc.'!L101)</f>
        <v/>
      </c>
      <c r="D101" s="111" t="str">
        <f>IF(ISBLANK('In Process Calc.'!M101),"",'In Process Calc.'!M101)</f>
        <v/>
      </c>
      <c r="E101" s="111" t="str">
        <f>IF(ISBLANK('In Process Calc.'!N101),"",'In Process Calc.'!N101)</f>
        <v/>
      </c>
      <c r="F101" s="111" t="str">
        <f>IF(ISBLANK('In Process Calc.'!O101),"",'In Process Calc.'!O101)</f>
        <v/>
      </c>
      <c r="G101" s="111" t="str">
        <f>IF(ISBLANK('In Process Calc.'!P101),"",'In Process Calc.'!P101)</f>
        <v/>
      </c>
      <c r="H101" s="111" t="str">
        <f>IF(ISBLANK('In Process Calc.'!Q101),"",'In Process Calc.'!Q101)</f>
        <v/>
      </c>
      <c r="I101" s="111" t="str">
        <f>IF(ISBLANK('In Process Calc.'!R101),"",'In Process Calc.'!R101)</f>
        <v/>
      </c>
      <c r="J101" s="111" t="str">
        <f>IF(ISBLANK('In Process Calc.'!S101),"",'In Process Calc.'!S101)</f>
        <v/>
      </c>
      <c r="K101" s="111" t="str">
        <f>IF(ISBLANK('In Process Calc.'!T101),"",'In Process Calc.'!T101)</f>
        <v/>
      </c>
      <c r="L101" s="111" t="str">
        <f>IF(ISBLANK('In Process Calc.'!U101),"",'In Process Calc.'!U101)</f>
        <v/>
      </c>
      <c r="M101" s="111" t="str">
        <f>IF(ISBLANK('In Process Calc.'!V101),"",'In Process Calc.'!V101)</f>
        <v/>
      </c>
      <c r="N101" s="111" t="str">
        <f>IF(ISBLANK('In Process Calc.'!W101),"",'In Process Calc.'!W101)</f>
        <v/>
      </c>
      <c r="O101" s="111" t="str">
        <f>IF(ISBLANK('In Process Calc.'!X101),"",'In Process Calc.'!X101)</f>
        <v/>
      </c>
      <c r="P101" s="111" t="str">
        <f>IF(ISBLANK('In Process Calc.'!Y101),"",'In Process Calc.'!Y101)</f>
        <v/>
      </c>
      <c r="Q101" s="111" t="str">
        <f>IF(ISBLANK('In Process Calc.'!Z101),"",'In Process Calc.'!Z101)</f>
        <v/>
      </c>
      <c r="R101" s="111" t="str">
        <f>IF(ISBLANK('In Process Calc.'!AA101),"",'In Process Calc.'!AA101)</f>
        <v/>
      </c>
      <c r="S101" s="111" t="str">
        <f>IF(ISBLANK('In Process Calc.'!AB101),"",'In Process Calc.'!AB101)</f>
        <v/>
      </c>
      <c r="T101" s="111" t="str">
        <f>IF(ISBLANK('In Process Calc.'!AC101),"",'In Process Calc.'!AC101)</f>
        <v/>
      </c>
      <c r="U101" s="111" t="str">
        <f>IF(ISBLANK('In Process Calc.'!AD101),"",'In Process Calc.'!AD101)</f>
        <v/>
      </c>
      <c r="V101" s="111" t="str">
        <f>IF(ISBLANK('In Process Calc.'!AE101),"",'In Process Calc.'!AE101)</f>
        <v/>
      </c>
      <c r="W101" s="111" t="str">
        <f>IF(ISBLANK('In Process Calc.'!AF101),"",'In Process Calc.'!AF101)</f>
        <v/>
      </c>
      <c r="X101" s="111" t="str">
        <f>IF(ISBLANK('In Process Calc.'!AG101),"",'In Process Calc.'!AG101)</f>
        <v/>
      </c>
      <c r="Y101" s="111" t="str">
        <f>IF(ISBLANK('In Process Calc.'!AH101),"",'In Process Calc.'!AH101)</f>
        <v/>
      </c>
      <c r="Z101" s="111" t="str">
        <f>IF(ISBLANK('In Process Calc.'!AI101),"",'In Process Calc.'!AI101)</f>
        <v/>
      </c>
      <c r="AA101" s="111" t="str">
        <f>IF(ISBLANK('In Process Calc.'!AJ101),"",'In Process Calc.'!AJ101)</f>
        <v/>
      </c>
      <c r="AB101" s="111" t="str">
        <f>IF(ISBLANK('In Process Calc.'!AK101),"",'In Process Calc.'!AK101)</f>
        <v/>
      </c>
      <c r="AC101" s="111" t="str">
        <f>IF(ISBLANK('In Process Calc.'!AL101),"",'In Process Calc.'!AL101)</f>
        <v/>
      </c>
      <c r="AD101" s="111" t="str">
        <f>IF(ISBLANK('In Process Calc.'!AM101),"",'In Process Calc.'!AM101)</f>
        <v/>
      </c>
      <c r="AE101" s="111" t="str">
        <f>IF(ISBLANK('In Process Calc.'!AN101),"",'In Process Calc.'!AN101)</f>
        <v/>
      </c>
      <c r="AF101" s="111" t="str">
        <f>IF(ISBLANK('In Process Calc.'!AO101),"",'In Process Calc.'!AO101)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c r="A102" s="111" t="str">
        <f>IF(ISBLANK('In Process Calc.'!C102),"",'In Process Calc.'!C102)</f>
        <v/>
      </c>
      <c r="B102" s="111" t="str">
        <f>IF(ISBLANK(Glutamine!H104),"",Glutamine!H104)</f>
        <v/>
      </c>
      <c r="C102" s="111" t="str">
        <f>IF(ISBLANK('In Process Calc.'!L102),"",'In Process Calc.'!L102)</f>
        <v/>
      </c>
      <c r="D102" s="111" t="str">
        <f>IF(ISBLANK('In Process Calc.'!M102),"",'In Process Calc.'!M102)</f>
        <v/>
      </c>
      <c r="E102" s="111" t="str">
        <f>IF(ISBLANK('In Process Calc.'!N102),"",'In Process Calc.'!N102)</f>
        <v/>
      </c>
      <c r="F102" s="111" t="str">
        <f>IF(ISBLANK('In Process Calc.'!O102),"",'In Process Calc.'!O102)</f>
        <v/>
      </c>
      <c r="G102" s="111" t="str">
        <f>IF(ISBLANK('In Process Calc.'!P102),"",'In Process Calc.'!P102)</f>
        <v/>
      </c>
      <c r="H102" s="111" t="str">
        <f>IF(ISBLANK('In Process Calc.'!Q102),"",'In Process Calc.'!Q102)</f>
        <v/>
      </c>
      <c r="I102" s="111" t="str">
        <f>IF(ISBLANK('In Process Calc.'!R102),"",'In Process Calc.'!R102)</f>
        <v/>
      </c>
      <c r="J102" s="111" t="str">
        <f>IF(ISBLANK('In Process Calc.'!S102),"",'In Process Calc.'!S102)</f>
        <v/>
      </c>
      <c r="K102" s="111" t="str">
        <f>IF(ISBLANK('In Process Calc.'!T102),"",'In Process Calc.'!T102)</f>
        <v/>
      </c>
      <c r="L102" s="111" t="str">
        <f>IF(ISBLANK('In Process Calc.'!U102),"",'In Process Calc.'!U102)</f>
        <v/>
      </c>
      <c r="M102" s="111" t="str">
        <f>IF(ISBLANK('In Process Calc.'!V102),"",'In Process Calc.'!V102)</f>
        <v/>
      </c>
      <c r="N102" s="111" t="str">
        <f>IF(ISBLANK('In Process Calc.'!W102),"",'In Process Calc.'!W102)</f>
        <v/>
      </c>
      <c r="O102" s="111" t="str">
        <f>IF(ISBLANK('In Process Calc.'!X102),"",'In Process Calc.'!X102)</f>
        <v/>
      </c>
      <c r="P102" s="111" t="str">
        <f>IF(ISBLANK('In Process Calc.'!Y102),"",'In Process Calc.'!Y102)</f>
        <v/>
      </c>
      <c r="Q102" s="111" t="str">
        <f>IF(ISBLANK('In Process Calc.'!Z102),"",'In Process Calc.'!Z102)</f>
        <v/>
      </c>
      <c r="R102" s="111" t="str">
        <f>IF(ISBLANK('In Process Calc.'!AA102),"",'In Process Calc.'!AA102)</f>
        <v/>
      </c>
      <c r="S102" s="111" t="str">
        <f>IF(ISBLANK('In Process Calc.'!AB102),"",'In Process Calc.'!AB102)</f>
        <v/>
      </c>
      <c r="T102" s="111" t="str">
        <f>IF(ISBLANK('In Process Calc.'!AC102),"",'In Process Calc.'!AC102)</f>
        <v/>
      </c>
      <c r="U102" s="111" t="str">
        <f>IF(ISBLANK('In Process Calc.'!AD102),"",'In Process Calc.'!AD102)</f>
        <v/>
      </c>
      <c r="V102" s="111" t="str">
        <f>IF(ISBLANK('In Process Calc.'!AE102),"",'In Process Calc.'!AE102)</f>
        <v/>
      </c>
      <c r="W102" s="111" t="str">
        <f>IF(ISBLANK('In Process Calc.'!AF102),"",'In Process Calc.'!AF102)</f>
        <v/>
      </c>
      <c r="X102" s="111" t="str">
        <f>IF(ISBLANK('In Process Calc.'!AG102),"",'In Process Calc.'!AG102)</f>
        <v/>
      </c>
      <c r="Y102" s="111" t="str">
        <f>IF(ISBLANK('In Process Calc.'!AH102),"",'In Process Calc.'!AH102)</f>
        <v/>
      </c>
      <c r="Z102" s="111" t="str">
        <f>IF(ISBLANK('In Process Calc.'!AI102),"",'In Process Calc.'!AI102)</f>
        <v/>
      </c>
      <c r="AA102" s="111" t="str">
        <f>IF(ISBLANK('In Process Calc.'!AJ102),"",'In Process Calc.'!AJ102)</f>
        <v/>
      </c>
      <c r="AB102" s="111" t="str">
        <f>IF(ISBLANK('In Process Calc.'!AK102),"",'In Process Calc.'!AK102)</f>
        <v/>
      </c>
      <c r="AC102" s="111" t="str">
        <f>IF(ISBLANK('In Process Calc.'!AL102),"",'In Process Calc.'!AL102)</f>
        <v/>
      </c>
      <c r="AD102" s="111" t="str">
        <f>IF(ISBLANK('In Process Calc.'!AM102),"",'In Process Calc.'!AM102)</f>
        <v/>
      </c>
      <c r="AE102" s="111" t="str">
        <f>IF(ISBLANK('In Process Calc.'!AN102),"",'In Process Calc.'!AN102)</f>
        <v/>
      </c>
      <c r="AF102" s="111" t="str">
        <f>IF(ISBLANK('In Process Calc.'!AO102),"",'In Process Calc.'!AO102)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BS85"/>
  <sheetViews>
    <sheetView topLeftCell="AE1" zoomScale="145" zoomScaleNormal="145" workbookViewId="0">
      <selection activeCell="C15" sqref="C15:AJ17"/>
    </sheetView>
  </sheetViews>
  <sheetFormatPr baseColWidth="10" defaultColWidth="8.6640625" defaultRowHeight="13"/>
  <cols>
    <col min="1" max="1" width="9.6640625" style="120" customWidth="1"/>
    <col min="2" max="2" width="9.6640625" style="121" customWidth="1"/>
    <col min="3" max="3" width="16.33203125" style="120" customWidth="1"/>
    <col min="4" max="5" width="5.5" style="120" bestFit="1" customWidth="1"/>
    <col min="6" max="6" width="6" style="120" bestFit="1" customWidth="1"/>
    <col min="7" max="7" width="6.33203125" style="120" bestFit="1" customWidth="1"/>
    <col min="8" max="9" width="5.6640625" style="120" bestFit="1" customWidth="1"/>
    <col min="10" max="10" width="5.5" style="121" bestFit="1" customWidth="1"/>
    <col min="11" max="11" width="9.83203125" style="120" customWidth="1"/>
    <col min="12" max="12" width="15" style="120" customWidth="1"/>
    <col min="13" max="13" width="5.5" style="120" bestFit="1" customWidth="1"/>
    <col min="14" max="14" width="6" style="120" bestFit="1" customWidth="1"/>
    <col min="15" max="15" width="5.5" style="120" bestFit="1" customWidth="1"/>
    <col min="16" max="16" width="6" style="120" bestFit="1" customWidth="1"/>
    <col min="17" max="17" width="13.83203125" style="120" customWidth="1"/>
    <col min="18" max="18" width="6" style="120" bestFit="1" customWidth="1"/>
    <col min="19" max="22" width="5.5" style="120" bestFit="1" customWidth="1"/>
    <col min="23" max="23" width="5.5" style="121" bestFit="1" customWidth="1"/>
    <col min="24" max="25" width="5.5" style="120" bestFit="1" customWidth="1"/>
    <col min="26" max="26" width="5.5" style="121" bestFit="1" customWidth="1"/>
    <col min="27" max="27" width="5.5" style="120" bestFit="1" customWidth="1"/>
    <col min="28" max="28" width="6" style="120" bestFit="1" customWidth="1"/>
    <col min="29" max="32" width="5.5" style="120" bestFit="1" customWidth="1"/>
    <col min="33" max="33" width="6" style="120" bestFit="1" customWidth="1"/>
    <col min="34" max="36" width="5.5" style="120" bestFit="1" customWidth="1"/>
    <col min="37" max="16384" width="8.6640625" style="122"/>
  </cols>
  <sheetData>
    <row r="1" spans="1:71" ht="18">
      <c r="A1" s="538" t="s">
        <v>331</v>
      </c>
      <c r="B1" s="539"/>
      <c r="C1" s="539"/>
      <c r="D1" s="539"/>
      <c r="E1" s="539"/>
      <c r="F1" s="539"/>
      <c r="G1" s="539"/>
      <c r="H1" s="539"/>
      <c r="I1" s="539"/>
      <c r="J1" s="539"/>
      <c r="K1" s="539"/>
      <c r="L1" s="539"/>
      <c r="M1" s="539"/>
      <c r="N1" s="539"/>
      <c r="O1" s="539"/>
      <c r="P1" s="539"/>
      <c r="Q1" s="539"/>
      <c r="R1" s="539"/>
      <c r="S1" s="539"/>
      <c r="T1" s="539"/>
      <c r="U1" s="539"/>
      <c r="V1" s="539"/>
      <c r="W1" s="539"/>
      <c r="X1" s="539"/>
      <c r="Y1" s="539"/>
      <c r="Z1" s="539"/>
      <c r="AA1" s="539"/>
      <c r="AB1" s="539"/>
      <c r="AC1" s="539"/>
      <c r="AD1" s="539"/>
      <c r="AE1" s="539"/>
      <c r="AF1" s="539"/>
      <c r="AG1" s="539"/>
      <c r="AH1" s="539"/>
      <c r="AI1" s="539"/>
      <c r="AJ1" s="540"/>
      <c r="AL1" s="541" t="s">
        <v>477</v>
      </c>
      <c r="AM1" s="542"/>
      <c r="AN1" s="542"/>
      <c r="AO1" s="542"/>
      <c r="AP1" s="542"/>
      <c r="AQ1" s="542"/>
      <c r="AR1" s="542"/>
      <c r="AS1" s="542"/>
      <c r="AT1" s="542"/>
      <c r="AU1" s="542"/>
      <c r="AV1" s="542"/>
      <c r="AW1" s="542"/>
      <c r="AX1" s="542"/>
      <c r="AY1" s="542"/>
      <c r="AZ1" s="542"/>
      <c r="BA1" s="542"/>
      <c r="BB1" s="542"/>
      <c r="BC1" s="542"/>
      <c r="BD1" s="542"/>
      <c r="BE1" s="542"/>
      <c r="BF1" s="542"/>
      <c r="BG1" s="542"/>
      <c r="BH1" s="543"/>
    </row>
    <row r="2" spans="1:71" ht="101">
      <c r="A2" s="504" t="s">
        <v>703</v>
      </c>
      <c r="B2" s="511" t="s">
        <v>706</v>
      </c>
      <c r="C2" s="113" t="s">
        <v>337</v>
      </c>
      <c r="D2" s="113" t="s">
        <v>100</v>
      </c>
      <c r="E2" s="113" t="s">
        <v>103</v>
      </c>
      <c r="F2" s="113" t="s">
        <v>243</v>
      </c>
      <c r="G2" s="113" t="s">
        <v>244</v>
      </c>
      <c r="H2" s="113" t="s">
        <v>245</v>
      </c>
      <c r="I2" s="113" t="s">
        <v>246</v>
      </c>
      <c r="J2" s="113" t="s">
        <v>348</v>
      </c>
      <c r="K2" s="113" t="s">
        <v>99</v>
      </c>
      <c r="L2" s="113" t="s">
        <v>247</v>
      </c>
      <c r="M2" s="113" t="s">
        <v>248</v>
      </c>
      <c r="N2" s="113" t="s">
        <v>249</v>
      </c>
      <c r="O2" s="113" t="s">
        <v>250</v>
      </c>
      <c r="P2" s="113" t="s">
        <v>251</v>
      </c>
      <c r="Q2" s="113" t="s">
        <v>252</v>
      </c>
      <c r="R2" s="113" t="s">
        <v>253</v>
      </c>
      <c r="S2" s="113" t="s">
        <v>254</v>
      </c>
      <c r="T2" s="113" t="s">
        <v>255</v>
      </c>
      <c r="U2" s="113" t="s">
        <v>102</v>
      </c>
      <c r="V2" s="113" t="s">
        <v>256</v>
      </c>
      <c r="W2" s="113" t="s">
        <v>349</v>
      </c>
      <c r="X2" s="113" t="s">
        <v>257</v>
      </c>
      <c r="Y2" s="113" t="s">
        <v>258</v>
      </c>
      <c r="Z2" s="113" t="s">
        <v>350</v>
      </c>
      <c r="AA2" s="113" t="s">
        <v>259</v>
      </c>
      <c r="AB2" s="113" t="s">
        <v>260</v>
      </c>
      <c r="AC2" s="113" t="s">
        <v>261</v>
      </c>
      <c r="AD2" s="113" t="s">
        <v>98</v>
      </c>
      <c r="AE2" s="113" t="s">
        <v>262</v>
      </c>
      <c r="AF2" s="113" t="s">
        <v>226</v>
      </c>
      <c r="AG2" s="114" t="s">
        <v>95</v>
      </c>
      <c r="AH2" s="113" t="s">
        <v>9</v>
      </c>
      <c r="AI2" s="113" t="s">
        <v>41</v>
      </c>
      <c r="AJ2" s="113" t="s">
        <v>97</v>
      </c>
      <c r="AK2" s="74" t="s">
        <v>366</v>
      </c>
      <c r="AL2" s="257" t="s">
        <v>17</v>
      </c>
      <c r="AM2" s="257" t="s">
        <v>36</v>
      </c>
      <c r="AN2" s="257" t="s">
        <v>13</v>
      </c>
      <c r="AO2" s="257" t="s">
        <v>11</v>
      </c>
      <c r="AP2" s="258" t="s">
        <v>340</v>
      </c>
      <c r="AQ2" s="257" t="s">
        <v>7</v>
      </c>
      <c r="AR2" s="257" t="s">
        <v>34</v>
      </c>
      <c r="AS2" s="257" t="s">
        <v>12</v>
      </c>
      <c r="AT2" s="257" t="s">
        <v>16</v>
      </c>
      <c r="AU2" s="257" t="s">
        <v>15</v>
      </c>
      <c r="AV2" s="257" t="s">
        <v>38</v>
      </c>
      <c r="AW2" s="257" t="s">
        <v>8</v>
      </c>
      <c r="AX2" s="257" t="s">
        <v>39</v>
      </c>
      <c r="AY2" s="257" t="s">
        <v>40</v>
      </c>
      <c r="AZ2" s="257" t="s">
        <v>19</v>
      </c>
      <c r="BA2" s="257" t="s">
        <v>408</v>
      </c>
      <c r="BB2" s="257" t="s">
        <v>412</v>
      </c>
      <c r="BC2" s="258" t="s">
        <v>341</v>
      </c>
      <c r="BD2" s="257" t="s">
        <v>14</v>
      </c>
      <c r="BE2" s="257" t="s">
        <v>35</v>
      </c>
      <c r="BF2" s="258" t="s">
        <v>342</v>
      </c>
      <c r="BG2" s="257" t="s">
        <v>18</v>
      </c>
      <c r="BH2" s="257" t="s">
        <v>37</v>
      </c>
    </row>
    <row r="3" spans="1:71">
      <c r="A3" s="115">
        <f>'Growth Regression'!M2</f>
        <v>0.26422524334438419</v>
      </c>
      <c r="B3" s="115">
        <f>Glutamine!H7*'In Process Calc.'!E3/1000</f>
        <v>0.50309999999999999</v>
      </c>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6"/>
      <c r="AH3" s="116"/>
      <c r="AI3" s="116"/>
      <c r="AJ3" s="116"/>
      <c r="AK3" s="76">
        <f>'In Process Calc.'!C3</f>
        <v>0.61666666675591841</v>
      </c>
      <c r="AL3" s="290">
        <f>Glutamine!U7</f>
        <v>6.5000000000000002E-2</v>
      </c>
      <c r="AM3" s="290">
        <f>Glutamine!V7</f>
        <v>2.2170000000000001</v>
      </c>
      <c r="AN3" s="290">
        <f>Glutamine!W7</f>
        <v>6.718</v>
      </c>
      <c r="AO3" s="290">
        <f>Glutamine!X7</f>
        <v>1.8839999999999999</v>
      </c>
      <c r="AP3" s="290">
        <f>Glutamine!Y7</f>
        <v>1.123</v>
      </c>
      <c r="AQ3" s="290">
        <f>Glutamine!Z7</f>
        <v>34.08157374719687</v>
      </c>
      <c r="AR3" s="290">
        <f>Glutamine!AA7</f>
        <v>0</v>
      </c>
      <c r="AS3" s="290">
        <f>Glutamine!AB7</f>
        <v>2.4990000000000001</v>
      </c>
      <c r="AT3" s="290">
        <f>Glutamine!AC7</f>
        <v>0.21199999999999999</v>
      </c>
      <c r="AU3" s="290">
        <f>Glutamine!AD7</f>
        <v>1.3089999999999999</v>
      </c>
      <c r="AV3" s="290">
        <f>Glutamine!AE7</f>
        <v>2.9790000000000001</v>
      </c>
      <c r="AW3" s="290">
        <f>Glutamine!AF7</f>
        <v>0.6660746003552398</v>
      </c>
      <c r="AX3" s="290">
        <f>Glutamine!AG7</f>
        <v>4.5869999999999997</v>
      </c>
      <c r="AY3" s="290">
        <f>Glutamine!AH7</f>
        <v>3.5350000000000001</v>
      </c>
      <c r="AZ3" s="290">
        <f>Glutamine!AI7</f>
        <v>0.83099999999999996</v>
      </c>
      <c r="BA3" s="290">
        <f>Glutamine!AJ7</f>
        <v>0.64</v>
      </c>
      <c r="BB3" s="290">
        <f>Glutamine!AK7</f>
        <v>1.357</v>
      </c>
      <c r="BC3" s="290">
        <f>Glutamine!AL7</f>
        <v>5.3029999999999999</v>
      </c>
      <c r="BD3" s="290">
        <f>Glutamine!AM7</f>
        <v>5.1929999999999996</v>
      </c>
      <c r="BE3" s="290">
        <f>Glutamine!AN7</f>
        <v>3.2669999999999999</v>
      </c>
      <c r="BF3" s="290">
        <f>Glutamine!AO7</f>
        <v>1.141</v>
      </c>
      <c r="BG3" s="290">
        <f>Glutamine!AP7</f>
        <v>1.5580000000000001</v>
      </c>
      <c r="BH3" s="290">
        <f>Glutamine!AQ7</f>
        <v>3.2669999999999999</v>
      </c>
    </row>
    <row r="4" spans="1:71">
      <c r="A4" s="115">
        <f>Glutamine!H8</f>
        <v>0.43249998817443841</v>
      </c>
      <c r="B4" s="115">
        <f>Glutamine!H8*'In Process Calc.'!E4/1000</f>
        <v>0.83039997729492177</v>
      </c>
      <c r="C4" s="295">
        <f>'Growth Regression'!$P3</f>
        <v>2.5849252378696761E-2</v>
      </c>
      <c r="D4" s="115">
        <f>IF(Glutamine!O8&gt;0,Glutamine!O8, (Regression!$CE$6*6*'In Process Calc.'!$C4^6+Regression!$CD$6*5*'In Process Calc.'!$C4^5+Regression!$CC$6*4*'In Process Calc.'!$C4^3+Regression!$CB$6*3*'In Process Calc.'!$C4^2  + Regression!$CA$6*2*'In Process Calc.'!$C4 + Regression!$BZ$6)/$A4)</f>
        <v>0</v>
      </c>
      <c r="E4" s="115">
        <f>(Regression!$CE$7*6*'In Process Calc.'!$C4^6+Regression!$CD$7*5*'In Process Calc.'!$C4^5+Regression!$CC$7*4*'In Process Calc.'!$C4^3+Regression!$CB$7*3*'In Process Calc.'!$C4^2  + Regression!$CA$7*2*'In Process Calc.'!$C4 + Regression!$BZ$7)/$A4</f>
        <v>-18.929041884271026</v>
      </c>
      <c r="F4" s="115">
        <f xml:space="preserve"> (Regression!$CE$8*6*'In Process Calc.'!$C4^6+Regression!$CD$8*5*'In Process Calc.'!$C4^5+Regression!$CC$8*4*'In Process Calc.'!$C4^3+Regression!$CB$8*3*'In Process Calc.'!$C4^2  + Regression!$CA$8*2*'In Process Calc.'!$C4 + Regression!$BZ$8)/$A4</f>
        <v>9.8495624353183611E-2</v>
      </c>
      <c r="G4" s="115">
        <f xml:space="preserve"> (Regression!$CE$9*6*'In Process Calc.'!$C4^6+Regression!$CD$9*5*'In Process Calc.'!$C4^5+Regression!$CC$9*4*'In Process Calc.'!$C4^3+Regression!$CB$9*3*'In Process Calc.'!$C4^2  + Regression!$CA$9*2*'In Process Calc.'!$C4 + Regression!$BZ$9)/$B4</f>
        <v>-1.4785226862303721E-3</v>
      </c>
      <c r="H4" s="115">
        <f xml:space="preserve"> (Regression!$CE$10*6*'In Process Calc.'!$C4^6+Regression!$CD$10*5*'In Process Calc.'!$C4^5+Regression!$CC$10*4*'In Process Calc.'!$C4^3+Regression!$CB$10*3*'In Process Calc.'!$C4^2  + Regression!$CA$10*2*'In Process Calc.'!$C4 + Regression!$BZ$10)/$B4</f>
        <v>3.3605251098454407E-2</v>
      </c>
      <c r="I4" s="115">
        <f xml:space="preserve"> (Regression!$CE$11*6*'In Process Calc.'!$C4^6+Regression!$CD$11*5*'In Process Calc.'!$C4^5+Regression!$CC$11*4*'In Process Calc.'!$C4^3+Regression!$CB$11*3*'In Process Calc.'!$C4^2  + Regression!$CA$11*2*'In Process Calc.'!$C4 + Regression!$BZ$11)/$A4</f>
        <v>7.0182415339087187E-2</v>
      </c>
      <c r="J4" s="115">
        <f>(Regression!$CE$12*6*'In Process Calc.'!$C4^6+Regression!$CD$12*5*'In Process Calc.'!$C4^5+Regression!$CC$12*4*'In Process Calc.'!$C4^3+Regression!$CB$12*3*'In Process Calc.'!$C4^2  + Regression!$CA$12*2*'In Process Calc.'!$C4 + Regression!$BZ$12)/$A4</f>
        <v>2.109829597435187E-3</v>
      </c>
      <c r="K4" s="115">
        <f xml:space="preserve"> (Regression!$CE$13*6*'In Process Calc.'!$C4^5+Regression!$CD$13*5*'In Process Calc.'!$C4^4+Regression!$CC$13*4*'In Process Calc.'!$C4^3+Regression!$CB$13*3*'In Process Calc.'!$C4^2  + Regression!$CA$13*2*'In Process Calc.'!$C4 + Regression!$BZ$13)/$A4</f>
        <v>4.0979128707748252E-2</v>
      </c>
      <c r="L4" s="115">
        <f xml:space="preserve"> (Regression!$CE$14*6*'In Process Calc.'!$C4^5+Regression!$CD$14*5*'In Process Calc.'!$C4^4+Regression!$CC$14*4*'In Process Calc.'!$C4^3+Regression!$CB$14*3*'In Process Calc.'!$C4^2  + Regression!$CA$14*2*'In Process Calc.'!$C4 + Regression!$BZ$14)/$B4</f>
        <v>-2.1788301503209831E-2</v>
      </c>
      <c r="M4" s="115">
        <f xml:space="preserve"> (Regression!$CE$15*6*'In Process Calc.'!$C4^6+Regression!$CD$15*5*'In Process Calc.'!$C4^5+Regression!$CC$15*4*'In Process Calc.'!$C4^3+Regression!$CB$15*3*'In Process Calc.'!$C4^2  + Regression!$CA$15*2*'In Process Calc.'!$C4 + Regression!$BZ$15)/$A4</f>
        <v>-0.38333781517343507</v>
      </c>
      <c r="N4" s="115">
        <f xml:space="preserve"> (Regression!$CE$16*6*'In Process Calc.'!$C4^6+Regression!$CD$16*5*'In Process Calc.'!$C4^5+Regression!$CC$16*4*'In Process Calc.'!$C4^3+Regression!$CB$16*3*'In Process Calc.'!$C4^2  + Regression!$CA$16*2*'In Process Calc.'!$C4 + Regression!$BZ$16)/$A4</f>
        <v>-8.9430046535007093E-2</v>
      </c>
      <c r="O4" s="115">
        <f xml:space="preserve"> (Regression!$CE$17*6*'In Process Calc.'!$C4^6+Regression!$CD$17*5*'In Process Calc.'!$C4^5+Regression!$CC$17*4*'In Process Calc.'!$C4^3+Regression!$CB$17*3*'In Process Calc.'!$C4^2  + Regression!$CA$17*2*'In Process Calc.'!$C4 + Regression!$BZ$17)/$A4</f>
        <v>-1.8304527758454803E-2</v>
      </c>
      <c r="P4" s="115">
        <f xml:space="preserve"> (Regression!$CE$18*6*'In Process Calc.'!$C4^6+Regression!$CD$18*5*'In Process Calc.'!$C4^5+Regression!$CC$18*4*'In Process Calc.'!$C4^3+Regression!$CB$18*3*'In Process Calc.'!$C4^2  + Regression!$CA$18*2*'In Process Calc.'!$C4 + Regression!$BZ$18)/$A4</f>
        <v>-2.8373910678298832E-2</v>
      </c>
      <c r="Q4" s="115">
        <f xml:space="preserve"> (Regression!$CE$19*6*'In Process Calc.'!$C4^5+Regression!$CD$19*5*'In Process Calc.'!$C4^4+Regression!$CC$19*4*'In Process Calc.'!$C4^3 +Regression!$CB$19*3*'In Process Calc.'!$C4^2 + Regression!$CA$19*2*'In Process Calc.'!$C4 + Regression!$BZ$19)/$B4</f>
        <v>1.6113994448061195E-2</v>
      </c>
      <c r="R4" s="115">
        <f xml:space="preserve"> (Regression!$CE$20*6*'In Process Calc.'!$C4^5+Regression!$CD$20*5*'In Process Calc.'!$C4^4+Regression!$CC$20*4*'In Process Calc.'!$C4^3 +Regression!$CB$20*3*'In Process Calc.'!$C4^2 + Regression!$CA$20*2*'In Process Calc.'!$C4 + Regression!$BZ$20)/$A4</f>
        <v>-3.7002599268038464E-2</v>
      </c>
      <c r="S4" s="115">
        <f xml:space="preserve"> (Regression!$CE$21*6*'In Process Calc.'!$C4^5+Regression!$CD$21*5*'In Process Calc.'!$C4^4+Regression!$CC$21*4*'In Process Calc.'!$C4^3 +Regression!$CB$21*3*'In Process Calc.'!$C4^2 + Regression!$CA$21*2*'In Process Calc.'!$C4 + Regression!$BZ$21)/$A4</f>
        <v>-3.092051520107186E-2</v>
      </c>
      <c r="T4" s="115">
        <f xml:space="preserve"> (Regression!$CE$22*6*'In Process Calc.'!$C4^5+Regression!$CD$22*5*'In Process Calc.'!$C4^4+Regression!$CC$22*4*'In Process Calc.'!$C4^3 +Regression!$CB$22*3*'In Process Calc.'!$C4^2 + Regression!$CA$22*2*'In Process Calc.'!$C4 + Regression!$BZ$22)/$A4</f>
        <v>4.7293295876413479E-3</v>
      </c>
      <c r="U4" s="115">
        <f xml:space="preserve"> (Regression!$CE$23*6*'In Process Calc.'!$C4^5+Regression!$CD$23*5*'In Process Calc.'!$C4^4+Regression!$CC$23*4*'In Process Calc.'!$C4^3 +Regression!$CB$23*3*'In Process Calc.'!$C4^2 + Regression!$CA$23*2*'In Process Calc.'!$C4 + Regression!$BZ$23)/$A4</f>
        <v>-0.1392914128459713</v>
      </c>
      <c r="V4" s="115">
        <f xml:space="preserve"> (Regression!$CE$24*6*'In Process Calc.'!$C4^5+Regression!$CD$24*5*'In Process Calc.'!$C4^4+Regression!$CC$24*4*'In Process Calc.'!$C4^3 +Regression!$CB$24*3*'In Process Calc.'!$C4^2 + Regression!$CA$24*2*'In Process Calc.'!$C4 + Regression!$BZ$24)/$A4</f>
        <v>-1.635447897528302E-2</v>
      </c>
      <c r="W4" s="115">
        <f xml:space="preserve"> (Regression!$CE$25*6*'In Process Calc.'!$C4^5+Regression!$CD$25*5*'In Process Calc.'!$C4^4+Regression!$CC$25*4*'In Process Calc.'!$C4^3 +Regression!$CB$25*3*'In Process Calc.'!$C4^2 + Regression!$CA$25*2*'In Process Calc.'!$C4 + Regression!$BZ$25)/$A4</f>
        <v>2.4043009875281549E-2</v>
      </c>
      <c r="X4" s="115">
        <f xml:space="preserve"> (Regression!$CE$26*6*'In Process Calc.'!$C4^5+Regression!$CD$26*5*'In Process Calc.'!$C4^4+Regression!$CC$26*4*'In Process Calc.'!$C4^3 +Regression!$CB$26*3*'In Process Calc.'!$C4^2 + Regression!$CA$26*2*'In Process Calc.'!$C4 + Regression!$BZ$26)/$A4</f>
        <v>6.3077544630334131E-2</v>
      </c>
      <c r="Y4" s="115">
        <f xml:space="preserve"> (Regression!$CE$27*6*'In Process Calc.'!$C4^5+Regression!$CD$27*5*'In Process Calc.'!$C4^4+Regression!$CC$27*4*'In Process Calc.'!$C4^3 +Regression!$CB$27*3*'In Process Calc.'!$C4^2 + Regression!$CA$27*2*'In Process Calc.'!$C4 + Regression!$BZ$27)/$A4</f>
        <v>2.3477057927152626E-3</v>
      </c>
      <c r="Z4" s="115">
        <f xml:space="preserve"> (Regression!$CE$28*6*'In Process Calc.'!$C4^5+Regression!$CD$28*5*'In Process Calc.'!$C4^4+Regression!$CC$28*4*'In Process Calc.'!$C4^3 +Regression!$CB$28*3*'In Process Calc.'!$C4^2 + Regression!$CA$28*2*'In Process Calc.'!$C4 + Regression!$BZ$28)/$A4</f>
        <v>-1.588874958190014E-3</v>
      </c>
      <c r="AA4" s="115">
        <f xml:space="preserve"> (Regression!$CE$29*6*'In Process Calc.'!$C4^5+Regression!$CD$29*5*'In Process Calc.'!$C4^4+Regression!$CC$29*4*'In Process Calc.'!$C4^3 +Regression!$CB$29*3*'In Process Calc.'!$C4^2 + Regression!$CA$29*2*'In Process Calc.'!$C4 + Regression!$BZ$29)/$A4</f>
        <v>-1.1513107126300331E-3</v>
      </c>
      <c r="AB4" s="115">
        <f xml:space="preserve"> (Regression!$CE$30*6*'In Process Calc.'!$C4^5+Regression!$CD$30*5*'In Process Calc.'!$C4^4+Regression!$CC$30*4*'In Process Calc.'!$C4^3 +Regression!$CB$30*3*'In Process Calc.'!$C4^2 + Regression!$CA$30*2*'In Process Calc.'!$C4 + Regression!$BZ$30)/$A4</f>
        <v>-7.402291767897283E-2</v>
      </c>
      <c r="AC4" s="115">
        <f xml:space="preserve"> (Regression!$CE$31*6*'In Process Calc.'!$C4^5+Regression!$CD$31*5*'In Process Calc.'!$C4^4+Regression!$CC$31*4*'In Process Calc.'!$C4^3 +Regression!$CB$31*3*'In Process Calc.'!$C4^2 + Regression!$CA$31*2*'In Process Calc.'!$C4 + Regression!$BZ$31)/$A4</f>
        <v>0</v>
      </c>
      <c r="AD4" s="115">
        <f xml:space="preserve"> (Regression!$CE$32*6*'In Process Calc.'!$C4^5+Regression!$CD$32*5*'In Process Calc.'!$C4^4+Regression!$CC$32*4*'In Process Calc.'!$C4^3 +Regression!$CB$32*3*'In Process Calc.'!$C4^2 + Regression!$CA$32*2*'In Process Calc.'!$C4 + Regression!$BZ$32)/$A4</f>
        <v>-0.51347296105980933</v>
      </c>
      <c r="AE4" s="115">
        <f xml:space="preserve"> (Regression!$CE$33*6*'In Process Calc.'!$C4^5+Regression!$CD$33*5*'In Process Calc.'!$C4^4+Regression!$CC$33*4*'In Process Calc.'!$C4^3 +Regression!$CB$33*3*'In Process Calc.'!$C4^2 + Regression!$CA$33*2*'In Process Calc.'!$C4 + Regression!$BZ$33)/$A4</f>
        <v>-0.55426874955259675</v>
      </c>
      <c r="AF4" s="115">
        <f xml:space="preserve"> (Regression!$CE$34*6*'In Process Calc.'!$C4^5+Regression!$CD$34*5*'In Process Calc.'!$C4^4+Regression!$CC$34*4*'In Process Calc.'!$C4^3 +Regression!$CB$34*3*'In Process Calc.'!$C4^2 + Regression!$CA$34*2*'In Process Calc.'!$C4 + Regression!$BZ$34)/$A4</f>
        <v>-3.3920248272683651</v>
      </c>
      <c r="AG4" s="116">
        <f t="shared" ref="AG4:AG17" si="0">$Q4/$K4</f>
        <v>0.393224428049257</v>
      </c>
      <c r="AH4" s="116">
        <f>$D4/$K4</f>
        <v>0</v>
      </c>
      <c r="AI4" s="116">
        <f t="shared" ref="AI4:AI17" si="1">$L4/$K4</f>
        <v>-0.53169264916777359</v>
      </c>
      <c r="AJ4" s="116">
        <f t="shared" ref="AJ4:AJ17" si="2">$U4/$L4</f>
        <v>6.3929449858884606</v>
      </c>
      <c r="AK4" s="76">
        <f>'In Process Calc.'!C4</f>
        <v>21.28333333338378</v>
      </c>
      <c r="AL4" s="122">
        <f>((Regression!CL37-Regression!CL38)*1000+'Post Process Calc.'!AL3*'In Process Calc.'!$E4+'In Process Calc.'!$G3*Glutamine!AS7+'In Process Calc.'!$F3*Glutamine!AS7)/'In Process Calc.'!$J3</f>
        <v>-0.62665591107790486</v>
      </c>
      <c r="AM4" s="122">
        <f>((Regression!CM37-Regression!CM38)*1000+'Post Process Calc.'!AM3*'In Process Calc.'!$E4+'In Process Calc.'!$G3*Glutamine!AT7+'In Process Calc.'!$F3*Glutamine!AT7)/'In Process Calc.'!$J3</f>
        <v>2.1785022117054784</v>
      </c>
      <c r="AN4" s="122">
        <f>((Regression!CN37-Regression!CN38)*1000+'Post Process Calc.'!AN3*'In Process Calc.'!$E4+'In Process Calc.'!$G3*Glutamine!AU7+'In Process Calc.'!$F3*Glutamine!AU7)/'In Process Calc.'!$J3</f>
        <v>6.1713913971105514</v>
      </c>
      <c r="AO4" s="122">
        <f>((Regression!CO37-Regression!CO38)*1000+'Post Process Calc.'!AO3*'In Process Calc.'!$E4+'In Process Calc.'!$G3*Glutamine!AV7+'In Process Calc.'!$F3*Glutamine!AV7)/'In Process Calc.'!$J3</f>
        <v>1.3696911818565125</v>
      </c>
      <c r="AP4" s="122">
        <f>((Regression!CP37-Regression!CP38)*1000+'Post Process Calc.'!AP3*'In Process Calc.'!$E4+'In Process Calc.'!$G3*Glutamine!AW7+'In Process Calc.'!$F3*Glutamine!AW7)/'In Process Calc.'!$J3</f>
        <v>1.1242121982096942</v>
      </c>
      <c r="AQ4" s="122">
        <f>((Regression!CQ37-Regression!CQ38)*1000+'Post Process Calc.'!AQ3*'In Process Calc.'!$E4+'In Process Calc.'!$G3*Glutamine!AX7+'In Process Calc.'!$F3*Glutamine!AX7)/'In Process Calc.'!$J3</f>
        <v>33.935343268772868</v>
      </c>
      <c r="AR4" s="122">
        <f>((Regression!CR37-Regression!CR38)*1000+'Post Process Calc.'!AR3*'In Process Calc.'!$E4+'In Process Calc.'!$G3*Glutamine!AY7+'In Process Calc.'!$F3*Glutamine!AY7)/'In Process Calc.'!$J3</f>
        <v>9.544450624903944E-2</v>
      </c>
      <c r="AS4" s="122">
        <f>((Regression!CS37-Regression!CS38)*1000+'Post Process Calc.'!AS3*'In Process Calc.'!$E4+'In Process Calc.'!$G3*Glutamine!AZ7+'In Process Calc.'!$F3*Glutamine!AZ7)/'In Process Calc.'!$J3</f>
        <v>4.2453694306197649</v>
      </c>
      <c r="AT4" s="122">
        <f>((Regression!CT37-Regression!CT38)*1000+'Post Process Calc.'!AT3*'In Process Calc.'!$E4+'In Process Calc.'!$G3*Glutamine!BA7+'In Process Calc.'!$F3*Glutamine!BA7)/'In Process Calc.'!$J3</f>
        <v>0.69194361379160496</v>
      </c>
      <c r="AU4" s="122">
        <f>((Regression!CU37-Regression!CU38)*1000+'Post Process Calc.'!AU3*'In Process Calc.'!$E4+'In Process Calc.'!$G3*Glutamine!BB7+'In Process Calc.'!$F3*Glutamine!BB7)/'In Process Calc.'!$J3</f>
        <v>1.404092562033322</v>
      </c>
      <c r="AV4" s="122">
        <f>((Regression!CV37-Regression!CV38)*1000+'Post Process Calc.'!AV3*'In Process Calc.'!$E4+'In Process Calc.'!$G3*Glutamine!BC7+'In Process Calc.'!$F3*Glutamine!BC7)/'In Process Calc.'!$J3</f>
        <v>3.0871232222682696</v>
      </c>
      <c r="AW4" s="122">
        <f>((Regression!CW37-Regression!CW38)*1000+'Post Process Calc.'!AW3*'In Process Calc.'!$E4+'In Process Calc.'!$G3*Glutamine!BE7+'In Process Calc.'!$F3*Glutamine!BE7)/'In Process Calc.'!$J3</f>
        <v>1.2230365461593435</v>
      </c>
      <c r="AX4" s="122">
        <f>((Regression!CX37-Regression!CX38)*1000+'Post Process Calc.'!AX3*'In Process Calc.'!$E4+'In Process Calc.'!$G3*Glutamine!BF7+'In Process Calc.'!$F3*Glutamine!BF7)/'In Process Calc.'!$J3</f>
        <v>4.7457239006968006</v>
      </c>
      <c r="AY4" s="122">
        <f>((Regression!CY37-Regression!CY38)*1000+'Post Process Calc.'!AY3*'In Process Calc.'!$E4+'In Process Calc.'!$G3*Glutamine!BG7+'In Process Calc.'!$F3*Glutamine!BG7)/'In Process Calc.'!$J3</f>
        <v>3.6313795191855371</v>
      </c>
      <c r="AZ4" s="122">
        <f>((Regression!CZ37-Regression!CZ38)*1000+'Post Process Calc.'!AZ3*'In Process Calc.'!$E4+'In Process Calc.'!$G3*Glutamine!BI7+'In Process Calc.'!$F3*Glutamine!BI7)/'In Process Calc.'!$J3</f>
        <v>0.81821711528086172</v>
      </c>
      <c r="BA4" s="122">
        <f>((Regression!DA37-Regression!DA38)*1000+'Post Process Calc.'!BA3*'In Process Calc.'!$E4+'In Process Calc.'!$G3*Glutamine!BJ7+'In Process Calc.'!$F3*Glutamine!BJ7)/'In Process Calc.'!$J3</f>
        <v>1.2493833232222433</v>
      </c>
      <c r="BB4" s="122">
        <f>((Regression!DB37-Regression!DB38)*1000+'Post Process Calc.'!BB3*'In Process Calc.'!$E4+'In Process Calc.'!$G3*Glutamine!BK7+'In Process Calc.'!$F3*Glutamine!BK7)/'In Process Calc.'!$J3</f>
        <v>1.4174467373289465</v>
      </c>
      <c r="BC4" s="122">
        <f>((Regression!DC37-Regression!DC38)*1000+'Post Process Calc.'!BC3*'In Process Calc.'!$E4+'In Process Calc.'!$G3*Glutamine!BL7+'In Process Calc.'!$F3*Glutamine!BL7)/'In Process Calc.'!$J3</f>
        <v>5.1954055460846238</v>
      </c>
      <c r="BD4" s="122">
        <f>((Regression!DD37-Regression!DD38)*1000+'Post Process Calc.'!BD3*'In Process Calc.'!$E4+'In Process Calc.'!$G3*Glutamine!BM7+'In Process Calc.'!$F3*Glutamine!BM7)/'In Process Calc.'!$J3</f>
        <v>4.9176595014432829</v>
      </c>
      <c r="BE4" s="122">
        <f>((Regression!DE37-Regression!DE38)*1000+'Post Process Calc.'!BE3*'In Process Calc.'!$E4+'In Process Calc.'!$G3*Glutamine!BN7+'In Process Calc.'!$F3*Glutamine!BN7)/'In Process Calc.'!$J3</f>
        <v>3.2894477888065841</v>
      </c>
      <c r="BF4" s="122">
        <f>((Regression!DF37-Regression!DF38)*1000+'Post Process Calc.'!BF3*'In Process Calc.'!$E4+'In Process Calc.'!$G3*Glutamine!BO7+'In Process Calc.'!$F3*Glutamine!BO7)/'In Process Calc.'!$J3</f>
        <v>1.1265625937059041</v>
      </c>
      <c r="BG4" s="122">
        <f>((Regression!DG37-Regression!DG38)*1000+'Post Process Calc.'!BG3*'In Process Calc.'!$E4+'In Process Calc.'!$G3*Glutamine!BP7+'In Process Calc.'!$F3*Glutamine!BP7)/'In Process Calc.'!$J3</f>
        <v>1.5849954355189921</v>
      </c>
      <c r="BH4" s="122">
        <f>((Regression!DH37-Regression!DH38)*1000+'Post Process Calc.'!BH3*'In Process Calc.'!$E4+'In Process Calc.'!$G3*Glutamine!BQ7+'In Process Calc.'!$F3*Glutamine!BQ7)/'In Process Calc.'!$J3</f>
        <v>3.5354932684621985</v>
      </c>
      <c r="BS4" s="294"/>
    </row>
    <row r="5" spans="1:71">
      <c r="A5" s="115">
        <f>Glutamine!H9</f>
        <v>0.84</v>
      </c>
      <c r="B5" s="115">
        <f>Glutamine!H9*'In Process Calc.'!E5/1000</f>
        <v>1.6002000000000001</v>
      </c>
      <c r="C5" s="295">
        <f>'Growth Regression'!$P4</f>
        <v>2.5150830105033578E-2</v>
      </c>
      <c r="D5" s="115">
        <f>IF(Glutamine!O9&gt;0,Glutamine!O9, (Regression!$CE$6*6*'In Process Calc.'!$C5^6+Regression!$CD$6*5*'In Process Calc.'!$C5^5+Regression!$CC$6*4*'In Process Calc.'!$C5^3+Regression!$CB$6*3*'In Process Calc.'!$C5^2  + Regression!$CA$6*2*'In Process Calc.'!$C5 + Regression!$BZ$6)/$A5)</f>
        <v>0</v>
      </c>
      <c r="E5" s="115">
        <f>(Regression!$CE$7*6*'In Process Calc.'!$C5^6+Regression!$CD$7*5*'In Process Calc.'!$C5^5+Regression!$CC$7*4*'In Process Calc.'!$C5^3+Regression!$CB$7*3*'In Process Calc.'!$C5^2  + Regression!$CA$7*2*'In Process Calc.'!$C5 + Regression!$BZ$7)/$A5</f>
        <v>-1.5458036888960165</v>
      </c>
      <c r="F5" s="115">
        <f xml:space="preserve"> (Regression!$CE$8*6*'In Process Calc.'!$C5^6+Regression!$CD$8*5*'In Process Calc.'!$C5^5+Regression!$CC$8*4*'In Process Calc.'!$C5^3+Regression!$CB$8*3*'In Process Calc.'!$C5^2  + Regression!$CA$8*2*'In Process Calc.'!$C5 + Regression!$BZ$8)/$A5</f>
        <v>-7.8687591101249867E-3</v>
      </c>
      <c r="G5" s="115">
        <f xml:space="preserve"> (Regression!$CE$9*6*'In Process Calc.'!$C5^6+Regression!$CD$9*5*'In Process Calc.'!$C5^5+Regression!$CC$9*4*'In Process Calc.'!$C5^3+Regression!$CB$9*3*'In Process Calc.'!$C5^2  + Regression!$CA$9*2*'In Process Calc.'!$C5 + Regression!$BZ$9)/$B5</f>
        <v>-4.9375296149146023E-3</v>
      </c>
      <c r="H5" s="115">
        <f xml:space="preserve"> (Regression!$CE$10*6*'In Process Calc.'!$C5^6+Regression!$CD$10*5*'In Process Calc.'!$C5^5+Regression!$CC$10*4*'In Process Calc.'!$C5^3+Regression!$CB$10*3*'In Process Calc.'!$C5^2  + Regression!$CA$10*2*'In Process Calc.'!$C5 + Regression!$BZ$10)/$B5</f>
        <v>1.4326743173083321E-3</v>
      </c>
      <c r="I5" s="115">
        <f xml:space="preserve"> (Regression!$CE$11*6*'In Process Calc.'!$C5^6+Regression!$CD$11*5*'In Process Calc.'!$C5^5+Regression!$CC$11*4*'In Process Calc.'!$C5^3+Regression!$CB$11*3*'In Process Calc.'!$C5^2  + Regression!$CA$11*2*'In Process Calc.'!$C5 + Regression!$BZ$11)/$A5</f>
        <v>-1.4355056811020956E-3</v>
      </c>
      <c r="J5" s="115">
        <f>(Regression!$CE$12*6*'In Process Calc.'!$C5^6+Regression!$CD$12*5*'In Process Calc.'!$C5^5+Regression!$CC$12*4*'In Process Calc.'!$C5^3+Regression!$CB$12*3*'In Process Calc.'!$C5^2  + Regression!$CA$12*2*'In Process Calc.'!$C5 + Regression!$BZ$12)/$A5</f>
        <v>5.9541915396956347E-3</v>
      </c>
      <c r="K5" s="115">
        <f xml:space="preserve"> (Regression!$CE$13*6*'In Process Calc.'!$C5^5+Regression!$CD$13*5*'In Process Calc.'!$C5^4+Regression!$CC$13*4*'In Process Calc.'!$C5^3+Regression!$CB$13*3*'In Process Calc.'!$C5^2  + Regression!$CA$13*2*'In Process Calc.'!$C5 + Regression!$BZ$13)/$A5</f>
        <v>0.10944412662374273</v>
      </c>
      <c r="L5" s="115">
        <f xml:space="preserve"> (Regression!$CE$14*6*'In Process Calc.'!$C5^5+Regression!$CD$14*5*'In Process Calc.'!$C5^4+Regression!$CC$14*4*'In Process Calc.'!$C5^3+Regression!$CB$14*3*'In Process Calc.'!$C5^2  + Regression!$CA$14*2*'In Process Calc.'!$C5 + Regression!$BZ$14)/$B5</f>
        <v>-7.4697979419109453E-3</v>
      </c>
      <c r="M5" s="115">
        <f xml:space="preserve"> (Regression!$CE$15*6*'In Process Calc.'!$C5^6+Regression!$CD$15*5*'In Process Calc.'!$C5^5+Regression!$CC$15*4*'In Process Calc.'!$C5^3+Regression!$CB$15*3*'In Process Calc.'!$C5^2  + Regression!$CA$15*2*'In Process Calc.'!$C5 + Regression!$BZ$15)/$A5</f>
        <v>-0.191712929183664</v>
      </c>
      <c r="N5" s="115">
        <f xml:space="preserve"> (Regression!$CE$16*6*'In Process Calc.'!$C5^6+Regression!$CD$16*5*'In Process Calc.'!$C5^5+Regression!$CC$16*4*'In Process Calc.'!$C5^3+Regression!$CB$16*3*'In Process Calc.'!$C5^2  + Regression!$CA$16*2*'In Process Calc.'!$C5 + Regression!$BZ$16)/$A5</f>
        <v>-2.82486380780286E-2</v>
      </c>
      <c r="O5" s="115">
        <f xml:space="preserve"> (Regression!$CE$17*6*'In Process Calc.'!$C5^6+Regression!$CD$17*5*'In Process Calc.'!$C5^5+Regression!$CC$17*4*'In Process Calc.'!$C5^3+Regression!$CB$17*3*'In Process Calc.'!$C5^2  + Regression!$CA$17*2*'In Process Calc.'!$C5 + Regression!$BZ$17)/$A5</f>
        <v>-3.9208392085177558E-3</v>
      </c>
      <c r="P5" s="115">
        <f xml:space="preserve"> (Regression!$CE$18*6*'In Process Calc.'!$C5^6+Regression!$CD$18*5*'In Process Calc.'!$C5^5+Regression!$CC$18*4*'In Process Calc.'!$C5^3+Regression!$CB$18*3*'In Process Calc.'!$C5^2  + Regression!$CA$18*2*'In Process Calc.'!$C5 + Regression!$BZ$18)/$A5</f>
        <v>-1.3881564768262109E-2</v>
      </c>
      <c r="Q5" s="115">
        <f xml:space="preserve"> (Regression!$CE$19*6*'In Process Calc.'!$C5^5+Regression!$CD$19*5*'In Process Calc.'!$C5^4+Regression!$CC$19*4*'In Process Calc.'!$C5^3 +Regression!$CB$19*3*'In Process Calc.'!$C5^2 + Regression!$CA$19*2*'In Process Calc.'!$C5 + Regression!$BZ$19)/$B5</f>
        <v>8.3067473273430462E-2</v>
      </c>
      <c r="R5" s="115">
        <f xml:space="preserve"> (Regression!$CE$20*6*'In Process Calc.'!$C5^5+Regression!$CD$20*5*'In Process Calc.'!$C5^4+Regression!$CC$20*4*'In Process Calc.'!$C5^3 +Regression!$CB$20*3*'In Process Calc.'!$C5^2 + Regression!$CA$20*2*'In Process Calc.'!$C5 + Regression!$BZ$20)/$A5</f>
        <v>-1.1808240335662988E-2</v>
      </c>
      <c r="S5" s="115">
        <f xml:space="preserve"> (Regression!$CE$21*6*'In Process Calc.'!$C5^5+Regression!$CD$21*5*'In Process Calc.'!$C5^4+Regression!$CC$21*4*'In Process Calc.'!$C5^3 +Regression!$CB$21*3*'In Process Calc.'!$C5^2 + Regression!$CA$21*2*'In Process Calc.'!$C5 + Regression!$BZ$21)/$A5</f>
        <v>-1.9268282505815224E-2</v>
      </c>
      <c r="T5" s="115">
        <f xml:space="preserve"> (Regression!$CE$22*6*'In Process Calc.'!$C5^5+Regression!$CD$22*5*'In Process Calc.'!$C5^4+Regression!$CC$22*4*'In Process Calc.'!$C5^3 +Regression!$CB$22*3*'In Process Calc.'!$C5^2 + Regression!$CA$22*2*'In Process Calc.'!$C5 + Regression!$BZ$22)/$A5</f>
        <v>6.1957086790605338E-3</v>
      </c>
      <c r="U5" s="115">
        <f xml:space="preserve"> (Regression!$CE$23*6*'In Process Calc.'!$C5^5+Regression!$CD$23*5*'In Process Calc.'!$C5^4+Regression!$CC$23*4*'In Process Calc.'!$C5^3 +Regression!$CB$23*3*'In Process Calc.'!$C5^2 + Regression!$CA$23*2*'In Process Calc.'!$C5 + Regression!$BZ$23)/$A5</f>
        <v>-7.893539044450644E-2</v>
      </c>
      <c r="V5" s="115">
        <f xml:space="preserve"> (Regression!$CE$24*6*'In Process Calc.'!$C5^5+Regression!$CD$24*5*'In Process Calc.'!$C5^4+Regression!$CC$24*4*'In Process Calc.'!$C5^3 +Regression!$CB$24*3*'In Process Calc.'!$C5^2 + Regression!$CA$24*2*'In Process Calc.'!$C5 + Regression!$BZ$24)/$A5</f>
        <v>-8.8997696663846559E-3</v>
      </c>
      <c r="W5" s="115">
        <f xml:space="preserve"> (Regression!$CE$25*6*'In Process Calc.'!$C5^5+Regression!$CD$25*5*'In Process Calc.'!$C5^4+Regression!$CC$25*4*'In Process Calc.'!$C5^3 +Regression!$CB$25*3*'In Process Calc.'!$C5^2 + Regression!$CA$25*2*'In Process Calc.'!$C5 + Regression!$BZ$25)/$A5</f>
        <v>2.3184956364357759E-2</v>
      </c>
      <c r="X5" s="115">
        <f xml:space="preserve"> (Regression!$CE$26*6*'In Process Calc.'!$C5^5+Regression!$CD$26*5*'In Process Calc.'!$C5^4+Regression!$CC$26*4*'In Process Calc.'!$C5^3 +Regression!$CB$26*3*'In Process Calc.'!$C5^2 + Regression!$CA$26*2*'In Process Calc.'!$C5 + Regression!$BZ$26)/$A5</f>
        <v>4.5786259755064229E-2</v>
      </c>
      <c r="Y5" s="115">
        <f xml:space="preserve"> (Regression!$CE$27*6*'In Process Calc.'!$C5^5+Regression!$CD$27*5*'In Process Calc.'!$C5^4+Regression!$CC$27*4*'In Process Calc.'!$C5^3 +Regression!$CB$27*3*'In Process Calc.'!$C5^2 + Regression!$CA$27*2*'In Process Calc.'!$C5 + Regression!$BZ$27)/$A5</f>
        <v>1.5888569666529878E-2</v>
      </c>
      <c r="Z5" s="115">
        <f xml:space="preserve"> (Regression!$CE$28*6*'In Process Calc.'!$C5^5+Regression!$CD$28*5*'In Process Calc.'!$C5^4+Regression!$CC$28*4*'In Process Calc.'!$C5^3 +Regression!$CB$28*3*'In Process Calc.'!$C5^2 + Regression!$CA$28*2*'In Process Calc.'!$C5 + Regression!$BZ$28)/$A5</f>
        <v>-3.7293362806272603E-3</v>
      </c>
      <c r="AA5" s="115">
        <f xml:space="preserve"> (Regression!$CE$29*6*'In Process Calc.'!$C5^5+Regression!$CD$29*5*'In Process Calc.'!$C5^4+Regression!$CC$29*4*'In Process Calc.'!$C5^3 +Regression!$CB$29*3*'In Process Calc.'!$C5^2 + Regression!$CA$29*2*'In Process Calc.'!$C5 + Regression!$BZ$29)/$A5</f>
        <v>7.797729110753682E-3</v>
      </c>
      <c r="AB5" s="115">
        <f xml:space="preserve"> (Regression!$CE$30*6*'In Process Calc.'!$C5^5+Regression!$CD$30*5*'In Process Calc.'!$C5^4+Regression!$CC$30*4*'In Process Calc.'!$C5^3 +Regression!$CB$30*3*'In Process Calc.'!$C5^2 + Regression!$CA$30*2*'In Process Calc.'!$C5 + Regression!$BZ$30)/$A5</f>
        <v>-4.7883493399010192E-2</v>
      </c>
      <c r="AC5" s="115">
        <f xml:space="preserve"> (Regression!$CE$31*6*'In Process Calc.'!$C5^5+Regression!$CD$31*5*'In Process Calc.'!$C5^4+Regression!$CC$31*4*'In Process Calc.'!$C5^3 +Regression!$CB$31*3*'In Process Calc.'!$C5^2 + Regression!$CA$31*2*'In Process Calc.'!$C5 + Regression!$BZ$31)/$A5</f>
        <v>0</v>
      </c>
      <c r="AD5" s="115">
        <f xml:space="preserve"> (Regression!$CE$32*6*'In Process Calc.'!$C5^5+Regression!$CD$32*5*'In Process Calc.'!$C5^4+Regression!$CC$32*4*'In Process Calc.'!$C5^3 +Regression!$CB$32*3*'In Process Calc.'!$C5^2 + Regression!$CA$32*2*'In Process Calc.'!$C5 + Regression!$BZ$32)/$A5</f>
        <v>-0.26106882954478955</v>
      </c>
      <c r="AE5" s="115">
        <f xml:space="preserve"> (Regression!$CE$33*6*'In Process Calc.'!$C5^5+Regression!$CD$33*5*'In Process Calc.'!$C5^4+Regression!$CC$33*4*'In Process Calc.'!$C5^3 +Regression!$CB$33*3*'In Process Calc.'!$C5^2 + Regression!$CA$33*2*'In Process Calc.'!$C5 + Regression!$BZ$33)/$A5</f>
        <v>-0.347872979099421</v>
      </c>
      <c r="AF5" s="115">
        <f xml:space="preserve"> (Regression!$CE$34*6*'In Process Calc.'!$C5^5+Regression!$CD$34*5*'In Process Calc.'!$C5^4+Regression!$CC$34*4*'In Process Calc.'!$C5^3 +Regression!$CB$34*3*'In Process Calc.'!$C5^2 + Regression!$CA$34*2*'In Process Calc.'!$C5 + Regression!$BZ$34)/$A5</f>
        <v>-1.3632047312722133</v>
      </c>
      <c r="AG5" s="116">
        <f t="shared" si="0"/>
        <v>0.75899434566285684</v>
      </c>
      <c r="AH5" s="116">
        <f t="shared" ref="AH5:AH17" si="3">$D5/$K5</f>
        <v>0</v>
      </c>
      <c r="AI5" s="116">
        <f t="shared" si="1"/>
        <v>-6.8252159091106976E-2</v>
      </c>
      <c r="AJ5" s="116">
        <f t="shared" si="2"/>
        <v>10.567272509691602</v>
      </c>
      <c r="AK5" s="76">
        <f>'In Process Calc.'!C5</f>
        <v>48.550000000046566</v>
      </c>
      <c r="AL5" s="122">
        <f>((Regression!CL38-Regression!CL39)*1000+'Post Process Calc.'!AL4*'In Process Calc.'!$E5+'In Process Calc.'!$G4*Glutamine!AS8+'In Process Calc.'!$F4*Glutamine!AS8)/'In Process Calc.'!$J4</f>
        <v>-0.86294061226498864</v>
      </c>
      <c r="AM5" s="122">
        <f>((Regression!CM38-Regression!CM39)*1000+'Post Process Calc.'!AM4*'In Process Calc.'!$E5+'In Process Calc.'!$G4*Glutamine!AT8+'In Process Calc.'!$F4*Glutamine!AT8)/'In Process Calc.'!$J4</f>
        <v>2.2291836439186041</v>
      </c>
      <c r="AN5" s="122">
        <f>((Regression!CN38-Regression!CN39)*1000+'Post Process Calc.'!AN4*'In Process Calc.'!$E5+'In Process Calc.'!$G4*Glutamine!AU8+'In Process Calc.'!$F4*Glutamine!AU8)/'In Process Calc.'!$J4</f>
        <v>5.9418415126598907</v>
      </c>
      <c r="AO5" s="122">
        <f>((Regression!CO38-Regression!CO39)*1000+'Post Process Calc.'!AO4*'In Process Calc.'!$E5+'In Process Calc.'!$G4*Glutamine!AV8+'In Process Calc.'!$F4*Glutamine!AV8)/'In Process Calc.'!$J4</f>
        <v>1.1695367507268513</v>
      </c>
      <c r="AP5" s="122">
        <f>((Regression!CP38-Regression!CP39)*1000+'Post Process Calc.'!AP4*'In Process Calc.'!$E5+'In Process Calc.'!$G4*Glutamine!AW8+'In Process Calc.'!$F4*Glutamine!AW8)/'In Process Calc.'!$J4</f>
        <v>1.0722263832495458</v>
      </c>
      <c r="AQ5" s="122">
        <f>((Regression!CQ38-Regression!CQ39)*1000+'Post Process Calc.'!AQ4*'In Process Calc.'!$E5+'In Process Calc.'!$G4*Glutamine!AX8+'In Process Calc.'!$F4*Glutamine!AX8)/'In Process Calc.'!$J4</f>
        <v>32.888908685864941</v>
      </c>
      <c r="AR5" s="122">
        <f>((Regression!CR38-Regression!CR39)*1000+'Post Process Calc.'!AR4*'In Process Calc.'!$E5+'In Process Calc.'!$G4*Glutamine!AY8+'In Process Calc.'!$F4*Glutamine!AY8)/'In Process Calc.'!$J4</f>
        <v>0.32900433590055045</v>
      </c>
      <c r="AS5" s="122">
        <f>((Regression!CS38-Regression!CS39)*1000+'Post Process Calc.'!AS4*'In Process Calc.'!$E5+'In Process Calc.'!$G4*Glutamine!AZ8+'In Process Calc.'!$F4*Glutamine!AZ8)/'In Process Calc.'!$J4</f>
        <v>6.5423617924205191</v>
      </c>
      <c r="AT5" s="122">
        <f>((Regression!CT38-Regression!CT39)*1000+'Post Process Calc.'!AT4*'In Process Calc.'!$E5+'In Process Calc.'!$G4*Glutamine!BA8+'In Process Calc.'!$F4*Glutamine!BA8)/'In Process Calc.'!$J4</f>
        <v>1.1265759687941679</v>
      </c>
      <c r="AU5" s="122">
        <f>((Regression!CU38-Regression!CU39)*1000+'Post Process Calc.'!AU4*'In Process Calc.'!$E5+'In Process Calc.'!$G4*Glutamine!BB8+'In Process Calc.'!$F4*Glutamine!BB8)/'In Process Calc.'!$J4</f>
        <v>1.4719569418134009</v>
      </c>
      <c r="AV5" s="122">
        <f>((Regression!CV38-Regression!CV39)*1000+'Post Process Calc.'!AV4*'In Process Calc.'!$E5+'In Process Calc.'!$G4*Glutamine!BC8+'In Process Calc.'!$F4*Glutamine!BC8)/'In Process Calc.'!$J4</f>
        <v>3.2338437553156059</v>
      </c>
      <c r="AW5" s="122">
        <f>((Regression!CW38-Regression!CW39)*1000+'Post Process Calc.'!AW4*'In Process Calc.'!$E5+'In Process Calc.'!$G4*Glutamine!BE8+'In Process Calc.'!$F4*Glutamine!BE8)/'In Process Calc.'!$J4</f>
        <v>9.025916641604112E-2</v>
      </c>
      <c r="AX5" s="122">
        <f>((Regression!CX38-Regression!CX39)*1000+'Post Process Calc.'!AX4*'In Process Calc.'!$E5+'In Process Calc.'!$G4*Glutamine!BF8+'In Process Calc.'!$F4*Glutamine!BF8)/'In Process Calc.'!$J4</f>
        <v>4.893210254660195</v>
      </c>
      <c r="AY5" s="122">
        <f>((Regression!CY38-Regression!CY39)*1000+'Post Process Calc.'!AY4*'In Process Calc.'!$E5+'In Process Calc.'!$G4*Glutamine!BG8+'In Process Calc.'!$F4*Glutamine!BG8)/'In Process Calc.'!$J4</f>
        <v>3.8158729329348984</v>
      </c>
      <c r="AZ5" s="122">
        <f>((Regression!CZ38-Regression!CZ39)*1000+'Post Process Calc.'!AZ4*'In Process Calc.'!$E5+'In Process Calc.'!$G4*Glutamine!BI8+'In Process Calc.'!$F4*Glutamine!BI8)/'In Process Calc.'!$J4</f>
        <v>0.75928974023977136</v>
      </c>
      <c r="BA5" s="122">
        <f>((Regression!DA38-Regression!DA39)*1000+'Post Process Calc.'!BA4*'In Process Calc.'!$E5+'In Process Calc.'!$G4*Glutamine!BJ8+'In Process Calc.'!$F4*Glutamine!BJ8)/'In Process Calc.'!$J4</f>
        <v>2.139976159124426</v>
      </c>
      <c r="BB5" s="122">
        <f>((Regression!DB38-Regression!DB39)*1000+'Post Process Calc.'!BB4*'In Process Calc.'!$E5+'In Process Calc.'!$G4*Glutamine!BK8+'In Process Calc.'!$F4*Glutamine!BK8)/'In Process Calc.'!$J4</f>
        <v>1.5108281146570912</v>
      </c>
      <c r="BC5" s="122">
        <f>((Regression!DC38-Regression!DC39)*1000+'Post Process Calc.'!BC4*'In Process Calc.'!$E5+'In Process Calc.'!$G4*Glutamine!BL8+'In Process Calc.'!$F4*Glutamine!BL8)/'In Process Calc.'!$J4</f>
        <v>4.9396462194471971</v>
      </c>
      <c r="BD5" s="122">
        <f>((Regression!DD38-Regression!DD39)*1000+'Post Process Calc.'!BD4*'In Process Calc.'!$E5+'In Process Calc.'!$G4*Glutamine!BM8+'In Process Calc.'!$F4*Glutamine!BM8)/'In Process Calc.'!$J4</f>
        <v>4.408141613203691</v>
      </c>
      <c r="BE5" s="122">
        <f>((Regression!DE38-Regression!DE39)*1000+'Post Process Calc.'!BE4*'In Process Calc.'!$E5+'In Process Calc.'!$G4*Glutamine!BN8+'In Process Calc.'!$F4*Glutamine!BN8)/'In Process Calc.'!$J4</f>
        <v>3.1583879104398025</v>
      </c>
      <c r="BF5" s="122">
        <f>((Regression!DF38-Regression!DF39)*1000+'Post Process Calc.'!BF4*'In Process Calc.'!$E5+'In Process Calc.'!$G4*Glutamine!BO8+'In Process Calc.'!$F4*Glutamine!BO8)/'In Process Calc.'!$J4</f>
        <v>1.1460632814920078</v>
      </c>
      <c r="BG5" s="122">
        <f>((Regression!DG38-Regression!DG39)*1000+'Post Process Calc.'!BG4*'In Process Calc.'!$E5+'In Process Calc.'!$G4*Glutamine!BP8+'In Process Calc.'!$F4*Glutamine!BP8)/'In Process Calc.'!$J4</f>
        <v>1.5276076173794224</v>
      </c>
      <c r="BH5" s="122">
        <f>((Regression!DH38-Regression!DH39)*1000+'Post Process Calc.'!BH4*'In Process Calc.'!$E5+'In Process Calc.'!$G4*Glutamine!BQ8+'In Process Calc.'!$F4*Glutamine!BQ8)/'In Process Calc.'!$J4</f>
        <v>4.0265917632105879</v>
      </c>
    </row>
    <row r="6" spans="1:71">
      <c r="A6" s="115">
        <f>Glutamine!H10</f>
        <v>1.4873000217437744</v>
      </c>
      <c r="B6" s="115">
        <f>Glutamine!H10*'In Process Calc.'!E6/1000</f>
        <v>2.7901748407913209</v>
      </c>
      <c r="C6" s="295">
        <f>'Growth Regression'!$P5</f>
        <v>2.4117144489471783E-2</v>
      </c>
      <c r="D6" s="115">
        <f>IF(Glutamine!O10&gt;0,Glutamine!O10, (Regression!$CE$6*6*'In Process Calc.'!$C6^6+Regression!$CD$6*5*'In Process Calc.'!$C6^5+Regression!$CC$6*4*'In Process Calc.'!$C6^3+Regression!$CB$6*3*'In Process Calc.'!$C6^2  + Regression!$CA$6*2*'In Process Calc.'!$C6 + Regression!$BZ$6)/$A6)</f>
        <v>0</v>
      </c>
      <c r="E6" s="115">
        <f>(Regression!$CE$7*6*'In Process Calc.'!$C6^6+Regression!$CD$7*5*'In Process Calc.'!$C6^5+Regression!$CC$7*4*'In Process Calc.'!$C6^3+Regression!$CB$7*3*'In Process Calc.'!$C6^2  + Regression!$CA$7*2*'In Process Calc.'!$C6 + Regression!$BZ$7)/$A6</f>
        <v>2.5499881896724683</v>
      </c>
      <c r="F6" s="115">
        <f xml:space="preserve"> (Regression!$CE$8*6*'In Process Calc.'!$C6^6+Regression!$CD$8*5*'In Process Calc.'!$C6^5+Regression!$CC$8*4*'In Process Calc.'!$C6^3+Regression!$CB$8*3*'In Process Calc.'!$C6^2  + Regression!$CA$8*2*'In Process Calc.'!$C6 + Regression!$BZ$8)/$A6</f>
        <v>-2.5597997605620416E-2</v>
      </c>
      <c r="G6" s="115">
        <f xml:space="preserve"> (Regression!$CE$9*6*'In Process Calc.'!$C6^6+Regression!$CD$9*5*'In Process Calc.'!$C6^5+Regression!$CC$9*4*'In Process Calc.'!$C6^3+Regression!$CB$9*3*'In Process Calc.'!$C6^2  + Regression!$CA$9*2*'In Process Calc.'!$C6 + Regression!$BZ$9)/$B6</f>
        <v>-4.148483595207972E-3</v>
      </c>
      <c r="H6" s="115">
        <f xml:space="preserve"> (Regression!$CE$10*6*'In Process Calc.'!$C6^6+Regression!$CD$10*5*'In Process Calc.'!$C6^5+Regression!$CC$10*4*'In Process Calc.'!$C6^3+Regression!$CB$10*3*'In Process Calc.'!$C6^2  + Regression!$CA$10*2*'In Process Calc.'!$C6 + Regression!$BZ$10)/$B6</f>
        <v>-7.8041664401997429E-5</v>
      </c>
      <c r="I6" s="115">
        <f xml:space="preserve"> (Regression!$CE$11*6*'In Process Calc.'!$C6^6+Regression!$CD$11*5*'In Process Calc.'!$C6^5+Regression!$CC$11*4*'In Process Calc.'!$C6^3+Regression!$CB$11*3*'In Process Calc.'!$C6^2  + Regression!$CA$11*2*'In Process Calc.'!$C6 + Regression!$BZ$11)/$A6</f>
        <v>-1.140001204610081E-2</v>
      </c>
      <c r="J6" s="115">
        <f>(Regression!$CE$12*6*'In Process Calc.'!$C6^6+Regression!$CD$12*5*'In Process Calc.'!$C6^5+Regression!$CC$12*4*'In Process Calc.'!$C6^3+Regression!$CB$12*3*'In Process Calc.'!$C6^2  + Regression!$CA$12*2*'In Process Calc.'!$C6 + Regression!$BZ$12)/$A6</f>
        <v>5.1141283981038614E-3</v>
      </c>
      <c r="K6" s="115">
        <f xml:space="preserve"> (Regression!$CE$13*6*'In Process Calc.'!$C6^5+Regression!$CD$13*5*'In Process Calc.'!$C6^4+Regression!$CC$13*4*'In Process Calc.'!$C6^3+Regression!$CB$13*3*'In Process Calc.'!$C6^2  + Regression!$CA$13*2*'In Process Calc.'!$C6 + Regression!$BZ$13)/$A6</f>
        <v>0.10183961855854926</v>
      </c>
      <c r="L6" s="115">
        <f xml:space="preserve"> (Regression!$CE$14*6*'In Process Calc.'!$C6^5+Regression!$CD$14*5*'In Process Calc.'!$C6^4+Regression!$CC$14*4*'In Process Calc.'!$C6^3+Regression!$CB$14*3*'In Process Calc.'!$C6^2  + Regression!$CA$14*2*'In Process Calc.'!$C6 + Regression!$BZ$14)/$B6</f>
        <v>-2.7196515941778536E-3</v>
      </c>
      <c r="M6" s="115">
        <f xml:space="preserve"> (Regression!$CE$15*6*'In Process Calc.'!$C6^6+Regression!$CD$15*5*'In Process Calc.'!$C6^5+Regression!$CC$15*4*'In Process Calc.'!$C6^3+Regression!$CB$15*3*'In Process Calc.'!$C6^2  + Regression!$CA$15*2*'In Process Calc.'!$C6 + Regression!$BZ$15)/$A6</f>
        <v>-0.10160692279135072</v>
      </c>
      <c r="N6" s="115">
        <f xml:space="preserve"> (Regression!$CE$16*6*'In Process Calc.'!$C6^6+Regression!$CD$16*5*'In Process Calc.'!$C6^5+Regression!$CC$16*4*'In Process Calc.'!$C6^3+Regression!$CB$16*3*'In Process Calc.'!$C6^2  + Regression!$CA$16*2*'In Process Calc.'!$C6 + Regression!$BZ$16)/$A6</f>
        <v>-8.9851294244339477E-3</v>
      </c>
      <c r="O6" s="115">
        <f xml:space="preserve"> (Regression!$CE$17*6*'In Process Calc.'!$C6^6+Regression!$CD$17*5*'In Process Calc.'!$C6^5+Regression!$CC$17*4*'In Process Calc.'!$C6^3+Regression!$CB$17*3*'In Process Calc.'!$C6^2  + Regression!$CA$17*2*'In Process Calc.'!$C6 + Regression!$BZ$17)/$A6</f>
        <v>2.2712067380807719E-5</v>
      </c>
      <c r="P6" s="115">
        <f xml:space="preserve"> (Regression!$CE$18*6*'In Process Calc.'!$C6^6+Regression!$CD$18*5*'In Process Calc.'!$C6^5+Regression!$CC$18*4*'In Process Calc.'!$C6^3+Regression!$CB$18*3*'In Process Calc.'!$C6^2  + Regression!$CA$18*2*'In Process Calc.'!$C6 + Regression!$BZ$18)/$A6</f>
        <v>-7.114514006230495E-3</v>
      </c>
      <c r="Q6" s="115">
        <f xml:space="preserve"> (Regression!$CE$19*6*'In Process Calc.'!$C6^5+Regression!$CD$19*5*'In Process Calc.'!$C6^4+Regression!$CC$19*4*'In Process Calc.'!$C6^3 +Regression!$CB$19*3*'In Process Calc.'!$C6^2 + Regression!$CA$19*2*'In Process Calc.'!$C6 + Regression!$BZ$19)/$B6</f>
        <v>6.447816367453886E-2</v>
      </c>
      <c r="R6" s="115">
        <f xml:space="preserve"> (Regression!$CE$20*6*'In Process Calc.'!$C6^5+Regression!$CD$20*5*'In Process Calc.'!$C6^4+Regression!$CC$20*4*'In Process Calc.'!$C6^3 +Regression!$CB$20*3*'In Process Calc.'!$C6^2 + Regression!$CA$20*2*'In Process Calc.'!$C6 + Regression!$BZ$20)/$A6</f>
        <v>-3.0817097597934323E-3</v>
      </c>
      <c r="S6" s="115">
        <f xml:space="preserve"> (Regression!$CE$21*6*'In Process Calc.'!$C6^5+Regression!$CD$21*5*'In Process Calc.'!$C6^4+Regression!$CC$21*4*'In Process Calc.'!$C6^3 +Regression!$CB$21*3*'In Process Calc.'!$C6^2 + Regression!$CA$21*2*'In Process Calc.'!$C6 + Regression!$BZ$21)/$A6</f>
        <v>-1.1168630200276915E-2</v>
      </c>
      <c r="T6" s="115">
        <f xml:space="preserve"> (Regression!$CE$22*6*'In Process Calc.'!$C6^5+Regression!$CD$22*5*'In Process Calc.'!$C6^4+Regression!$CC$22*4*'In Process Calc.'!$C6^3 +Regression!$CB$22*3*'In Process Calc.'!$C6^2 + Regression!$CA$22*2*'In Process Calc.'!$C6 + Regression!$BZ$22)/$A6</f>
        <v>4.7999847190793735E-3</v>
      </c>
      <c r="U6" s="115">
        <f xml:space="preserve"> (Regression!$CE$23*6*'In Process Calc.'!$C6^5+Regression!$CD$23*5*'In Process Calc.'!$C6^4+Regression!$CC$23*4*'In Process Calc.'!$C6^3 +Regression!$CB$23*3*'In Process Calc.'!$C6^2 + Regression!$CA$23*2*'In Process Calc.'!$C6 + Regression!$BZ$23)/$A6</f>
        <v>-4.7189136835614473E-2</v>
      </c>
      <c r="V6" s="115">
        <f xml:space="preserve"> (Regression!$CE$24*6*'In Process Calc.'!$C6^5+Regression!$CD$24*5*'In Process Calc.'!$C6^4+Regression!$CC$24*4*'In Process Calc.'!$C6^3 +Regression!$CB$24*3*'In Process Calc.'!$C6^2 + Regression!$CA$24*2*'In Process Calc.'!$C6 + Regression!$BZ$24)/$A6</f>
        <v>-4.7592948015765541E-3</v>
      </c>
      <c r="W6" s="115">
        <f xml:space="preserve"> (Regression!$CE$25*6*'In Process Calc.'!$C6^5+Regression!$CD$25*5*'In Process Calc.'!$C6^4+Regression!$CC$25*4*'In Process Calc.'!$C6^3 +Regression!$CB$25*3*'In Process Calc.'!$C6^2 + Regression!$CA$25*2*'In Process Calc.'!$C6 + Regression!$BZ$25)/$A6</f>
        <v>1.6827931897275203E-2</v>
      </c>
      <c r="X6" s="115">
        <f xml:space="preserve"> (Regression!$CE$26*6*'In Process Calc.'!$C6^5+Regression!$CD$26*5*'In Process Calc.'!$C6^4+Regression!$CC$26*4*'In Process Calc.'!$C6^3 +Regression!$CB$26*3*'In Process Calc.'!$C6^2 + Regression!$CA$26*2*'In Process Calc.'!$C6 + Regression!$BZ$26)/$A6</f>
        <v>3.0227070960024839E-2</v>
      </c>
      <c r="Y6" s="115">
        <f xml:space="preserve"> (Regression!$CE$27*6*'In Process Calc.'!$C6^5+Regression!$CD$27*5*'In Process Calc.'!$C6^4+Regression!$CC$27*4*'In Process Calc.'!$C6^3 +Regression!$CB$27*3*'In Process Calc.'!$C6^2 + Regression!$CA$27*2*'In Process Calc.'!$C6 + Regression!$BZ$27)/$A6</f>
        <v>1.4367928161335761E-2</v>
      </c>
      <c r="Z6" s="115">
        <f xml:space="preserve"> (Regression!$CE$28*6*'In Process Calc.'!$C6^5+Regression!$CD$28*5*'In Process Calc.'!$C6^4+Regression!$CC$28*4*'In Process Calc.'!$C6^3 +Regression!$CB$28*3*'In Process Calc.'!$C6^2 + Regression!$CA$28*2*'In Process Calc.'!$C6 + Regression!$BZ$28)/$A6</f>
        <v>-2.9588383329946346E-3</v>
      </c>
      <c r="AA6" s="115">
        <f xml:space="preserve"> (Regression!$CE$29*6*'In Process Calc.'!$C6^5+Regression!$CD$29*5*'In Process Calc.'!$C6^4+Regression!$CC$29*4*'In Process Calc.'!$C6^3 +Regression!$CB$29*3*'In Process Calc.'!$C6^2 + Regression!$CA$29*2*'In Process Calc.'!$C6 + Regression!$BZ$29)/$A6</f>
        <v>7.4456503392083765E-3</v>
      </c>
      <c r="AB6" s="115">
        <f xml:space="preserve"> (Regression!$CE$30*6*'In Process Calc.'!$C6^5+Regression!$CD$30*5*'In Process Calc.'!$C6^4+Regression!$CC$30*4*'In Process Calc.'!$C6^3 +Regression!$CB$30*3*'In Process Calc.'!$C6^2 + Regression!$CA$30*2*'In Process Calc.'!$C6 + Regression!$BZ$30)/$A6</f>
        <v>-2.9121638816756668E-2</v>
      </c>
      <c r="AC6" s="115">
        <f xml:space="preserve"> (Regression!$CE$31*6*'In Process Calc.'!$C6^5+Regression!$CD$31*5*'In Process Calc.'!$C6^4+Regression!$CC$31*4*'In Process Calc.'!$C6^3 +Regression!$CB$31*3*'In Process Calc.'!$C6^2 + Regression!$CA$31*2*'In Process Calc.'!$C6 + Regression!$BZ$31)/$A6</f>
        <v>0</v>
      </c>
      <c r="AD6" s="115">
        <f xml:space="preserve"> (Regression!$CE$32*6*'In Process Calc.'!$C6^5+Regression!$CD$32*5*'In Process Calc.'!$C6^4+Regression!$CC$32*4*'In Process Calc.'!$C6^3 +Regression!$CB$32*3*'In Process Calc.'!$C6^2 + Regression!$CA$32*2*'In Process Calc.'!$C6 + Regression!$BZ$32)/$A6</f>
        <v>-0.13108271690679318</v>
      </c>
      <c r="AE6" s="115">
        <f xml:space="preserve"> (Regression!$CE$33*6*'In Process Calc.'!$C6^5+Regression!$CD$33*5*'In Process Calc.'!$C6^4+Regression!$CC$33*4*'In Process Calc.'!$C6^3 +Regression!$CB$33*3*'In Process Calc.'!$C6^2 + Regression!$CA$33*2*'In Process Calc.'!$C6 + Regression!$BZ$33)/$A6</f>
        <v>-0.20386985134802812</v>
      </c>
      <c r="AF6" s="115">
        <f xml:space="preserve"> (Regression!$CE$34*6*'In Process Calc.'!$C6^5+Regression!$CD$34*5*'In Process Calc.'!$C6^4+Regression!$CC$34*4*'In Process Calc.'!$C6^3 +Regression!$CB$34*3*'In Process Calc.'!$C6^2 + Regression!$CA$34*2*'In Process Calc.'!$C6 + Regression!$BZ$34)/$A6</f>
        <v>-0.57215002471455501</v>
      </c>
      <c r="AG6" s="116">
        <f t="shared" si="0"/>
        <v>0.63313437920497817</v>
      </c>
      <c r="AH6" s="116">
        <f t="shared" si="3"/>
        <v>0</v>
      </c>
      <c r="AI6" s="116">
        <f t="shared" si="1"/>
        <v>-2.6705241365513183E-2</v>
      </c>
      <c r="AJ6" s="116">
        <f t="shared" si="2"/>
        <v>17.351169883905541</v>
      </c>
      <c r="AK6" s="76">
        <f>'In Process Calc.'!C6</f>
        <v>71.050000000046566</v>
      </c>
      <c r="AL6" s="122">
        <f>((Regression!CL39-Regression!CL40)*1000+'Post Process Calc.'!AL5*'In Process Calc.'!$E6+'In Process Calc.'!$G5*Glutamine!AS9+'In Process Calc.'!$F5*Glutamine!AS9)/'In Process Calc.'!$J5</f>
        <v>-0.57779758093335398</v>
      </c>
      <c r="AM6" s="122">
        <f>((Regression!CM39-Regression!CM40)*1000+'Post Process Calc.'!AM5*'In Process Calc.'!$E6+'In Process Calc.'!$G5*Glutamine!AT9+'In Process Calc.'!$F5*Glutamine!AT9)/'In Process Calc.'!$J5</f>
        <v>2.3118955633701588</v>
      </c>
      <c r="AN6" s="122">
        <f>((Regression!CN39-Regression!CN40)*1000+'Post Process Calc.'!AN5*'In Process Calc.'!$E6+'In Process Calc.'!$G5*Glutamine!AU9+'In Process Calc.'!$F5*Glutamine!AU9)/'In Process Calc.'!$J5</f>
        <v>5.853403596743167</v>
      </c>
      <c r="AO6" s="122">
        <f>((Regression!CO39-Regression!CO40)*1000+'Post Process Calc.'!AO5*'In Process Calc.'!$E6+'In Process Calc.'!$G5*Glutamine!AV9+'In Process Calc.'!$F5*Glutamine!AV9)/'In Process Calc.'!$J5</f>
        <v>1.267333817979764</v>
      </c>
      <c r="AP6" s="122">
        <f>((Regression!CP39-Regression!CP40)*1000+'Post Process Calc.'!AP5*'In Process Calc.'!$E6+'In Process Calc.'!$G5*Glutamine!AW9+'In Process Calc.'!$F5*Glutamine!AW9)/'In Process Calc.'!$J5</f>
        <v>0.98076366497602419</v>
      </c>
      <c r="AQ6" s="122">
        <f>((Regression!CQ39-Regression!CQ40)*1000+'Post Process Calc.'!AQ5*'In Process Calc.'!$E6+'In Process Calc.'!$G5*Glutamine!AX9+'In Process Calc.'!$F5*Glutamine!AX9)/'In Process Calc.'!$J5</f>
        <v>30.949325077881216</v>
      </c>
      <c r="AR6" s="122">
        <f>((Regression!CR39-Regression!CR40)*1000+'Post Process Calc.'!AR5*'In Process Calc.'!$E6+'In Process Calc.'!$G5*Glutamine!AY9+'In Process Calc.'!$F5*Glutamine!AY9)/'In Process Calc.'!$J5</f>
        <v>0.42830687218956998</v>
      </c>
      <c r="AS6" s="122">
        <f>((Regression!CS39-Regression!CS40)*1000+'Post Process Calc.'!AS5*'In Process Calc.'!$E6+'In Process Calc.'!$G5*Glutamine!AZ9+'In Process Calc.'!$F5*Glutamine!AZ9)/'In Process Calc.'!$J5</f>
        <v>8.2915602354177196</v>
      </c>
      <c r="AT6" s="122">
        <f>((Regression!CT39-Regression!CT40)*1000+'Post Process Calc.'!AT5*'In Process Calc.'!$E6+'In Process Calc.'!$G5*Glutamine!BA9+'In Process Calc.'!$F5*Glutamine!BA9)/'In Process Calc.'!$J5</f>
        <v>1.3267217516545859</v>
      </c>
      <c r="AU6" s="122">
        <f>((Regression!CU39-Regression!CU40)*1000+'Post Process Calc.'!AU5*'In Process Calc.'!$E6+'In Process Calc.'!$G5*Glutamine!BB9+'In Process Calc.'!$F5*Glutamine!BB9)/'In Process Calc.'!$J5</f>
        <v>1.4683654961025561</v>
      </c>
      <c r="AV6" s="122">
        <f>((Regression!CV39-Regression!CV40)*1000+'Post Process Calc.'!AV5*'In Process Calc.'!$E6+'In Process Calc.'!$G5*Glutamine!BC9+'In Process Calc.'!$F5*Glutamine!BC9)/'In Process Calc.'!$J5</f>
        <v>3.3164761362308228</v>
      </c>
      <c r="AW6" s="122">
        <f>((Regression!CW39-Regression!CW40)*1000+'Post Process Calc.'!AW5*'In Process Calc.'!$E6+'In Process Calc.'!$G5*Glutamine!BE9+'In Process Calc.'!$F5*Glutamine!BE9)/'In Process Calc.'!$J5</f>
        <v>-1.8023191757510089</v>
      </c>
      <c r="AX6" s="122">
        <f>((Regression!CX39-Regression!CX40)*1000+'Post Process Calc.'!AX5*'In Process Calc.'!$E6+'In Process Calc.'!$G5*Glutamine!BF9+'In Process Calc.'!$F5*Glutamine!BF9)/'In Process Calc.'!$J5</f>
        <v>4.9046441311073306</v>
      </c>
      <c r="AY6" s="122">
        <f>((Regression!CY39-Regression!CY40)*1000+'Post Process Calc.'!AY5*'In Process Calc.'!$E6+'In Process Calc.'!$G5*Glutamine!BG9+'In Process Calc.'!$F5*Glutamine!BG9)/'In Process Calc.'!$J5</f>
        <v>3.9531498079669194</v>
      </c>
      <c r="AZ6" s="122">
        <f>((Regression!CZ39-Regression!CZ40)*1000+'Post Process Calc.'!AZ5*'In Process Calc.'!$E6+'In Process Calc.'!$G5*Glutamine!BI9+'In Process Calc.'!$F5*Glutamine!BI9)/'In Process Calc.'!$J5</f>
        <v>0.67423867443083763</v>
      </c>
      <c r="BA6" s="122">
        <f>((Regression!DA39-Regression!DA40)*1000+'Post Process Calc.'!BA5*'In Process Calc.'!$E6+'In Process Calc.'!$G5*Glutamine!BJ9+'In Process Calc.'!$F5*Glutamine!BJ9)/'In Process Calc.'!$J5</f>
        <v>2.9144432927712418</v>
      </c>
      <c r="BB6" s="122">
        <f>((Regression!DB39-Regression!DB40)*1000+'Post Process Calc.'!BB5*'In Process Calc.'!$E6+'In Process Calc.'!$G5*Glutamine!BK9+'In Process Calc.'!$F5*Glutamine!BK9)/'In Process Calc.'!$J5</f>
        <v>1.5744284424370882</v>
      </c>
      <c r="BC6" s="122">
        <f>((Regression!DC39-Regression!DC40)*1000+'Post Process Calc.'!BC5*'In Process Calc.'!$E6+'In Process Calc.'!$G5*Glutamine!BL9+'In Process Calc.'!$F5*Glutamine!BL9)/'In Process Calc.'!$J5</f>
        <v>4.5999092388386895</v>
      </c>
      <c r="BD6" s="122">
        <f>((Regression!DD39-Regression!DD40)*1000+'Post Process Calc.'!BD5*'In Process Calc.'!$E6+'In Process Calc.'!$G5*Glutamine!BM9+'In Process Calc.'!$F5*Glutamine!BM9)/'In Process Calc.'!$J5</f>
        <v>3.8459863109889376</v>
      </c>
      <c r="BE6" s="122">
        <f>((Regression!DE39-Regression!DE40)*1000+'Post Process Calc.'!BE5*'In Process Calc.'!$E6+'In Process Calc.'!$G5*Glutamine!BN9+'In Process Calc.'!$F5*Glutamine!BN9)/'In Process Calc.'!$J5</f>
        <v>2.9033772602639925</v>
      </c>
      <c r="BF6" s="122">
        <f>((Regression!DF39-Regression!DF40)*1000+'Post Process Calc.'!BF5*'In Process Calc.'!$E6+'In Process Calc.'!$G5*Glutamine!BO9+'In Process Calc.'!$F5*Glutamine!BO9)/'In Process Calc.'!$J5</f>
        <v>1.1737721806808341</v>
      </c>
      <c r="BG6" s="122">
        <f>((Regression!DG39-Regression!DG40)*1000+'Post Process Calc.'!BG5*'In Process Calc.'!$E6+'In Process Calc.'!$G5*Glutamine!BP9+'In Process Calc.'!$F5*Glutamine!BP9)/'In Process Calc.'!$J5</f>
        <v>1.3991239679594563</v>
      </c>
      <c r="BH6" s="122">
        <f>((Regression!DH39-Regression!DH40)*1000+'Post Process Calc.'!BH5*'In Process Calc.'!$E6+'In Process Calc.'!$G5*Glutamine!BQ9+'In Process Calc.'!$F5*Glutamine!BQ9)/'In Process Calc.'!$J5</f>
        <v>4.4618869024840091</v>
      </c>
    </row>
    <row r="7" spans="1:71">
      <c r="A7" s="115">
        <f>Glutamine!H11</f>
        <v>2.7073000503540041</v>
      </c>
      <c r="B7" s="115">
        <f>Glutamine!H11*'In Process Calc.'!E7/1000</f>
        <v>5.0382853937088017</v>
      </c>
      <c r="C7" s="295">
        <f>'Growth Regression'!$P6</f>
        <v>2.2255313920214542E-2</v>
      </c>
      <c r="D7" s="115">
        <f>IF(Glutamine!O11&gt;0,Glutamine!O11, (Regression!$CE$6*6*'In Process Calc.'!$C7^6+Regression!$CD$6*5*'In Process Calc.'!$C7^5+Regression!$CC$6*4*'In Process Calc.'!$C7^3+Regression!$CB$6*3*'In Process Calc.'!$C7^2  + Regression!$CA$6*2*'In Process Calc.'!$C7 + Regression!$BZ$6)/$A7)</f>
        <v>0</v>
      </c>
      <c r="E7" s="115">
        <f>(Regression!$CE$7*6*'In Process Calc.'!$C7^6+Regression!$CD$7*5*'In Process Calc.'!$C7^5+Regression!$CC$7*4*'In Process Calc.'!$C7^3+Regression!$CB$7*3*'In Process Calc.'!$C7^2  + Regression!$CA$7*2*'In Process Calc.'!$C7 + Regression!$BZ$7)/$A7</f>
        <v>3.2220981157019648</v>
      </c>
      <c r="F7" s="115">
        <f xml:space="preserve"> (Regression!$CE$8*6*'In Process Calc.'!$C7^6+Regression!$CD$8*5*'In Process Calc.'!$C7^5+Regression!$CC$8*4*'In Process Calc.'!$C7^3+Regression!$CB$8*3*'In Process Calc.'!$C7^2  + Regression!$CA$8*2*'In Process Calc.'!$C7 + Regression!$BZ$8)/$A7</f>
        <v>-2.3238437545949595E-2</v>
      </c>
      <c r="G7" s="115">
        <f xml:space="preserve"> (Regression!$CE$9*6*'In Process Calc.'!$C7^6+Regression!$CD$9*5*'In Process Calc.'!$C7^5+Regression!$CC$9*4*'In Process Calc.'!$C7^3+Regression!$CB$9*3*'In Process Calc.'!$C7^2  + Regression!$CA$9*2*'In Process Calc.'!$C7 + Regression!$BZ$9)/$B7</f>
        <v>-2.7172100479731522E-3</v>
      </c>
      <c r="H7" s="115">
        <f xml:space="preserve"> (Regression!$CE$10*6*'In Process Calc.'!$C7^6+Regression!$CD$10*5*'In Process Calc.'!$C7^5+Regression!$CC$10*4*'In Process Calc.'!$C7^3+Regression!$CB$10*3*'In Process Calc.'!$C7^2  + Regression!$CA$10*2*'In Process Calc.'!$C7 + Regression!$BZ$10)/$B7</f>
        <v>2.192933562696698E-3</v>
      </c>
      <c r="I7" s="115">
        <f xml:space="preserve"> (Regression!$CE$11*6*'In Process Calc.'!$C7^6+Regression!$CD$11*5*'In Process Calc.'!$C7^5+Regression!$CC$11*4*'In Process Calc.'!$C7^3+Regression!$CB$11*3*'In Process Calc.'!$C7^2  + Regression!$CA$11*2*'In Process Calc.'!$C7 + Regression!$BZ$11)/$A7</f>
        <v>-9.3529770842386336E-3</v>
      </c>
      <c r="J7" s="115">
        <f>(Regression!$CE$12*6*'In Process Calc.'!$C7^6+Regression!$CD$12*5*'In Process Calc.'!$C7^5+Regression!$CC$12*4*'In Process Calc.'!$C7^3+Regression!$CB$12*3*'In Process Calc.'!$C7^2  + Regression!$CA$12*2*'In Process Calc.'!$C7 + Regression!$BZ$12)/$A7</f>
        <v>3.5644734912703446E-3</v>
      </c>
      <c r="K7" s="115">
        <f xml:space="preserve"> (Regression!$CE$13*6*'In Process Calc.'!$C7^5+Regression!$CD$13*5*'In Process Calc.'!$C7^4+Regression!$CC$13*4*'In Process Calc.'!$C7^3+Regression!$CB$13*3*'In Process Calc.'!$C7^2  + Regression!$CA$13*2*'In Process Calc.'!$C7 + Regression!$BZ$13)/$A7</f>
        <v>7.9229038056036358E-2</v>
      </c>
      <c r="L7" s="115">
        <f xml:space="preserve"> (Regression!$CE$14*6*'In Process Calc.'!$C7^5+Regression!$CD$14*5*'In Process Calc.'!$C7^4+Regression!$CC$14*4*'In Process Calc.'!$C7^3+Regression!$CB$14*3*'In Process Calc.'!$C7^2  + Regression!$CA$14*2*'In Process Calc.'!$C7 + Regression!$BZ$14)/$B7</f>
        <v>-3.8903542654517547E-3</v>
      </c>
      <c r="M7" s="115">
        <f xml:space="preserve"> (Regression!$CE$15*6*'In Process Calc.'!$C7^6+Regression!$CD$15*5*'In Process Calc.'!$C7^5+Regression!$CC$15*4*'In Process Calc.'!$C7^3+Regression!$CB$15*3*'In Process Calc.'!$C7^2  + Regression!$CA$15*2*'In Process Calc.'!$C7 + Regression!$BZ$15)/$A7</f>
        <v>-4.9557787001092035E-2</v>
      </c>
      <c r="N7" s="115">
        <f xml:space="preserve"> (Regression!$CE$16*6*'In Process Calc.'!$C7^6+Regression!$CD$16*5*'In Process Calc.'!$C7^5+Regression!$CC$16*4*'In Process Calc.'!$C7^3+Regression!$CB$16*3*'In Process Calc.'!$C7^2  + Regression!$CA$16*2*'In Process Calc.'!$C7 + Regression!$BZ$16)/$A7</f>
        <v>-1.5178732435344772E-3</v>
      </c>
      <c r="O7" s="115">
        <f xml:space="preserve"> (Regression!$CE$17*6*'In Process Calc.'!$C7^6+Regression!$CD$17*5*'In Process Calc.'!$C7^5+Regression!$CC$17*4*'In Process Calc.'!$C7^3+Regression!$CB$17*3*'In Process Calc.'!$C7^2  + Regression!$CA$17*2*'In Process Calc.'!$C7 + Regression!$BZ$17)/$A7</f>
        <v>1.1647555349649226E-3</v>
      </c>
      <c r="P7" s="115">
        <f xml:space="preserve"> (Regression!$CE$18*6*'In Process Calc.'!$C7^6+Regression!$CD$18*5*'In Process Calc.'!$C7^5+Regression!$CC$18*4*'In Process Calc.'!$C7^3+Regression!$CB$18*3*'In Process Calc.'!$C7^2  + Regression!$CA$18*2*'In Process Calc.'!$C7 + Regression!$BZ$18)/$A7</f>
        <v>-3.2566650942361256E-3</v>
      </c>
      <c r="Q7" s="115">
        <f xml:space="preserve"> (Regression!$CE$19*6*'In Process Calc.'!$C7^5+Regression!$CD$19*5*'In Process Calc.'!$C7^4+Regression!$CC$19*4*'In Process Calc.'!$C7^3 +Regression!$CB$19*3*'In Process Calc.'!$C7^2 + Regression!$CA$19*2*'In Process Calc.'!$C7 + Regression!$BZ$19)/$B7</f>
        <v>3.6459594382270859E-2</v>
      </c>
      <c r="R7" s="115">
        <f xml:space="preserve"> (Regression!$CE$20*6*'In Process Calc.'!$C7^5+Regression!$CD$20*5*'In Process Calc.'!$C7^4+Regression!$CC$20*4*'In Process Calc.'!$C7^3 +Regression!$CB$20*3*'In Process Calc.'!$C7^2 + Regression!$CA$20*2*'In Process Calc.'!$C7 + Regression!$BZ$20)/$A7</f>
        <v>5.7085096647091342E-4</v>
      </c>
      <c r="S7" s="115">
        <f xml:space="preserve"> (Regression!$CE$21*6*'In Process Calc.'!$C7^5+Regression!$CD$21*5*'In Process Calc.'!$C7^4+Regression!$CC$21*4*'In Process Calc.'!$C7^3 +Regression!$CB$21*3*'In Process Calc.'!$C7^2 + Regression!$CA$21*2*'In Process Calc.'!$C7 + Regression!$BZ$21)/$A7</f>
        <v>-5.58778280513114E-3</v>
      </c>
      <c r="T7" s="115">
        <f xml:space="preserve"> (Regression!$CE$22*6*'In Process Calc.'!$C7^5+Regression!$CD$22*5*'In Process Calc.'!$C7^4+Regression!$CC$22*4*'In Process Calc.'!$C7^3 +Regression!$CB$22*3*'In Process Calc.'!$C7^2 + Regression!$CA$22*2*'In Process Calc.'!$C7 + Regression!$BZ$22)/$A7</f>
        <v>3.1595062435130724E-3</v>
      </c>
      <c r="U7" s="115">
        <f xml:space="preserve"> (Regression!$CE$23*6*'In Process Calc.'!$C7^5+Regression!$CD$23*5*'In Process Calc.'!$C7^4+Regression!$CC$23*4*'In Process Calc.'!$C7^3 +Regression!$CB$23*3*'In Process Calc.'!$C7^2 + Regression!$CA$23*2*'In Process Calc.'!$C7 + Regression!$BZ$23)/$A7</f>
        <v>-2.7056685467892149E-2</v>
      </c>
      <c r="V7" s="115">
        <f xml:space="preserve"> (Regression!$CE$24*6*'In Process Calc.'!$C7^5+Regression!$CD$24*5*'In Process Calc.'!$C7^4+Regression!$CC$24*4*'In Process Calc.'!$C7^3 +Regression!$CB$24*3*'In Process Calc.'!$C7^2 + Regression!$CA$24*2*'In Process Calc.'!$C7 + Regression!$BZ$24)/$A7</f>
        <v>-2.1781199409864741E-3</v>
      </c>
      <c r="W7" s="115">
        <f xml:space="preserve"> (Regression!$CE$25*6*'In Process Calc.'!$C7^5+Regression!$CD$25*5*'In Process Calc.'!$C7^4+Regression!$CC$25*4*'In Process Calc.'!$C7^3 +Regression!$CB$25*3*'In Process Calc.'!$C7^2 + Regression!$CA$25*2*'In Process Calc.'!$C7 + Regression!$BZ$25)/$A7</f>
        <v>1.0741489487212904E-2</v>
      </c>
      <c r="X7" s="115">
        <f xml:space="preserve"> (Regression!$CE$26*6*'In Process Calc.'!$C7^5+Regression!$CD$26*5*'In Process Calc.'!$C7^4+Regression!$CC$26*4*'In Process Calc.'!$C7^3 +Regression!$CB$26*3*'In Process Calc.'!$C7^2 + Regression!$CA$26*2*'In Process Calc.'!$C7 + Regression!$BZ$26)/$A7</f>
        <v>1.8181340591535422E-2</v>
      </c>
      <c r="Y7" s="115">
        <f xml:space="preserve"> (Regression!$CE$27*6*'In Process Calc.'!$C7^5+Regression!$CD$27*5*'In Process Calc.'!$C7^4+Regression!$CC$27*4*'In Process Calc.'!$C7^3 +Regression!$CB$27*3*'In Process Calc.'!$C7^2 + Regression!$CA$27*2*'In Process Calc.'!$C7 + Regression!$BZ$27)/$A7</f>
        <v>1.0301255514077028E-2</v>
      </c>
      <c r="Z7" s="115">
        <f xml:space="preserve"> (Regression!$CE$28*6*'In Process Calc.'!$C7^5+Regression!$CD$28*5*'In Process Calc.'!$C7^4+Regression!$CC$28*4*'In Process Calc.'!$C7^3 +Regression!$CB$28*3*'In Process Calc.'!$C7^2 + Regression!$CA$28*2*'In Process Calc.'!$C7 + Regression!$BZ$28)/$A7</f>
        <v>-1.8505956396410344E-3</v>
      </c>
      <c r="AA7" s="115">
        <f xml:space="preserve"> (Regression!$CE$29*6*'In Process Calc.'!$C7^5+Regression!$CD$29*5*'In Process Calc.'!$C7^4+Regression!$CC$29*4*'In Process Calc.'!$C7^3 +Regression!$CB$29*3*'In Process Calc.'!$C7^2 + Regression!$CA$29*2*'In Process Calc.'!$C7 + Regression!$BZ$29)/$A7</f>
        <v>5.4183675273043004E-3</v>
      </c>
      <c r="AB7" s="115">
        <f xml:space="preserve"> (Regression!$CE$30*6*'In Process Calc.'!$C7^5+Regression!$CD$30*5*'In Process Calc.'!$C7^4+Regression!$CC$30*4*'In Process Calc.'!$C7^3 +Regression!$CB$30*3*'In Process Calc.'!$C7^2 + Regression!$CA$30*2*'In Process Calc.'!$C7 + Regression!$BZ$30)/$A7</f>
        <v>-1.5843476788115672E-2</v>
      </c>
      <c r="AC7" s="115">
        <f xml:space="preserve"> (Regression!$CE$31*6*'In Process Calc.'!$C7^5+Regression!$CD$31*5*'In Process Calc.'!$C7^4+Regression!$CC$31*4*'In Process Calc.'!$C7^3 +Regression!$CB$31*3*'In Process Calc.'!$C7^2 + Regression!$CA$31*2*'In Process Calc.'!$C7 + Regression!$BZ$31)/$A7</f>
        <v>0</v>
      </c>
      <c r="AD7" s="115">
        <f xml:space="preserve"> (Regression!$CE$32*6*'In Process Calc.'!$C7^5+Regression!$CD$32*5*'In Process Calc.'!$C7^4+Regression!$CC$32*4*'In Process Calc.'!$C7^3 +Regression!$CB$32*3*'In Process Calc.'!$C7^2 + Regression!$CA$32*2*'In Process Calc.'!$C7 + Regression!$BZ$32)/$A7</f>
        <v>-5.3864997268978726E-2</v>
      </c>
      <c r="AE7" s="115">
        <f xml:space="preserve"> (Regression!$CE$33*6*'In Process Calc.'!$C7^5+Regression!$CD$33*5*'In Process Calc.'!$C7^4+Regression!$CC$33*4*'In Process Calc.'!$C7^3 +Regression!$CB$33*3*'In Process Calc.'!$C7^2 + Regression!$CA$33*2*'In Process Calc.'!$C7 + Regression!$BZ$33)/$A7</f>
        <v>-0.10416012028282047</v>
      </c>
      <c r="AF7" s="115">
        <f xml:space="preserve"> (Regression!$CE$34*6*'In Process Calc.'!$C7^5+Regression!$CD$34*5*'In Process Calc.'!$C7^4+Regression!$CC$34*4*'In Process Calc.'!$C7^3 +Regression!$CB$34*3*'In Process Calc.'!$C7^2 + Regression!$CA$34*2*'In Process Calc.'!$C7 + Regression!$BZ$34)/$A7</f>
        <v>-0.18530023244466651</v>
      </c>
      <c r="AG7" s="116">
        <f t="shared" si="0"/>
        <v>0.46017969265869496</v>
      </c>
      <c r="AH7" s="116">
        <f t="shared" si="3"/>
        <v>0</v>
      </c>
      <c r="AI7" s="116">
        <f t="shared" si="1"/>
        <v>-4.9102631571775766E-2</v>
      </c>
      <c r="AJ7" s="116">
        <f t="shared" si="2"/>
        <v>6.954812755272374</v>
      </c>
      <c r="AK7" s="76">
        <f>'In Process Calc.'!C7</f>
        <v>95.53333333338378</v>
      </c>
      <c r="AL7" s="122">
        <f>((Regression!CL40-Regression!CL41)*1000+'Post Process Calc.'!AL6*'In Process Calc.'!$E7+'In Process Calc.'!$G6*Glutamine!AS10+'In Process Calc.'!$F6*Glutamine!AS10)/'In Process Calc.'!$J6</f>
        <v>9.6440696695150402E-2</v>
      </c>
      <c r="AM7" s="122">
        <f>((Regression!CM40-Regression!CM41)*1000+'Post Process Calc.'!AM6*'In Process Calc.'!$E7+'In Process Calc.'!$G6*Glutamine!AT10+'In Process Calc.'!$F6*Glutamine!AT10)/'In Process Calc.'!$J6</f>
        <v>2.4604092226381167</v>
      </c>
      <c r="AN7" s="122">
        <f>((Regression!CN40-Regression!CN41)*1000+'Post Process Calc.'!AN6*'In Process Calc.'!$E7+'In Process Calc.'!$G6*Glutamine!AU10+'In Process Calc.'!$F6*Glutamine!AU10)/'In Process Calc.'!$J6</f>
        <v>5.7490681274106006</v>
      </c>
      <c r="AO7" s="122">
        <f>((Regression!CO40-Regression!CO41)*1000+'Post Process Calc.'!AO6*'In Process Calc.'!$E7+'In Process Calc.'!$G6*Glutamine!AV10+'In Process Calc.'!$F6*Glutamine!AV10)/'In Process Calc.'!$J6</f>
        <v>1.5420588493814098</v>
      </c>
      <c r="AP7" s="122">
        <f>((Regression!CP40-Regression!CP41)*1000+'Post Process Calc.'!AP6*'In Process Calc.'!$E7+'In Process Calc.'!$G6*Glutamine!AW10+'In Process Calc.'!$F6*Glutamine!AW10)/'In Process Calc.'!$J6</f>
        <v>0.85942107267816936</v>
      </c>
      <c r="AQ7" s="122">
        <f>((Regression!CQ40-Regression!CQ41)*1000+'Post Process Calc.'!AQ6*'In Process Calc.'!$E7+'In Process Calc.'!$G6*Glutamine!AX10+'In Process Calc.'!$F6*Glutamine!AX10)/'In Process Calc.'!$J6</f>
        <v>28.311821730290777</v>
      </c>
      <c r="AR7" s="122">
        <f>((Regression!CR40-Regression!CR41)*1000+'Post Process Calc.'!AR6*'In Process Calc.'!$E7+'In Process Calc.'!$G6*Glutamine!AY10+'In Process Calc.'!$F6*Glutamine!AY10)/'In Process Calc.'!$J6</f>
        <v>0.58125398873210932</v>
      </c>
      <c r="AS7" s="122">
        <f>((Regression!CS40-Regression!CS41)*1000+'Post Process Calc.'!AS6*'In Process Calc.'!$E7+'In Process Calc.'!$G6*Glutamine!AZ10+'In Process Calc.'!$F6*Glutamine!AZ10)/'In Process Calc.'!$J6</f>
        <v>10.093863504416849</v>
      </c>
      <c r="AT7" s="122">
        <f>((Regression!CT40-Regression!CT41)*1000+'Post Process Calc.'!AT6*'In Process Calc.'!$E7+'In Process Calc.'!$G6*Glutamine!BA10+'In Process Calc.'!$F6*Glutamine!BA10)/'In Process Calc.'!$J6</f>
        <v>1.4278366268634923</v>
      </c>
      <c r="AU7" s="122">
        <f>((Regression!CU40-Regression!CU41)*1000+'Post Process Calc.'!AU6*'In Process Calc.'!$E7+'In Process Calc.'!$G6*Glutamine!BB10+'In Process Calc.'!$F6*Glutamine!BB10)/'In Process Calc.'!$J6</f>
        <v>1.4352596676588816</v>
      </c>
      <c r="AV7" s="122">
        <f>((Regression!CV40-Regression!CV41)*1000+'Post Process Calc.'!AV6*'In Process Calc.'!$E7+'In Process Calc.'!$G6*Glutamine!BC10+'In Process Calc.'!$F6*Glutamine!BC10)/'In Process Calc.'!$J6</f>
        <v>3.4172088023823251</v>
      </c>
      <c r="AW7" s="122">
        <f>((Regression!CW40-Regression!CW41)*1000+'Post Process Calc.'!AW6*'In Process Calc.'!$E7+'In Process Calc.'!$G6*Glutamine!BE10+'In Process Calc.'!$F6*Glutamine!BE10)/'In Process Calc.'!$J6</f>
        <v>-4.2103380120539278</v>
      </c>
      <c r="AX7" s="122">
        <f>((Regression!CX40-Regression!CX41)*1000+'Post Process Calc.'!AX6*'In Process Calc.'!$E7+'In Process Calc.'!$G6*Glutamine!BF10+'In Process Calc.'!$F6*Glutamine!BF10)/'In Process Calc.'!$J6</f>
        <v>4.8856180453911984</v>
      </c>
      <c r="AY7" s="122">
        <f>((Regression!CY40-Regression!CY41)*1000+'Post Process Calc.'!AY6*'In Process Calc.'!$E7+'In Process Calc.'!$G6*Glutamine!BG10+'In Process Calc.'!$F6*Glutamine!BG10)/'In Process Calc.'!$J6</f>
        <v>4.1308572167438404</v>
      </c>
      <c r="AZ7" s="122">
        <f>((Regression!CZ40-Regression!CZ41)*1000+'Post Process Calc.'!AZ6*'In Process Calc.'!$E7+'In Process Calc.'!$G6*Glutamine!BI10+'In Process Calc.'!$F6*Glutamine!BI10)/'In Process Calc.'!$J6</f>
        <v>0.56566344093547449</v>
      </c>
      <c r="BA7" s="122">
        <f>((Regression!DA40-Regression!DA41)*1000+'Post Process Calc.'!BA6*'In Process Calc.'!$E7+'In Process Calc.'!$G6*Glutamine!BJ10+'In Process Calc.'!$F6*Glutamine!BJ10)/'In Process Calc.'!$J6</f>
        <v>3.8284204744981278</v>
      </c>
      <c r="BB7" s="122">
        <f>((Regression!DB40-Regression!DB41)*1000+'Post Process Calc.'!BB6*'In Process Calc.'!$E7+'In Process Calc.'!$G6*Glutamine!BK10+'In Process Calc.'!$F6*Glutamine!BK10)/'In Process Calc.'!$J6</f>
        <v>1.6473583845093502</v>
      </c>
      <c r="BC7" s="122">
        <f>((Regression!DC40-Regression!DC41)*1000+'Post Process Calc.'!BC6*'In Process Calc.'!$E7+'In Process Calc.'!$G6*Glutamine!BL10+'In Process Calc.'!$F6*Glutamine!BL10)/'In Process Calc.'!$J6</f>
        <v>4.2077930660602645</v>
      </c>
      <c r="BD7" s="122">
        <f>((Regression!DD40-Regression!DD41)*1000+'Post Process Calc.'!BD6*'In Process Calc.'!$E7+'In Process Calc.'!$G6*Glutamine!BM10+'In Process Calc.'!$F6*Glutamine!BM10)/'In Process Calc.'!$J6</f>
        <v>3.1975004626066088</v>
      </c>
      <c r="BE7" s="122">
        <f>((Regression!DE40-Regression!DE41)*1000+'Post Process Calc.'!BE6*'In Process Calc.'!$E7+'In Process Calc.'!$G6*Glutamine!BN10+'In Process Calc.'!$F6*Glutamine!BN10)/'In Process Calc.'!$J6</f>
        <v>2.5562277861236442</v>
      </c>
      <c r="BF7" s="122">
        <f>((Regression!DF40-Regression!DF41)*1000+'Post Process Calc.'!BF6*'In Process Calc.'!$E7+'In Process Calc.'!$G6*Glutamine!BO10+'In Process Calc.'!$F6*Glutamine!BO10)/'In Process Calc.'!$J6</f>
        <v>1.2266695154890355</v>
      </c>
      <c r="BG7" s="122">
        <f>((Regression!DG40-Regression!DG41)*1000+'Post Process Calc.'!BG6*'In Process Calc.'!$E7+'In Process Calc.'!$G6*Glutamine!BP10+'In Process Calc.'!$F6*Glutamine!BP10)/'In Process Calc.'!$J6</f>
        <v>1.2184484058632581</v>
      </c>
      <c r="BH7" s="122">
        <f>((Regression!DH40-Regression!DH41)*1000+'Post Process Calc.'!BH6*'In Process Calc.'!$E7+'In Process Calc.'!$G6*Glutamine!BQ10+'In Process Calc.'!$F6*Glutamine!BQ10)/'In Process Calc.'!$J6</f>
        <v>4.9930253381381347</v>
      </c>
    </row>
    <row r="8" spans="1:71">
      <c r="A8" s="115">
        <f>Glutamine!H12</f>
        <v>4.0235999656677244</v>
      </c>
      <c r="B8" s="115">
        <f>Glutamine!H12*'In Process Calc.'!E8/1000</f>
        <v>7.5341164246023391</v>
      </c>
      <c r="C8" s="295">
        <f>'Growth Regression'!$P7</f>
        <v>1.9936258295762066E-2</v>
      </c>
      <c r="D8" s="115">
        <f>IF(Glutamine!O12&gt;0,Glutamine!O12, (Regression!$CE$6*6*'In Process Calc.'!$C8^6+Regression!$CD$6*5*'In Process Calc.'!$C8^5+Regression!$CC$6*4*'In Process Calc.'!$C8^3+Regression!$CB$6*3*'In Process Calc.'!$C8^2  + Regression!$CA$6*2*'In Process Calc.'!$C8 + Regression!$BZ$6)/$A8)</f>
        <v>0</v>
      </c>
      <c r="E8" s="115">
        <f>(Regression!$CE$7*6*'In Process Calc.'!$C8^6+Regression!$CD$7*5*'In Process Calc.'!$C8^5+Regression!$CC$7*4*'In Process Calc.'!$C8^3+Regression!$CB$7*3*'In Process Calc.'!$C8^2  + Regression!$CA$7*2*'In Process Calc.'!$C8 + Regression!$BZ$7)/$A8</f>
        <v>3.0699024822876786</v>
      </c>
      <c r="F8" s="115">
        <f xml:space="preserve"> (Regression!$CE$8*6*'In Process Calc.'!$C8^6+Regression!$CD$8*5*'In Process Calc.'!$C8^5+Regression!$CC$8*4*'In Process Calc.'!$C8^3+Regression!$CB$8*3*'In Process Calc.'!$C8^2  + Regression!$CA$8*2*'In Process Calc.'!$C8 + Regression!$BZ$8)/$A8</f>
        <v>-1.8925970705394066E-2</v>
      </c>
      <c r="G8" s="115">
        <f xml:space="preserve"> (Regression!$CE$9*6*'In Process Calc.'!$C8^6+Regression!$CD$9*5*'In Process Calc.'!$C8^5+Regression!$CC$9*4*'In Process Calc.'!$C8^3+Regression!$CB$9*3*'In Process Calc.'!$C8^2  + Regression!$CA$9*2*'In Process Calc.'!$C8 + Regression!$BZ$9)/$B8</f>
        <v>-1.8519912771189824E-3</v>
      </c>
      <c r="H8" s="115">
        <f xml:space="preserve"> (Regression!$CE$10*6*'In Process Calc.'!$C8^6+Regression!$CD$10*5*'In Process Calc.'!$C8^5+Regression!$CC$10*4*'In Process Calc.'!$C8^3+Regression!$CB$10*3*'In Process Calc.'!$C8^2  + Regression!$CA$10*2*'In Process Calc.'!$C8 + Regression!$BZ$10)/$B8</f>
        <v>3.7030804665030264E-3</v>
      </c>
      <c r="I8" s="115">
        <f xml:space="preserve"> (Regression!$CE$11*6*'In Process Calc.'!$C8^6+Regression!$CD$11*5*'In Process Calc.'!$C8^5+Regression!$CC$11*4*'In Process Calc.'!$C8^3+Regression!$CB$11*3*'In Process Calc.'!$C8^2  + Regression!$CA$11*2*'In Process Calc.'!$C8 + Regression!$BZ$11)/$A8</f>
        <v>-6.6136363825725379E-3</v>
      </c>
      <c r="J8" s="115">
        <f>(Regression!$CE$12*6*'In Process Calc.'!$C8^6+Regression!$CD$12*5*'In Process Calc.'!$C8^5+Regression!$CC$12*4*'In Process Calc.'!$C8^3+Regression!$CB$12*3*'In Process Calc.'!$C8^2  + Regression!$CA$12*2*'In Process Calc.'!$C8 + Regression!$BZ$12)/$A8</f>
        <v>2.6655662870020791E-3</v>
      </c>
      <c r="K8" s="115">
        <f xml:space="preserve"> (Regression!$CE$13*6*'In Process Calc.'!$C8^5+Regression!$CD$13*5*'In Process Calc.'!$C8^4+Regression!$CC$13*4*'In Process Calc.'!$C8^3+Regression!$CB$13*3*'In Process Calc.'!$C8^2  + Regression!$CA$13*2*'In Process Calc.'!$C8 + Regression!$BZ$13)/$A8</f>
        <v>6.6036572777094044E-2</v>
      </c>
      <c r="L8" s="115">
        <f xml:space="preserve"> (Regression!$CE$14*6*'In Process Calc.'!$C8^5+Regression!$CD$14*5*'In Process Calc.'!$C8^4+Regression!$CC$14*4*'In Process Calc.'!$C8^3+Regression!$CB$14*3*'In Process Calc.'!$C8^2  + Regression!$CA$14*2*'In Process Calc.'!$C8 + Regression!$BZ$14)/$B8</f>
        <v>-5.6348922878439274E-3</v>
      </c>
      <c r="M8" s="115">
        <f xml:space="preserve"> (Regression!$CE$15*6*'In Process Calc.'!$C8^6+Regression!$CD$15*5*'In Process Calc.'!$C8^5+Regression!$CC$15*4*'In Process Calc.'!$C8^3+Regression!$CB$15*3*'In Process Calc.'!$C8^2  + Regression!$CA$15*2*'In Process Calc.'!$C8 + Regression!$BZ$15)/$A8</f>
        <v>-2.8607657498844776E-2</v>
      </c>
      <c r="N8" s="115">
        <f xml:space="preserve"> (Regression!$CE$16*6*'In Process Calc.'!$C8^6+Regression!$CD$16*5*'In Process Calc.'!$C8^5+Regression!$CC$16*4*'In Process Calc.'!$C8^3+Regression!$CB$16*3*'In Process Calc.'!$C8^2  + Regression!$CA$16*2*'In Process Calc.'!$C8 + Regression!$BZ$16)/$A8</f>
        <v>4.9672622057870348E-4</v>
      </c>
      <c r="O8" s="115">
        <f xml:space="preserve"> (Regression!$CE$17*6*'In Process Calc.'!$C8^6+Regression!$CD$17*5*'In Process Calc.'!$C8^5+Regression!$CC$17*4*'In Process Calc.'!$C8^3+Regression!$CB$17*3*'In Process Calc.'!$C8^2  + Regression!$CA$17*2*'In Process Calc.'!$C8 + Regression!$BZ$17)/$A8</f>
        <v>1.3314261979544132E-3</v>
      </c>
      <c r="P8" s="115">
        <f xml:space="preserve"> (Regression!$CE$18*6*'In Process Calc.'!$C8^6+Regression!$CD$18*5*'In Process Calc.'!$C8^5+Regression!$CC$18*4*'In Process Calc.'!$C8^3+Regression!$CB$18*3*'In Process Calc.'!$C8^2  + Regression!$CA$18*2*'In Process Calc.'!$C8 + Regression!$BZ$18)/$A8</f>
        <v>-1.7081573493948744E-3</v>
      </c>
      <c r="Q8" s="115">
        <f xml:space="preserve"> (Regression!$CE$19*6*'In Process Calc.'!$C8^5+Regression!$CD$19*5*'In Process Calc.'!$C8^4+Regression!$CC$19*4*'In Process Calc.'!$C8^3 +Regression!$CB$19*3*'In Process Calc.'!$C8^2 + Regression!$CA$19*2*'In Process Calc.'!$C8 + Regression!$BZ$19)/$B8</f>
        <v>2.0561896874776223E-2</v>
      </c>
      <c r="R8" s="115">
        <f xml:space="preserve"> (Regression!$CE$20*6*'In Process Calc.'!$C8^5+Regression!$CD$20*5*'In Process Calc.'!$C8^4+Regression!$CC$20*4*'In Process Calc.'!$C8^3 +Regression!$CB$20*3*'In Process Calc.'!$C8^2 + Regression!$CA$20*2*'In Process Calc.'!$C8 + Regression!$BZ$20)/$A8</f>
        <v>1.719430873729996E-3</v>
      </c>
      <c r="S8" s="115">
        <f xml:space="preserve"> (Regression!$CE$21*6*'In Process Calc.'!$C8^5+Regression!$CD$21*5*'In Process Calc.'!$C8^4+Regression!$CC$21*4*'In Process Calc.'!$C8^3 +Regression!$CB$21*3*'In Process Calc.'!$C8^2 + Regression!$CA$21*2*'In Process Calc.'!$C8 + Regression!$BZ$21)/$A8</f>
        <v>-3.0660991397779237E-3</v>
      </c>
      <c r="T8" s="115">
        <f xml:space="preserve"> (Regression!$CE$22*6*'In Process Calc.'!$C8^5+Regression!$CD$22*5*'In Process Calc.'!$C8^4+Regression!$CC$22*4*'In Process Calc.'!$C8^3 +Regression!$CB$22*3*'In Process Calc.'!$C8^2 + Regression!$CA$22*2*'In Process Calc.'!$C8 + Regression!$BZ$22)/$A8</f>
        <v>2.2824193900395063E-3</v>
      </c>
      <c r="U8" s="115">
        <f xml:space="preserve"> (Regression!$CE$23*6*'In Process Calc.'!$C8^5+Regression!$CD$23*5*'In Process Calc.'!$C8^4+Regression!$CC$23*4*'In Process Calc.'!$C8^3 +Regression!$CB$23*3*'In Process Calc.'!$C8^2 + Regression!$CA$23*2*'In Process Calc.'!$C8 + Regression!$BZ$23)/$A8</f>
        <v>-1.8612301461638354E-2</v>
      </c>
      <c r="V8" s="115">
        <f xml:space="preserve"> (Regression!$CE$24*6*'In Process Calc.'!$C8^5+Regression!$CD$24*5*'In Process Calc.'!$C8^4+Regression!$CC$24*4*'In Process Calc.'!$C8^3 +Regression!$CB$24*3*'In Process Calc.'!$C8^2 + Regression!$CA$24*2*'In Process Calc.'!$C8 + Regression!$BZ$24)/$A8</f>
        <v>-1.0718608714373676E-3</v>
      </c>
      <c r="W8" s="115">
        <f xml:space="preserve"> (Regression!$CE$25*6*'In Process Calc.'!$C8^5+Regression!$CD$25*5*'In Process Calc.'!$C8^4+Regression!$CC$25*4*'In Process Calc.'!$C8^3 +Regression!$CB$25*3*'In Process Calc.'!$C8^2 + Regression!$CA$25*2*'In Process Calc.'!$C8 + Regression!$BZ$25)/$A8</f>
        <v>7.6733709313832263E-3</v>
      </c>
      <c r="X8" s="115">
        <f xml:space="preserve"> (Regression!$CE$26*6*'In Process Calc.'!$C8^5+Regression!$CD$26*5*'In Process Calc.'!$C8^4+Regression!$CC$26*4*'In Process Calc.'!$C8^3 +Regression!$CB$26*3*'In Process Calc.'!$C8^2 + Regression!$CA$26*2*'In Process Calc.'!$C8 + Regression!$BZ$26)/$A8</f>
        <v>1.2562307379522264E-2</v>
      </c>
      <c r="Y8" s="115">
        <f xml:space="preserve"> (Regression!$CE$27*6*'In Process Calc.'!$C8^5+Regression!$CD$27*5*'In Process Calc.'!$C8^4+Regression!$CC$27*4*'In Process Calc.'!$C8^3 +Regression!$CB$27*3*'In Process Calc.'!$C8^2 + Regression!$CA$27*2*'In Process Calc.'!$C8 + Regression!$BZ$27)/$A8</f>
        <v>7.8450201351255976E-3</v>
      </c>
      <c r="Z8" s="115">
        <f xml:space="preserve"> (Regression!$CE$28*6*'In Process Calc.'!$C8^5+Regression!$CD$28*5*'In Process Calc.'!$C8^4+Regression!$CC$28*4*'In Process Calc.'!$C8^3 +Regression!$CB$28*3*'In Process Calc.'!$C8^2 + Regression!$CA$28*2*'In Process Calc.'!$C8 + Regression!$BZ$28)/$A8</f>
        <v>-1.2188296018646385E-3</v>
      </c>
      <c r="AA8" s="115">
        <f xml:space="preserve"> (Regression!$CE$29*6*'In Process Calc.'!$C8^5+Regression!$CD$29*5*'In Process Calc.'!$C8^4+Regression!$CC$29*4*'In Process Calc.'!$C8^3 +Regression!$CB$29*3*'In Process Calc.'!$C8^2 + Regression!$CA$29*2*'In Process Calc.'!$C8 + Regression!$BZ$29)/$A8</f>
        <v>4.1282927205065602E-3</v>
      </c>
      <c r="AB8" s="115">
        <f xml:space="preserve"> (Regression!$CE$30*6*'In Process Calc.'!$C8^5+Regression!$CD$30*5*'In Process Calc.'!$C8^4+Regression!$CC$30*4*'In Process Calc.'!$C8^3 +Regression!$CB$30*3*'In Process Calc.'!$C8^2 + Regression!$CA$30*2*'In Process Calc.'!$C8 + Regression!$BZ$30)/$A8</f>
        <v>-9.823283195317889E-3</v>
      </c>
      <c r="AC8" s="115">
        <f xml:space="preserve"> (Regression!$CE$31*6*'In Process Calc.'!$C8^5+Regression!$CD$31*5*'In Process Calc.'!$C8^4+Regression!$CC$31*4*'In Process Calc.'!$C8^3 +Regression!$CB$31*3*'In Process Calc.'!$C8^2 + Regression!$CA$31*2*'In Process Calc.'!$C8 + Regression!$BZ$31)/$A8</f>
        <v>0</v>
      </c>
      <c r="AD8" s="115">
        <f xml:space="preserve"> (Regression!$CE$32*6*'In Process Calc.'!$C8^5+Regression!$CD$32*5*'In Process Calc.'!$C8^4+Regression!$CC$32*4*'In Process Calc.'!$C8^3 +Regression!$CB$32*3*'In Process Calc.'!$C8^2 + Regression!$CA$32*2*'In Process Calc.'!$C8 + Regression!$BZ$32)/$A8</f>
        <v>-2.1561798470042411E-2</v>
      </c>
      <c r="AE8" s="115">
        <f xml:space="preserve"> (Regression!$CE$33*6*'In Process Calc.'!$C8^5+Regression!$CD$33*5*'In Process Calc.'!$C8^4+Regression!$CC$33*4*'In Process Calc.'!$C8^3 +Regression!$CB$33*3*'In Process Calc.'!$C8^2 + Regression!$CA$33*2*'In Process Calc.'!$C8 + Regression!$BZ$33)/$A8</f>
        <v>-5.9100070637074842E-2</v>
      </c>
      <c r="AF8" s="115">
        <f xml:space="preserve"> (Regression!$CE$34*6*'In Process Calc.'!$C8^5+Regression!$CD$34*5*'In Process Calc.'!$C8^4+Regression!$CC$34*4*'In Process Calc.'!$C8^3 +Regression!$CB$34*3*'In Process Calc.'!$C8^2 + Regression!$CA$34*2*'In Process Calc.'!$C8 + Regression!$BZ$34)/$A8</f>
        <v>-4.6431613620177704E-2</v>
      </c>
      <c r="AG8" s="116">
        <f t="shared" si="0"/>
        <v>0.31137135090554674</v>
      </c>
      <c r="AH8" s="116">
        <f t="shared" si="3"/>
        <v>0</v>
      </c>
      <c r="AI8" s="116">
        <f t="shared" si="1"/>
        <v>-8.5329871779755498E-2</v>
      </c>
      <c r="AJ8" s="116">
        <f t="shared" si="2"/>
        <v>3.3030447630366258</v>
      </c>
      <c r="AK8" s="76">
        <f>'In Process Calc.'!C8</f>
        <v>115.96666666679084</v>
      </c>
      <c r="AL8" s="122">
        <f>((Regression!CL41-Regression!CL42)*1000+'Post Process Calc.'!AL7*'In Process Calc.'!$E8+'In Process Calc.'!$G7*Glutamine!AS11+'In Process Calc.'!$F7*Glutamine!AS11)/'In Process Calc.'!$J7</f>
        <v>0.86671969341817456</v>
      </c>
      <c r="AM8" s="122">
        <f>((Regression!CM41-Regression!CM42)*1000+'Post Process Calc.'!AM7*'In Process Calc.'!$E8+'In Process Calc.'!$G7*Glutamine!AT11+'In Process Calc.'!$F7*Glutamine!AT11)/'In Process Calc.'!$J7</f>
        <v>2.6285971372695283</v>
      </c>
      <c r="AN8" s="122">
        <f>((Regression!CN41-Regression!CN42)*1000+'Post Process Calc.'!AN7*'In Process Calc.'!$E8+'In Process Calc.'!$G7*Glutamine!AU11+'In Process Calc.'!$F7*Glutamine!AU11)/'In Process Calc.'!$J7</f>
        <v>5.5753231660861138</v>
      </c>
      <c r="AO8" s="122">
        <f>((Regression!CO41-Regression!CO42)*1000+'Post Process Calc.'!AO7*'In Process Calc.'!$E8+'In Process Calc.'!$G7*Glutamine!AV11+'In Process Calc.'!$F7*Glutamine!AV11)/'In Process Calc.'!$J7</f>
        <v>1.8408524387805365</v>
      </c>
      <c r="AP8" s="122">
        <f>((Regression!CP41-Regression!CP42)*1000+'Post Process Calc.'!AP7*'In Process Calc.'!$E8+'In Process Calc.'!$G7*Glutamine!AW11+'In Process Calc.'!$F7*Glutamine!AW11)/'In Process Calc.'!$J7</f>
        <v>0.75234045704842301</v>
      </c>
      <c r="AQ8" s="122">
        <f>((Regression!CQ41-Regression!CQ42)*1000+'Post Process Calc.'!AQ7*'In Process Calc.'!$E8+'In Process Calc.'!$G7*Glutamine!AX11+'In Process Calc.'!$F7*Glutamine!AX11)/'In Process Calc.'!$J7</f>
        <v>25.84908100086605</v>
      </c>
      <c r="AR8" s="122">
        <f>((Regression!CR41-Regression!CR42)*1000+'Post Process Calc.'!AR7*'In Process Calc.'!$E8+'In Process Calc.'!$G7*Glutamine!AY11+'In Process Calc.'!$F7*Glutamine!AY11)/'In Process Calc.'!$J7</f>
        <v>0.91745160160131978</v>
      </c>
      <c r="AS8" s="122">
        <f>((Regression!CS41-Regression!CS42)*1000+'Post Process Calc.'!AS7*'In Process Calc.'!$E8+'In Process Calc.'!$G7*Glutamine!AZ11+'In Process Calc.'!$F7*Glutamine!AZ11)/'In Process Calc.'!$J7</f>
        <v>11.52871065135187</v>
      </c>
      <c r="AT8" s="122">
        <f>((Regression!CT41-Regression!CT42)*1000+'Post Process Calc.'!AT7*'In Process Calc.'!$E8+'In Process Calc.'!$G7*Glutamine!BA11+'In Process Calc.'!$F7*Glutamine!BA11)/'In Process Calc.'!$J7</f>
        <v>1.4468884138388873</v>
      </c>
      <c r="AU8" s="122">
        <f>((Regression!CU41-Regression!CU42)*1000+'Post Process Calc.'!AU7*'In Process Calc.'!$E8+'In Process Calc.'!$G7*Glutamine!BB11+'In Process Calc.'!$F7*Glutamine!BB11)/'In Process Calc.'!$J7</f>
        <v>1.3970603006821252</v>
      </c>
      <c r="AV8" s="122">
        <f>((Regression!CV41-Regression!CV42)*1000+'Post Process Calc.'!AV7*'In Process Calc.'!$E8+'In Process Calc.'!$G7*Glutamine!BC11+'In Process Calc.'!$F7*Glutamine!BC11)/'In Process Calc.'!$J7</f>
        <v>3.5248181512637289</v>
      </c>
      <c r="AW8" s="122">
        <f>((Regression!CW41-Regression!CW42)*1000+'Post Process Calc.'!AW7*'In Process Calc.'!$E8+'In Process Calc.'!$G7*Glutamine!BE11+'In Process Calc.'!$F7*Glutamine!BE11)/'In Process Calc.'!$J7</f>
        <v>-6.1188964912444543</v>
      </c>
      <c r="AX8" s="122">
        <f>((Regression!CX41-Regression!CX42)*1000+'Post Process Calc.'!AX7*'In Process Calc.'!$E8+'In Process Calc.'!$G7*Glutamine!BF11+'In Process Calc.'!$F7*Glutamine!BF11)/'In Process Calc.'!$J7</f>
        <v>4.8695095068733698</v>
      </c>
      <c r="AY8" s="122">
        <f>((Regression!CY41-Regression!CY42)*1000+'Post Process Calc.'!AY7*'In Process Calc.'!$E8+'In Process Calc.'!$G7*Glutamine!BG11+'In Process Calc.'!$F7*Glutamine!BG11)/'In Process Calc.'!$J7</f>
        <v>4.3084127129517729</v>
      </c>
      <c r="AZ8" s="122">
        <f>((Regression!CZ41-Regression!CZ42)*1000+'Post Process Calc.'!AZ7*'In Process Calc.'!$E8+'In Process Calc.'!$G7*Glutamine!BI11+'In Process Calc.'!$F7*Glutamine!BI11)/'In Process Calc.'!$J7</f>
        <v>0.47131921032520008</v>
      </c>
      <c r="BA8" s="122">
        <f>((Regression!DA41-Regression!DA42)*1000+'Post Process Calc.'!BA7*'In Process Calc.'!$E8+'In Process Calc.'!$G7*Glutamine!BJ11+'In Process Calc.'!$F7*Glutamine!BJ11)/'In Process Calc.'!$J7</f>
        <v>4.6660722239249974</v>
      </c>
      <c r="BB8" s="122">
        <f>((Regression!DB41-Regression!DB42)*1000+'Post Process Calc.'!BB7*'In Process Calc.'!$E8+'In Process Calc.'!$G7*Glutamine!BK11+'In Process Calc.'!$F7*Glutamine!BK11)/'In Process Calc.'!$J7</f>
        <v>1.7140688014397172</v>
      </c>
      <c r="BC8" s="122">
        <f>((Regression!DC41-Regression!DC42)*1000+'Post Process Calc.'!BC7*'In Process Calc.'!$E8+'In Process Calc.'!$G7*Glutamine!BL11+'In Process Calc.'!$F7*Glutamine!BL11)/'In Process Calc.'!$J7</f>
        <v>3.9032855253424965</v>
      </c>
      <c r="BD8" s="122">
        <f>((Regression!DD41-Regression!DD42)*1000+'Post Process Calc.'!BD7*'In Process Calc.'!$E8+'In Process Calc.'!$G7*Glutamine!BM11+'In Process Calc.'!$F7*Glutamine!BM11)/'In Process Calc.'!$J7</f>
        <v>2.6676509597720983</v>
      </c>
      <c r="BE8" s="122">
        <f>((Regression!DE41-Regression!DE42)*1000+'Post Process Calc.'!BE7*'In Process Calc.'!$E8+'In Process Calc.'!$G7*Glutamine!BN11+'In Process Calc.'!$F7*Glutamine!BN11)/'In Process Calc.'!$J7</f>
        <v>2.2441355832818544</v>
      </c>
      <c r="BF8" s="122">
        <f>((Regression!DF41-Regression!DF42)*1000+'Post Process Calc.'!BF7*'In Process Calc.'!$E8+'In Process Calc.'!$G7*Glutamine!BO11+'In Process Calc.'!$F7*Glutamine!BO11)/'In Process Calc.'!$J7</f>
        <v>1.28917694275636</v>
      </c>
      <c r="BG8" s="122">
        <f>((Regression!DG41-Regression!DG42)*1000+'Post Process Calc.'!BG7*'In Process Calc.'!$E8+'In Process Calc.'!$G7*Glutamine!BP11+'In Process Calc.'!$F7*Glutamine!BP11)/'In Process Calc.'!$J7</f>
        <v>1.0533619579575197</v>
      </c>
      <c r="BH8" s="122">
        <f>((Regression!DH41-Regression!DH42)*1000+'Post Process Calc.'!BH7*'In Process Calc.'!$E8+'In Process Calc.'!$G7*Glutamine!BQ11+'In Process Calc.'!$F7*Glutamine!BQ11)/'In Process Calc.'!$J7</f>
        <v>5.4788072453257213</v>
      </c>
    </row>
    <row r="9" spans="1:71">
      <c r="A9" s="115">
        <f>Glutamine!H13</f>
        <v>6.555300099945069</v>
      </c>
      <c r="B9" s="115">
        <f>Glutamine!H13*'In Process Calc.'!E9/1000</f>
        <v>12.348728654940967</v>
      </c>
      <c r="C9" s="295">
        <f>'Growth Regression'!$P8</f>
        <v>1.6116851393872915E-2</v>
      </c>
      <c r="D9" s="115">
        <f>IF(Glutamine!O13&gt;0,Glutamine!O13, (Regression!$CE$6*6*'In Process Calc.'!$C9^6+Regression!$CD$6*5*'In Process Calc.'!$C9^5+Regression!$CC$6*4*'In Process Calc.'!$C9^3+Regression!$CB$6*3*'In Process Calc.'!$C9^2  + Regression!$CA$6*2*'In Process Calc.'!$C9 + Regression!$BZ$6)/$A9)</f>
        <v>0</v>
      </c>
      <c r="E9" s="115">
        <f>(Regression!$CE$7*6*'In Process Calc.'!$C9^6+Regression!$CD$7*5*'In Process Calc.'!$C9^5+Regression!$CC$7*4*'In Process Calc.'!$C9^3+Regression!$CB$7*3*'In Process Calc.'!$C9^2  + Regression!$CA$7*2*'In Process Calc.'!$C9 + Regression!$BZ$7)/$A9</f>
        <v>2.4740903502015756</v>
      </c>
      <c r="F9" s="115">
        <f xml:space="preserve"> (Regression!$CE$8*6*'In Process Calc.'!$C9^6+Regression!$CD$8*5*'In Process Calc.'!$C9^5+Regression!$CC$8*4*'In Process Calc.'!$C9^3+Regression!$CB$8*3*'In Process Calc.'!$C9^2  + Regression!$CA$8*2*'In Process Calc.'!$C9 + Regression!$BZ$8)/$A9</f>
        <v>-1.2674397591816541E-2</v>
      </c>
      <c r="G9" s="115">
        <f xml:space="preserve"> (Regression!$CE$9*6*'In Process Calc.'!$C9^6+Regression!$CD$9*5*'In Process Calc.'!$C9^5+Regression!$CC$9*4*'In Process Calc.'!$C9^3+Regression!$CB$9*3*'In Process Calc.'!$C9^2  + Regression!$CA$9*2*'In Process Calc.'!$C9 + Regression!$BZ$9)/$B9</f>
        <v>-1.0037762621890576E-3</v>
      </c>
      <c r="H9" s="115">
        <f xml:space="preserve"> (Regression!$CE$10*6*'In Process Calc.'!$C9^6+Regression!$CD$10*5*'In Process Calc.'!$C9^5+Regression!$CC$10*4*'In Process Calc.'!$C9^3+Regression!$CB$10*3*'In Process Calc.'!$C9^2  + Regression!$CA$10*2*'In Process Calc.'!$C9 + Regression!$BZ$10)/$B9</f>
        <v>4.3053082141014101E-3</v>
      </c>
      <c r="I9" s="115">
        <f xml:space="preserve"> (Regression!$CE$11*6*'In Process Calc.'!$C9^6+Regression!$CD$11*5*'In Process Calc.'!$C9^5+Regression!$CC$11*4*'In Process Calc.'!$C9^3+Regression!$CB$11*3*'In Process Calc.'!$C9^2  + Regression!$CA$11*2*'In Process Calc.'!$C9 + Regression!$BZ$11)/$A9</f>
        <v>-3.4734303654749901E-3</v>
      </c>
      <c r="J9" s="115">
        <f>(Regression!$CE$12*6*'In Process Calc.'!$C9^6+Regression!$CD$12*5*'In Process Calc.'!$C9^5+Regression!$CC$12*4*'In Process Calc.'!$C9^3+Regression!$CB$12*3*'In Process Calc.'!$C9^2  + Regression!$CA$12*2*'In Process Calc.'!$C9 + Regression!$BZ$12)/$A9</f>
        <v>1.7178174996655298E-3</v>
      </c>
      <c r="K9" s="115">
        <f xml:space="preserve"> (Regression!$CE$13*6*'In Process Calc.'!$C9^5+Regression!$CD$13*5*'In Process Calc.'!$C9^4+Regression!$CC$13*4*'In Process Calc.'!$C9^3+Regression!$CB$13*3*'In Process Calc.'!$C9^2  + Regression!$CA$13*2*'In Process Calc.'!$C9 + Regression!$BZ$13)/$A9</f>
        <v>4.9899925349047344E-2</v>
      </c>
      <c r="L9" s="115">
        <f xml:space="preserve"> (Regression!$CE$14*6*'In Process Calc.'!$C9^5+Regression!$CD$14*5*'In Process Calc.'!$C9^4+Regression!$CC$14*4*'In Process Calc.'!$C9^3+Regression!$CB$14*3*'In Process Calc.'!$C9^2  + Regression!$CA$14*2*'In Process Calc.'!$C9 + Regression!$BZ$14)/$B9</f>
        <v>-6.1506280205075731E-3</v>
      </c>
      <c r="M9" s="115">
        <f xml:space="preserve"> (Regression!$CE$15*6*'In Process Calc.'!$C9^6+Regression!$CD$15*5*'In Process Calc.'!$C9^5+Regression!$CC$15*4*'In Process Calc.'!$C9^3+Regression!$CB$15*3*'In Process Calc.'!$C9^2  + Regression!$CA$15*2*'In Process Calc.'!$C9 + Regression!$BZ$15)/$A9</f>
        <v>-1.3033708447694102E-2</v>
      </c>
      <c r="N9" s="115">
        <f xml:space="preserve"> (Regression!$CE$16*6*'In Process Calc.'!$C9^6+Regression!$CD$16*5*'In Process Calc.'!$C9^5+Regression!$CC$16*4*'In Process Calc.'!$C9^3+Regression!$CB$16*3*'In Process Calc.'!$C9^2  + Regression!$CA$16*2*'In Process Calc.'!$C9 + Regression!$BZ$16)/$A9</f>
        <v>1.1452350615696839E-3</v>
      </c>
      <c r="O9" s="115">
        <f xml:space="preserve"> (Regression!$CE$17*6*'In Process Calc.'!$C9^6+Regression!$CD$17*5*'In Process Calc.'!$C9^5+Regression!$CC$17*4*'In Process Calc.'!$C9^3+Regression!$CB$17*3*'In Process Calc.'!$C9^2  + Regression!$CA$17*2*'In Process Calc.'!$C9 + Regression!$BZ$17)/$A9</f>
        <v>1.1554227359164143E-3</v>
      </c>
      <c r="P9" s="115">
        <f xml:space="preserve"> (Regression!$CE$18*6*'In Process Calc.'!$C9^6+Regression!$CD$18*5*'In Process Calc.'!$C9^5+Regression!$CC$18*4*'In Process Calc.'!$C9^3+Regression!$CB$18*3*'In Process Calc.'!$C9^2  + Regression!$CA$18*2*'In Process Calc.'!$C9 + Regression!$BZ$18)/$A9</f>
        <v>-5.9271271556553132E-4</v>
      </c>
      <c r="Q9" s="115">
        <f xml:space="preserve"> (Regression!$CE$19*6*'In Process Calc.'!$C9^5+Regression!$CD$19*5*'In Process Calc.'!$C9^4+Regression!$CC$19*4*'In Process Calc.'!$C9^3 +Regression!$CB$19*3*'In Process Calc.'!$C9^2 + Regression!$CA$19*2*'In Process Calc.'!$C9 + Regression!$BZ$19)/$B9</f>
        <v>7.2171226478049862E-3</v>
      </c>
      <c r="R9" s="115">
        <f xml:space="preserve"> (Regression!$CE$20*6*'In Process Calc.'!$C9^5+Regression!$CD$20*5*'In Process Calc.'!$C9^4+Regression!$CC$20*4*'In Process Calc.'!$C9^3 +Regression!$CB$20*3*'In Process Calc.'!$C9^2 + Regression!$CA$20*2*'In Process Calc.'!$C9 + Regression!$BZ$20)/$A9</f>
        <v>2.115462882837398E-3</v>
      </c>
      <c r="S9" s="115">
        <f xml:space="preserve"> (Regression!$CE$21*6*'In Process Calc.'!$C9^5+Regression!$CD$21*5*'In Process Calc.'!$C9^4+Regression!$CC$21*4*'In Process Calc.'!$C9^3 +Regression!$CB$21*3*'In Process Calc.'!$C9^2 + Regression!$CA$21*2*'In Process Calc.'!$C9 + Regression!$BZ$21)/$A9</f>
        <v>-1.0600018958451178E-3</v>
      </c>
      <c r="T9" s="115">
        <f xml:space="preserve"> (Regression!$CE$22*6*'In Process Calc.'!$C9^5+Regression!$CD$22*5*'In Process Calc.'!$C9^4+Regression!$CC$22*4*'In Process Calc.'!$C9^3 +Regression!$CB$22*3*'In Process Calc.'!$C9^2 + Regression!$CA$22*2*'In Process Calc.'!$C9 + Regression!$BZ$22)/$A9</f>
        <v>1.4141295036574303E-3</v>
      </c>
      <c r="U9" s="115">
        <f xml:space="preserve"> (Regression!$CE$23*6*'In Process Calc.'!$C9^5+Regression!$CD$23*5*'In Process Calc.'!$C9^4+Regression!$CC$23*4*'In Process Calc.'!$C9^3 +Regression!$CB$23*3*'In Process Calc.'!$C9^2 + Regression!$CA$23*2*'In Process Calc.'!$C9 + Regression!$BZ$23)/$A9</f>
        <v>-1.1556201284119019E-2</v>
      </c>
      <c r="V9" s="115">
        <f xml:space="preserve"> (Regression!$CE$24*6*'In Process Calc.'!$C9^5+Regression!$CD$24*5*'In Process Calc.'!$C9^4+Regression!$CC$24*4*'In Process Calc.'!$C9^3 +Regression!$CB$24*3*'In Process Calc.'!$C9^2 + Regression!$CA$24*2*'In Process Calc.'!$C9 + Regression!$BZ$24)/$A9</f>
        <v>-2.4560310512414322E-4</v>
      </c>
      <c r="W9" s="115">
        <f xml:space="preserve"> (Regression!$CE$25*6*'In Process Calc.'!$C9^5+Regression!$CD$25*5*'In Process Calc.'!$C9^4+Regression!$CC$25*4*'In Process Calc.'!$C9^3 +Regression!$CB$25*3*'In Process Calc.'!$C9^2 + Regression!$CA$25*2*'In Process Calc.'!$C9 + Regression!$BZ$25)/$A9</f>
        <v>4.743919170879447E-3</v>
      </c>
      <c r="X9" s="115">
        <f xml:space="preserve"> (Regression!$CE$26*6*'In Process Calc.'!$C9^5+Regression!$CD$26*5*'In Process Calc.'!$C9^4+Regression!$CC$26*4*'In Process Calc.'!$C9^3 +Regression!$CB$26*3*'In Process Calc.'!$C9^2 + Regression!$CA$26*2*'In Process Calc.'!$C9 + Regression!$BZ$26)/$A9</f>
        <v>7.5321246441353755E-3</v>
      </c>
      <c r="Y9" s="115">
        <f xml:space="preserve"> (Regression!$CE$27*6*'In Process Calc.'!$C9^5+Regression!$CD$27*5*'In Process Calc.'!$C9^4+Regression!$CC$27*4*'In Process Calc.'!$C9^3 +Regression!$CB$27*3*'In Process Calc.'!$C9^2 + Regression!$CA$27*2*'In Process Calc.'!$C9 + Regression!$BZ$27)/$A9</f>
        <v>5.1697314416401822E-3</v>
      </c>
      <c r="Z9" s="115">
        <f xml:space="preserve"> (Regression!$CE$28*6*'In Process Calc.'!$C9^5+Regression!$CD$28*5*'In Process Calc.'!$C9^4+Regression!$CC$28*4*'In Process Calc.'!$C9^3 +Regression!$CB$28*3*'In Process Calc.'!$C9^2 + Regression!$CA$28*2*'In Process Calc.'!$C9 + Regression!$BZ$28)/$A9</f>
        <v>-6.106768316237783E-4</v>
      </c>
      <c r="AA9" s="115">
        <f xml:space="preserve"> (Regression!$CE$29*6*'In Process Calc.'!$C9^5+Regression!$CD$29*5*'In Process Calc.'!$C9^4+Regression!$CC$29*4*'In Process Calc.'!$C9^3 +Regression!$CB$29*3*'In Process Calc.'!$C9^2 + Regression!$CA$29*2*'In Process Calc.'!$C9 + Regression!$BZ$29)/$A9</f>
        <v>2.6967480827537788E-3</v>
      </c>
      <c r="AB9" s="115">
        <f xml:space="preserve"> (Regression!$CE$30*6*'In Process Calc.'!$C9^5+Regression!$CD$30*5*'In Process Calc.'!$C9^4+Regression!$CC$30*4*'In Process Calc.'!$C9^3 +Regression!$CB$30*3*'In Process Calc.'!$C9^2 + Regression!$CA$30*2*'In Process Calc.'!$C9 + Regression!$BZ$30)/$A9</f>
        <v>-4.8189789901655379E-3</v>
      </c>
      <c r="AC9" s="115">
        <f xml:space="preserve"> (Regression!$CE$31*6*'In Process Calc.'!$C9^5+Regression!$CD$31*5*'In Process Calc.'!$C9^4+Regression!$CC$31*4*'In Process Calc.'!$C9^3 +Regression!$CB$31*3*'In Process Calc.'!$C9^2 + Regression!$CA$31*2*'In Process Calc.'!$C9 + Regression!$BZ$31)/$A9</f>
        <v>0</v>
      </c>
      <c r="AD9" s="115">
        <f xml:space="preserve"> (Regression!$CE$32*6*'In Process Calc.'!$C9^5+Regression!$CD$32*5*'In Process Calc.'!$C9^4+Regression!$CC$32*4*'In Process Calc.'!$C9^3 +Regression!$CB$32*3*'In Process Calc.'!$C9^2 + Regression!$CA$32*2*'In Process Calc.'!$C9 + Regression!$BZ$32)/$A9</f>
        <v>1.332797476072671E-3</v>
      </c>
      <c r="AE9" s="115">
        <f xml:space="preserve"> (Regression!$CE$33*6*'In Process Calc.'!$C9^5+Regression!$CD$33*5*'In Process Calc.'!$C9^4+Regression!$CC$33*4*'In Process Calc.'!$C9^3 +Regression!$CB$33*3*'In Process Calc.'!$C9^2 + Regression!$CA$33*2*'In Process Calc.'!$C9 + Regression!$BZ$33)/$A9</f>
        <v>-2.2897801399862902E-2</v>
      </c>
      <c r="AF9" s="115">
        <f xml:space="preserve"> (Regression!$CE$34*6*'In Process Calc.'!$C9^5+Regression!$CD$34*5*'In Process Calc.'!$C9^4+Regression!$CC$34*4*'In Process Calc.'!$C9^3 +Regression!$CB$34*3*'In Process Calc.'!$C9^2 + Regression!$CA$34*2*'In Process Calc.'!$C9 + Regression!$BZ$34)/$A9</f>
        <v>3.5191474674158098E-2</v>
      </c>
      <c r="AG9" s="116">
        <f t="shared" si="0"/>
        <v>0.14463193275985073</v>
      </c>
      <c r="AH9" s="116">
        <f t="shared" si="3"/>
        <v>0</v>
      </c>
      <c r="AI9" s="116">
        <f t="shared" si="1"/>
        <v>-0.12325926296450855</v>
      </c>
      <c r="AJ9" s="116">
        <f t="shared" si="2"/>
        <v>1.878865254993157</v>
      </c>
      <c r="AK9" s="76">
        <f>'In Process Calc.'!C9</f>
        <v>141.16666666668607</v>
      </c>
      <c r="AL9" s="122">
        <f>((Regression!CL42-Regression!CL43)*1000+'Post Process Calc.'!AL8*'In Process Calc.'!$E9+'In Process Calc.'!$G8*Glutamine!AS12+'In Process Calc.'!$F8*Glutamine!AS12)/'In Process Calc.'!$J8</f>
        <v>1.9550793174834589</v>
      </c>
      <c r="AM9" s="122">
        <f>((Regression!CM42-Regression!CM43)*1000+'Post Process Calc.'!AM8*'In Process Calc.'!$E9+'In Process Calc.'!$G8*Glutamine!AT12+'In Process Calc.'!$F8*Glutamine!AT12)/'In Process Calc.'!$J8</f>
        <v>2.8240861926374632</v>
      </c>
      <c r="AN9" s="122">
        <f>((Regression!CN42-Regression!CN43)*1000+'Post Process Calc.'!AN8*'In Process Calc.'!$E9+'In Process Calc.'!$G8*Glutamine!AU12+'In Process Calc.'!$F8*Glutamine!AU12)/'In Process Calc.'!$J8</f>
        <v>5.0661964155868429</v>
      </c>
      <c r="AO9" s="122">
        <f>((Regression!CO42-Regression!CO43)*1000+'Post Process Calc.'!AO8*'In Process Calc.'!$E9+'In Process Calc.'!$G8*Glutamine!AV12+'In Process Calc.'!$F8*Glutamine!AV12)/'In Process Calc.'!$J8</f>
        <v>2.189972460268383</v>
      </c>
      <c r="AP9" s="122">
        <f>((Regression!CP42-Regression!CP43)*1000+'Post Process Calc.'!AP8*'In Process Calc.'!$E9+'In Process Calc.'!$G8*Glutamine!AW12+'In Process Calc.'!$F8*Glutamine!AW12)/'In Process Calc.'!$J8</f>
        <v>0.60795583567593026</v>
      </c>
      <c r="AQ9" s="122">
        <f>((Regression!CQ42-Regression!CQ43)*1000+'Post Process Calc.'!AQ8*'In Process Calc.'!$E9+'In Process Calc.'!$G8*Glutamine!AX12+'In Process Calc.'!$F8*Glutamine!AX12)/'In Process Calc.'!$J8</f>
        <v>22.01378972534863</v>
      </c>
      <c r="AR9" s="122">
        <f>((Regression!CR42-Regression!CR43)*1000+'Post Process Calc.'!AR8*'In Process Calc.'!$E9+'In Process Calc.'!$G8*Glutamine!AY12+'In Process Calc.'!$F8*Glutamine!AY12)/'In Process Calc.'!$J8</f>
        <v>1.7217769977854562</v>
      </c>
      <c r="AS9" s="122">
        <f>((Regression!CS42-Regression!CS43)*1000+'Post Process Calc.'!AS8*'In Process Calc.'!$E9+'In Process Calc.'!$G8*Glutamine!AZ12+'In Process Calc.'!$F8*Glutamine!AZ12)/'In Process Calc.'!$J8</f>
        <v>12.955366848122683</v>
      </c>
      <c r="AT9" s="122">
        <f>((Regression!CT42-Regression!CT43)*1000+'Post Process Calc.'!AT8*'In Process Calc.'!$E9+'In Process Calc.'!$G8*Glutamine!BA12+'In Process Calc.'!$F8*Glutamine!BA12)/'In Process Calc.'!$J8</f>
        <v>1.3891438885636729</v>
      </c>
      <c r="AU9" s="122">
        <f>((Regression!CU42-Regression!CU43)*1000+'Post Process Calc.'!AU8*'In Process Calc.'!$E9+'In Process Calc.'!$G8*Glutamine!BB12+'In Process Calc.'!$F8*Glutamine!BB12)/'In Process Calc.'!$J8</f>
        <v>1.3178530733735523</v>
      </c>
      <c r="AV9" s="122">
        <f>((Regression!CV42-Regression!CV43)*1000+'Post Process Calc.'!AV8*'In Process Calc.'!$E9+'In Process Calc.'!$G8*Glutamine!BC12+'In Process Calc.'!$F8*Glutamine!BC12)/'In Process Calc.'!$J8</f>
        <v>3.6192071335454625</v>
      </c>
      <c r="AW9" s="122">
        <f>((Regression!CW42-Regression!CW43)*1000+'Post Process Calc.'!AW8*'In Process Calc.'!$E9+'In Process Calc.'!$G8*Glutamine!BE12+'In Process Calc.'!$F8*Glutamine!BE12)/'In Process Calc.'!$J8</f>
        <v>-7.8290318206460929</v>
      </c>
      <c r="AX9" s="122">
        <f>((Regression!CX42-Regression!CX43)*1000+'Post Process Calc.'!AX8*'In Process Calc.'!$E9+'In Process Calc.'!$G8*Glutamine!BF12+'In Process Calc.'!$F8*Glutamine!BF12)/'In Process Calc.'!$J8</f>
        <v>4.7594179025552386</v>
      </c>
      <c r="AY9" s="122">
        <f>((Regression!CY42-Regression!CY43)*1000+'Post Process Calc.'!AY8*'In Process Calc.'!$E9+'In Process Calc.'!$G8*Glutamine!BG12+'In Process Calc.'!$F8*Glutamine!BG12)/'In Process Calc.'!$J8</f>
        <v>4.4665869958641915</v>
      </c>
      <c r="AZ9" s="122">
        <f>((Regression!CZ42-Regression!CZ43)*1000+'Post Process Calc.'!AZ8*'In Process Calc.'!$E9+'In Process Calc.'!$G8*Glutamine!BI12+'In Process Calc.'!$F8*Glutamine!BI12)/'In Process Calc.'!$J8</f>
        <v>0.34913273343438211</v>
      </c>
      <c r="BA9" s="122">
        <f>((Regression!DA42-Regression!DA43)*1000+'Post Process Calc.'!BA8*'In Process Calc.'!$E9+'In Process Calc.'!$G8*Glutamine!BJ12+'In Process Calc.'!$F8*Glutamine!BJ12)/'In Process Calc.'!$J8</f>
        <v>5.7093325215096691</v>
      </c>
      <c r="BB9" s="122">
        <f>((Regression!DB42-Regression!DB43)*1000+'Post Process Calc.'!BB8*'In Process Calc.'!$E9+'In Process Calc.'!$G8*Glutamine!BK12+'In Process Calc.'!$F8*Glutamine!BK12)/'In Process Calc.'!$J8</f>
        <v>1.7651916808889829</v>
      </c>
      <c r="BC9" s="122">
        <f>((Regression!DC42-Regression!DC43)*1000+'Post Process Calc.'!BC8*'In Process Calc.'!$E9+'In Process Calc.'!$G8*Glutamine!BL12+'In Process Calc.'!$F8*Glutamine!BL12)/'In Process Calc.'!$J8</f>
        <v>3.5073544306154809</v>
      </c>
      <c r="BD9" s="122">
        <f>((Regression!DD42-Regression!DD43)*1000+'Post Process Calc.'!BD8*'In Process Calc.'!$E9+'In Process Calc.'!$G8*Glutamine!BM12+'In Process Calc.'!$F8*Glutamine!BM12)/'In Process Calc.'!$J8</f>
        <v>2.0079006046337078</v>
      </c>
      <c r="BE9" s="122">
        <f>((Regression!DE42-Regression!DE43)*1000+'Post Process Calc.'!BE8*'In Process Calc.'!$E9+'In Process Calc.'!$G8*Glutamine!BN12+'In Process Calc.'!$F8*Glutamine!BN12)/'In Process Calc.'!$J8</f>
        <v>1.8144911413599265</v>
      </c>
      <c r="BF9" s="122">
        <f>((Regression!DF42-Regression!DF43)*1000+'Post Process Calc.'!BF8*'In Process Calc.'!$E9+'In Process Calc.'!$G8*Glutamine!BO12+'In Process Calc.'!$F8*Glutamine!BO12)/'In Process Calc.'!$J8</f>
        <v>1.3578454685205559</v>
      </c>
      <c r="BG9" s="122">
        <f>((Regression!DG42-Regression!DG43)*1000+'Post Process Calc.'!BG8*'In Process Calc.'!$E9+'In Process Calc.'!$G8*Glutamine!BP12+'In Process Calc.'!$F8*Glutamine!BP12)/'In Process Calc.'!$J8</f>
        <v>0.82734378111010243</v>
      </c>
      <c r="BH9" s="122">
        <f>((Regression!DH42-Regression!DH43)*1000+'Post Process Calc.'!BH8*'In Process Calc.'!$E9+'In Process Calc.'!$G8*Glutamine!BQ12+'In Process Calc.'!$F8*Glutamine!BQ12)/'In Process Calc.'!$J8</f>
        <v>5.9950778463811334</v>
      </c>
    </row>
    <row r="10" spans="1:71">
      <c r="A10" s="115">
        <f>Glutamine!H14</f>
        <v>9.4350002838134763</v>
      </c>
      <c r="B10" s="115">
        <f>Glutamine!H14*'In Process Calc.'!E10/1000</f>
        <v>17.887013315835571</v>
      </c>
      <c r="C10" s="295">
        <f>'Growth Regression'!$P9</f>
        <v>1.1999991088599072E-2</v>
      </c>
      <c r="D10" s="115">
        <f>IF(Glutamine!O14&gt;0,Glutamine!O14, (Regression!$CE$6*6*'In Process Calc.'!$C10^6+Regression!$CD$6*5*'In Process Calc.'!$C10^5+Regression!$CC$6*4*'In Process Calc.'!$C10^3+Regression!$CB$6*3*'In Process Calc.'!$C10^2  + Regression!$CA$6*2*'In Process Calc.'!$C10 + Regression!$BZ$6)/$A10)</f>
        <v>0</v>
      </c>
      <c r="E10" s="115">
        <f>(Regression!$CE$7*6*'In Process Calc.'!$C10^6+Regression!$CD$7*5*'In Process Calc.'!$C10^5+Regression!$CC$7*4*'In Process Calc.'!$C10^3+Regression!$CB$7*3*'In Process Calc.'!$C10^2  + Regression!$CA$7*2*'In Process Calc.'!$C10 + Regression!$BZ$7)/$A10</f>
        <v>2.0386901049162764</v>
      </c>
      <c r="F10" s="115">
        <f xml:space="preserve"> (Regression!$CE$8*6*'In Process Calc.'!$C10^6+Regression!$CD$8*5*'In Process Calc.'!$C10^5+Regression!$CC$8*4*'In Process Calc.'!$C10^3+Regression!$CB$8*3*'In Process Calc.'!$C10^2  + Regression!$CA$8*2*'In Process Calc.'!$C10 + Regression!$BZ$8)/$A10</f>
        <v>-8.4957279563395785E-3</v>
      </c>
      <c r="G10" s="115">
        <f xml:space="preserve"> (Regression!$CE$9*6*'In Process Calc.'!$C10^6+Regression!$CD$9*5*'In Process Calc.'!$C10^5+Regression!$CC$9*4*'In Process Calc.'!$C10^3+Regression!$CB$9*3*'In Process Calc.'!$C10^2  + Regression!$CA$9*2*'In Process Calc.'!$C10 + Regression!$BZ$9)/$B10</f>
        <v>-5.0553532442258731E-4</v>
      </c>
      <c r="H10" s="115">
        <f xml:space="preserve"> (Regression!$CE$10*6*'In Process Calc.'!$C10^6+Regression!$CD$10*5*'In Process Calc.'!$C10^5+Regression!$CC$10*4*'In Process Calc.'!$C10^3+Regression!$CB$10*3*'In Process Calc.'!$C10^2  + Regression!$CA$10*2*'In Process Calc.'!$C10 + Regression!$BZ$10)/$B10</f>
        <v>4.2806759663201865E-3</v>
      </c>
      <c r="I10" s="115">
        <f xml:space="preserve"> (Regression!$CE$11*6*'In Process Calc.'!$C10^6+Regression!$CD$11*5*'In Process Calc.'!$C10^5+Regression!$CC$11*4*'In Process Calc.'!$C10^3+Regression!$CB$11*3*'In Process Calc.'!$C10^2  + Regression!$CA$11*2*'In Process Calc.'!$C10 + Regression!$BZ$11)/$A10</f>
        <v>-1.6319023076364571E-3</v>
      </c>
      <c r="J10" s="115">
        <f>(Regression!$CE$12*6*'In Process Calc.'!$C10^6+Regression!$CD$12*5*'In Process Calc.'!$C10^5+Regression!$CC$12*4*'In Process Calc.'!$C10^3+Regression!$CB$12*3*'In Process Calc.'!$C10^2  + Regression!$CA$12*2*'In Process Calc.'!$C10 + Regression!$BZ$12)/$A10</f>
        <v>1.1626497339069623E-3</v>
      </c>
      <c r="K10" s="115">
        <f xml:space="preserve"> (Regression!$CE$13*6*'In Process Calc.'!$C10^5+Regression!$CD$13*5*'In Process Calc.'!$C10^4+Regression!$CC$13*4*'In Process Calc.'!$C10^3+Regression!$CB$13*3*'In Process Calc.'!$C10^2  + Regression!$CA$13*2*'In Process Calc.'!$C10 + Regression!$BZ$13)/$A10</f>
        <v>4.0591282479987778E-2</v>
      </c>
      <c r="L10" s="115">
        <f xml:space="preserve"> (Regression!$CE$14*6*'In Process Calc.'!$C10^5+Regression!$CD$14*5*'In Process Calc.'!$C10^4+Regression!$CC$14*4*'In Process Calc.'!$C10^3+Regression!$CB$14*3*'In Process Calc.'!$C10^2  + Regression!$CA$14*2*'In Process Calc.'!$C10 + Regression!$BZ$14)/$B10</f>
        <v>-5.4383264897684561E-3</v>
      </c>
      <c r="M10" s="115">
        <f xml:space="preserve"> (Regression!$CE$15*6*'In Process Calc.'!$C10^6+Regression!$CD$15*5*'In Process Calc.'!$C10^5+Regression!$CC$15*4*'In Process Calc.'!$C10^3+Regression!$CB$15*3*'In Process Calc.'!$C10^2  + Regression!$CA$15*2*'In Process Calc.'!$C10 + Regression!$BZ$15)/$A10</f>
        <v>-5.4491736343254141E-3</v>
      </c>
      <c r="N10" s="115">
        <f xml:space="preserve"> (Regression!$CE$16*6*'In Process Calc.'!$C10^6+Regression!$CD$16*5*'In Process Calc.'!$C10^5+Regression!$CC$16*4*'In Process Calc.'!$C10^3+Regression!$CB$16*3*'In Process Calc.'!$C10^2  + Regression!$CA$16*2*'In Process Calc.'!$C10 + Regression!$BZ$16)/$A10</f>
        <v>1.1281147740047387E-3</v>
      </c>
      <c r="O10" s="115">
        <f xml:space="preserve"> (Regression!$CE$17*6*'In Process Calc.'!$C10^6+Regression!$CD$17*5*'In Process Calc.'!$C10^5+Regression!$CC$17*4*'In Process Calc.'!$C10^3+Regression!$CB$17*3*'In Process Calc.'!$C10^2  + Regression!$CA$17*2*'In Process Calc.'!$C10 + Regression!$BZ$17)/$A10</f>
        <v>9.6996334708924689E-4</v>
      </c>
      <c r="P10" s="115">
        <f xml:space="preserve"> (Regression!$CE$18*6*'In Process Calc.'!$C10^6+Regression!$CD$18*5*'In Process Calc.'!$C10^5+Regression!$CC$18*4*'In Process Calc.'!$C10^3+Regression!$CB$18*3*'In Process Calc.'!$C10^2  + Regression!$CA$18*2*'In Process Calc.'!$C10 + Regression!$BZ$18)/$A10</f>
        <v>-5.1790356899000314E-5</v>
      </c>
      <c r="Q10" s="115">
        <f xml:space="preserve"> (Regression!$CE$19*6*'In Process Calc.'!$C10^5+Regression!$CD$19*5*'In Process Calc.'!$C10^4+Regression!$CC$19*4*'In Process Calc.'!$C10^3 +Regression!$CB$19*3*'In Process Calc.'!$C10^2 + Regression!$CA$19*2*'In Process Calc.'!$C10 + Regression!$BZ$19)/$B10</f>
        <v>4.872342888806082E-4</v>
      </c>
      <c r="R10" s="115">
        <f xml:space="preserve"> (Regression!$CE$20*6*'In Process Calc.'!$C10^5+Regression!$CD$20*5*'In Process Calc.'!$C10^4+Regression!$CC$20*4*'In Process Calc.'!$C10^3 +Regression!$CB$20*3*'In Process Calc.'!$C10^2 + Regression!$CA$20*2*'In Process Calc.'!$C10 + Regression!$BZ$20)/$A10</f>
        <v>2.1954150057466285E-3</v>
      </c>
      <c r="S10" s="115">
        <f xml:space="preserve"> (Regression!$CE$21*6*'In Process Calc.'!$C10^5+Regression!$CD$21*5*'In Process Calc.'!$C10^4+Regression!$CC$21*4*'In Process Calc.'!$C10^3 +Regression!$CB$21*3*'In Process Calc.'!$C10^2 + Regression!$CA$21*2*'In Process Calc.'!$C10 + Regression!$BZ$21)/$A10</f>
        <v>6.6887397350814649E-6</v>
      </c>
      <c r="T10" s="115">
        <f xml:space="preserve"> (Regression!$CE$22*6*'In Process Calc.'!$C10^5+Regression!$CD$22*5*'In Process Calc.'!$C10^4+Regression!$CC$22*4*'In Process Calc.'!$C10^3 +Regression!$CB$22*3*'In Process Calc.'!$C10^2 + Regression!$CA$22*2*'In Process Calc.'!$C10 + Regression!$BZ$22)/$A10</f>
        <v>9.1762420588048467E-4</v>
      </c>
      <c r="U10" s="115">
        <f xml:space="preserve"> (Regression!$CE$23*6*'In Process Calc.'!$C10^5+Regression!$CD$23*5*'In Process Calc.'!$C10^4+Regression!$CC$23*4*'In Process Calc.'!$C10^3 +Regression!$CB$23*3*'In Process Calc.'!$C10^2 + Regression!$CA$23*2*'In Process Calc.'!$C10 + Regression!$BZ$23)/$A10</f>
        <v>-7.9923256177509613E-3</v>
      </c>
      <c r="V10" s="115">
        <f xml:space="preserve"> (Regression!$CE$24*6*'In Process Calc.'!$C10^5+Regression!$CD$24*5*'In Process Calc.'!$C10^4+Regression!$CC$24*4*'In Process Calc.'!$C10^3 +Regression!$CB$24*3*'In Process Calc.'!$C10^2 + Regression!$CA$24*2*'In Process Calc.'!$C10 + Regression!$BZ$24)/$A10</f>
        <v>1.7796443570081765E-4</v>
      </c>
      <c r="W10" s="115">
        <f xml:space="preserve"> (Regression!$CE$25*6*'In Process Calc.'!$C10^5+Regression!$CD$25*5*'In Process Calc.'!$C10^4+Regression!$CC$25*4*'In Process Calc.'!$C10^3 +Regression!$CB$25*3*'In Process Calc.'!$C10^2 + Regression!$CA$25*2*'In Process Calc.'!$C10 + Regression!$BZ$25)/$A10</f>
        <v>3.1063743437742138E-3</v>
      </c>
      <c r="X10" s="115">
        <f xml:space="preserve"> (Regression!$CE$26*6*'In Process Calc.'!$C10^5+Regression!$CD$26*5*'In Process Calc.'!$C10^4+Regression!$CC$26*4*'In Process Calc.'!$C10^3 +Regression!$CB$26*3*'In Process Calc.'!$C10^2 + Regression!$CA$26*2*'In Process Calc.'!$C10 + Regression!$BZ$26)/$A10</f>
        <v>4.8183903206392145E-3</v>
      </c>
      <c r="Y10" s="115">
        <f xml:space="preserve"> (Regression!$CE$27*6*'In Process Calc.'!$C10^5+Regression!$CD$27*5*'In Process Calc.'!$C10^4+Regression!$CC$27*4*'In Process Calc.'!$C10^3 +Regression!$CB$27*3*'In Process Calc.'!$C10^2 + Regression!$CA$27*2*'In Process Calc.'!$C10 + Regression!$BZ$27)/$A10</f>
        <v>3.5876474581512247E-3</v>
      </c>
      <c r="Z10" s="115">
        <f xml:space="preserve"> (Regression!$CE$28*6*'In Process Calc.'!$C10^5+Regression!$CD$28*5*'In Process Calc.'!$C10^4+Regression!$CC$28*4*'In Process Calc.'!$C10^3 +Regression!$CB$28*3*'In Process Calc.'!$C10^2 + Regression!$CA$28*2*'In Process Calc.'!$C10 + Regression!$BZ$28)/$A10</f>
        <v>-2.5267091887405088E-4</v>
      </c>
      <c r="AA10" s="115">
        <f xml:space="preserve"> (Regression!$CE$29*6*'In Process Calc.'!$C10^5+Regression!$CD$29*5*'In Process Calc.'!$C10^4+Regression!$CC$29*4*'In Process Calc.'!$C10^3 +Regression!$CB$29*3*'In Process Calc.'!$C10^2 + Regression!$CA$29*2*'In Process Calc.'!$C10 + Regression!$BZ$29)/$A10</f>
        <v>1.8385386189081598E-3</v>
      </c>
      <c r="AB10" s="115">
        <f xml:space="preserve"> (Regression!$CE$30*6*'In Process Calc.'!$C10^5+Regression!$CD$30*5*'In Process Calc.'!$C10^4+Regression!$CC$30*4*'In Process Calc.'!$C10^3 +Regression!$CB$30*3*'In Process Calc.'!$C10^2 + Regression!$CA$30*2*'In Process Calc.'!$C10 + Regression!$BZ$30)/$A10</f>
        <v>-2.1562191130005889E-3</v>
      </c>
      <c r="AC10" s="115">
        <f xml:space="preserve"> (Regression!$CE$31*6*'In Process Calc.'!$C10^5+Regression!$CD$31*5*'In Process Calc.'!$C10^4+Regression!$CC$31*4*'In Process Calc.'!$C10^3 +Regression!$CB$31*3*'In Process Calc.'!$C10^2 + Regression!$CA$31*2*'In Process Calc.'!$C10 + Regression!$BZ$31)/$A10</f>
        <v>0</v>
      </c>
      <c r="AD10" s="115">
        <f xml:space="preserve"> (Regression!$CE$32*6*'In Process Calc.'!$C10^5+Regression!$CD$32*5*'In Process Calc.'!$C10^4+Regression!$CC$32*4*'In Process Calc.'!$C10^3 +Regression!$CB$32*3*'In Process Calc.'!$C10^2 + Regression!$CA$32*2*'In Process Calc.'!$C10 + Regression!$BZ$32)/$A10</f>
        <v>1.283532618335638E-2</v>
      </c>
      <c r="AE10" s="115">
        <f xml:space="preserve"> (Regression!$CE$33*6*'In Process Calc.'!$C10^5+Regression!$CD$33*5*'In Process Calc.'!$C10^4+Regression!$CC$33*4*'In Process Calc.'!$C10^3 +Regression!$CB$33*3*'In Process Calc.'!$C10^2 + Regression!$CA$33*2*'In Process Calc.'!$C10 + Regression!$BZ$33)/$A10</f>
        <v>-3.6527273907341726E-3</v>
      </c>
      <c r="AF10" s="115">
        <f xml:space="preserve"> (Regression!$CE$34*6*'In Process Calc.'!$C10^5+Regression!$CD$34*5*'In Process Calc.'!$C10^4+Regression!$CC$34*4*'In Process Calc.'!$C10^3 +Regression!$CB$34*3*'In Process Calc.'!$C10^2 + Regression!$CA$34*2*'In Process Calc.'!$C10 + Regression!$BZ$34)/$A10</f>
        <v>6.9092212088166363E-2</v>
      </c>
      <c r="AG10" s="116">
        <f t="shared" si="0"/>
        <v>1.2003421895349656E-2</v>
      </c>
      <c r="AH10" s="116">
        <f t="shared" si="3"/>
        <v>0</v>
      </c>
      <c r="AI10" s="116">
        <f t="shared" si="1"/>
        <v>-0.13397769564067474</v>
      </c>
      <c r="AJ10" s="116">
        <f t="shared" si="2"/>
        <v>1.4696296062377905</v>
      </c>
      <c r="AK10" s="76">
        <f>'In Process Calc.'!C10</f>
        <v>164.81666666676756</v>
      </c>
      <c r="AL10" s="122">
        <f>((Regression!CL43-Regression!CL44)*1000+'Post Process Calc.'!AL9*'In Process Calc.'!$E10+'In Process Calc.'!$G9*Glutamine!AS13+'In Process Calc.'!$F9*Glutamine!AS13)/'In Process Calc.'!$J9</f>
        <v>3.001843164936651</v>
      </c>
      <c r="AM10" s="122">
        <f>((Regression!CM43-Regression!CM44)*1000+'Post Process Calc.'!AM9*'In Process Calc.'!$E10+'In Process Calc.'!$G9*Glutamine!AT13+'In Process Calc.'!$F9*Glutamine!AT13)/'In Process Calc.'!$J9</f>
        <v>2.9786187191189777</v>
      </c>
      <c r="AN10" s="122">
        <f>((Regression!CN43-Regression!CN44)*1000+'Post Process Calc.'!AN9*'In Process Calc.'!$E10+'In Process Calc.'!$G9*Glutamine!AU13+'In Process Calc.'!$F9*Glutamine!AU13)/'In Process Calc.'!$J9</f>
        <v>4.2812768732099578</v>
      </c>
      <c r="AO10" s="122">
        <f>((Regression!CO43-Regression!CO44)*1000+'Post Process Calc.'!AO9*'In Process Calc.'!$E10+'In Process Calc.'!$G9*Glutamine!AV13+'In Process Calc.'!$F9*Glutamine!AV13)/'In Process Calc.'!$J9</f>
        <v>2.4464490560341967</v>
      </c>
      <c r="AP10" s="122">
        <f>((Regression!CP43-Regression!CP44)*1000+'Post Process Calc.'!AP9*'In Process Calc.'!$E10+'In Process Calc.'!$G9*Glutamine!AW13+'In Process Calc.'!$F9*Glutamine!AW13)/'In Process Calc.'!$J9</f>
        <v>0.47148984172738478</v>
      </c>
      <c r="AQ10" s="122">
        <f>((Regression!CQ43-Regression!CQ44)*1000+'Post Process Calc.'!AQ9*'In Process Calc.'!$E10+'In Process Calc.'!$G9*Glutamine!AX13+'In Process Calc.'!$F9*Glutamine!AX13)/'In Process Calc.'!$J9</f>
        <v>17.695254412073087</v>
      </c>
      <c r="AR10" s="122">
        <f>((Regression!CR43-Regression!CR44)*1000+'Post Process Calc.'!AR9*'In Process Calc.'!$E10+'In Process Calc.'!$G9*Glutamine!AY13+'In Process Calc.'!$F9*Glutamine!AY13)/'In Process Calc.'!$J9</f>
        <v>2.8391158527789706</v>
      </c>
      <c r="AS10" s="122">
        <f>((Regression!CS43-Regression!CS44)*1000+'Post Process Calc.'!AS9*'In Process Calc.'!$E10+'In Process Calc.'!$G9*Glutamine!AZ13+'In Process Calc.'!$F9*Glutamine!AZ13)/'In Process Calc.'!$J9</f>
        <v>13.903479243801369</v>
      </c>
      <c r="AT10" s="122">
        <f>((Regression!CT43-Regression!CT44)*1000+'Post Process Calc.'!AT9*'In Process Calc.'!$E10+'In Process Calc.'!$G9*Glutamine!BA13+'In Process Calc.'!$F9*Glutamine!BA13)/'In Process Calc.'!$J9</f>
        <v>1.2820206525714093</v>
      </c>
      <c r="AU10" s="122">
        <f>((Regression!CU43-Regression!CU44)*1000+'Post Process Calc.'!AU9*'In Process Calc.'!$E10+'In Process Calc.'!$G9*Glutamine!BB13+'In Process Calc.'!$F9*Glutamine!BB13)/'In Process Calc.'!$J9</f>
        <v>1.2207720083327476</v>
      </c>
      <c r="AV10" s="122">
        <f>((Regression!CV43-Regression!CV44)*1000+'Post Process Calc.'!AV9*'In Process Calc.'!$E10+'In Process Calc.'!$G9*Glutamine!BC13+'In Process Calc.'!$F9*Glutamine!BC13)/'In Process Calc.'!$J9</f>
        <v>3.6703911429228002</v>
      </c>
      <c r="AW10" s="122">
        <f>((Regression!CW43-Regression!CW44)*1000+'Post Process Calc.'!AW9*'In Process Calc.'!$E10+'In Process Calc.'!$G9*Glutamine!BE13+'In Process Calc.'!$F9*Glutamine!BE13)/'In Process Calc.'!$J9</f>
        <v>-8.5050183325541262</v>
      </c>
      <c r="AX10" s="122">
        <f>((Regression!CX43-Regression!CX44)*1000+'Post Process Calc.'!AX9*'In Process Calc.'!$E10+'In Process Calc.'!$G9*Glutamine!BF13+'In Process Calc.'!$F9*Glutamine!BF13)/'In Process Calc.'!$J9</f>
        <v>4.5730824409989159</v>
      </c>
      <c r="AY10" s="122">
        <f>((Regression!CY43-Regression!CY44)*1000+'Post Process Calc.'!AY9*'In Process Calc.'!$E10+'In Process Calc.'!$G9*Glutamine!BG13+'In Process Calc.'!$F9*Glutamine!BG13)/'In Process Calc.'!$J9</f>
        <v>4.5403305919081065</v>
      </c>
      <c r="AZ10" s="122">
        <f>((Regression!CZ43-Regression!CZ44)*1000+'Post Process Calc.'!AZ9*'In Process Calc.'!$E10+'In Process Calc.'!$G9*Glutamine!BI13+'In Process Calc.'!$F9*Glutamine!BI13)/'In Process Calc.'!$J9</f>
        <v>0.23812317976525937</v>
      </c>
      <c r="BA10" s="122">
        <f>((Regression!DA43-Regression!DA44)*1000+'Post Process Calc.'!BA9*'In Process Calc.'!$E10+'In Process Calc.'!$G9*Glutamine!BJ13+'In Process Calc.'!$F9*Glutamine!BJ13)/'In Process Calc.'!$J9</f>
        <v>6.695874669513568</v>
      </c>
      <c r="BB10" s="122">
        <f>((Regression!DB43-Regression!DB44)*1000+'Post Process Calc.'!BB9*'In Process Calc.'!$E10+'In Process Calc.'!$G9*Glutamine!BK13+'In Process Calc.'!$F9*Glutamine!BK13)/'In Process Calc.'!$J9</f>
        <v>1.7767996550088352</v>
      </c>
      <c r="BC10" s="122">
        <f>((Regression!DC43-Regression!DC44)*1000+'Post Process Calc.'!BC9*'In Process Calc.'!$E10+'In Process Calc.'!$G9*Glutamine!BL13+'In Process Calc.'!$F9*Glutamine!BL13)/'In Process Calc.'!$J9</f>
        <v>3.1485529415504598</v>
      </c>
      <c r="BD10" s="122">
        <f>((Regression!DD43-Regression!DD44)*1000+'Post Process Calc.'!BD9*'In Process Calc.'!$E10+'In Process Calc.'!$G9*Glutamine!BM13+'In Process Calc.'!$F9*Glutamine!BM13)/'In Process Calc.'!$J9</f>
        <v>1.4225612272057895</v>
      </c>
      <c r="BE10" s="122">
        <f>((Regression!DE43-Regression!DE44)*1000+'Post Process Calc.'!BE9*'In Process Calc.'!$E10+'In Process Calc.'!$G9*Glutamine!BN13+'In Process Calc.'!$F9*Glutamine!BN13)/'In Process Calc.'!$J9</f>
        <v>1.3986217637319418</v>
      </c>
      <c r="BF10" s="122">
        <f>((Regression!DF43-Regression!DF44)*1000+'Post Process Calc.'!BF9*'In Process Calc.'!$E10+'In Process Calc.'!$G9*Glutamine!BO13+'In Process Calc.'!$F9*Glutamine!BO13)/'In Process Calc.'!$J9</f>
        <v>1.4073994137194246</v>
      </c>
      <c r="BG10" s="122">
        <f>((Regression!DG43-Regression!DG44)*1000+'Post Process Calc.'!BG9*'In Process Calc.'!$E10+'In Process Calc.'!$G9*Glutamine!BP13+'In Process Calc.'!$F9*Glutamine!BP13)/'In Process Calc.'!$J9</f>
        <v>0.61142065526679434</v>
      </c>
      <c r="BH10" s="122">
        <f>((Regression!DH43-Regression!DH44)*1000+'Post Process Calc.'!BH9*'In Process Calc.'!$E10+'In Process Calc.'!$G9*Glutamine!BQ13+'In Process Calc.'!$F9*Glutamine!BQ13)/'In Process Calc.'!$J9</f>
        <v>6.3632366412039625</v>
      </c>
    </row>
    <row r="11" spans="1:71">
      <c r="A11" s="115">
        <f>Glutamine!H15</f>
        <v>12.014300210571289</v>
      </c>
      <c r="B11" s="115">
        <f>Glutamine!H15*'In Process Calc.'!E11/1000</f>
        <v>23.079025730425574</v>
      </c>
      <c r="C11" s="295">
        <f>'Growth Regression'!$P10</f>
        <v>8.0068817312016569E-3</v>
      </c>
      <c r="D11" s="115">
        <f>IF(Glutamine!O15&gt;0,Glutamine!O15, (Regression!$CE$6*6*'In Process Calc.'!$C11^6+Regression!$CD$6*5*'In Process Calc.'!$C11^5+Regression!$CC$6*4*'In Process Calc.'!$C11^3+Regression!$CB$6*3*'In Process Calc.'!$C11^2  + Regression!$CA$6*2*'In Process Calc.'!$C11 + Regression!$BZ$6)/$A11)</f>
        <v>0</v>
      </c>
      <c r="E11" s="115">
        <f>(Regression!$CE$7*6*'In Process Calc.'!$C11^6+Regression!$CD$7*5*'In Process Calc.'!$C11^5+Regression!$CC$7*4*'In Process Calc.'!$C11^3+Regression!$CB$7*3*'In Process Calc.'!$C11^2  + Regression!$CA$7*2*'In Process Calc.'!$C11 + Regression!$BZ$7)/$A11</f>
        <v>1.8082529506337843</v>
      </c>
      <c r="F11" s="115">
        <f xml:space="preserve"> (Regression!$CE$8*6*'In Process Calc.'!$C11^6+Regression!$CD$8*5*'In Process Calc.'!$C11^5+Regression!$CC$8*4*'In Process Calc.'!$C11^3+Regression!$CB$8*3*'In Process Calc.'!$C11^2  + Regression!$CA$8*2*'In Process Calc.'!$C11 + Regression!$BZ$8)/$A11</f>
        <v>-5.624503712637602E-3</v>
      </c>
      <c r="G11" s="115">
        <f xml:space="preserve"> (Regression!$CE$9*6*'In Process Calc.'!$C11^6+Regression!$CD$9*5*'In Process Calc.'!$C11^5+Regression!$CC$9*4*'In Process Calc.'!$C11^3+Regression!$CB$9*3*'In Process Calc.'!$C11^2  + Regression!$CA$9*2*'In Process Calc.'!$C11 + Regression!$BZ$9)/$B11</f>
        <v>-1.5896545812900945E-4</v>
      </c>
      <c r="H11" s="115">
        <f xml:space="preserve"> (Regression!$CE$10*6*'In Process Calc.'!$C11^6+Regression!$CD$10*5*'In Process Calc.'!$C11^5+Regression!$CC$10*4*'In Process Calc.'!$C11^3+Regression!$CB$10*3*'In Process Calc.'!$C11^2  + Regression!$CA$10*2*'In Process Calc.'!$C11 + Regression!$BZ$10)/$B11</f>
        <v>4.126163794069348E-3</v>
      </c>
      <c r="I11" s="115">
        <f xml:space="preserve"> (Regression!$CE$11*6*'In Process Calc.'!$C11^6+Regression!$CD$11*5*'In Process Calc.'!$C11^5+Regression!$CC$11*4*'In Process Calc.'!$C11^3+Regression!$CB$11*3*'In Process Calc.'!$C11^2  + Regression!$CA$11*2*'In Process Calc.'!$C11 + Regression!$BZ$11)/$A11</f>
        <v>-4.816587839801346E-4</v>
      </c>
      <c r="J11" s="115">
        <f>(Regression!$CE$12*6*'In Process Calc.'!$C11^6+Regression!$CD$12*5*'In Process Calc.'!$C11^5+Regression!$CC$12*4*'In Process Calc.'!$C11^3+Regression!$CB$12*3*'In Process Calc.'!$C11^2  + Regression!$CA$12*2*'In Process Calc.'!$C11 + Regression!$BZ$12)/$A11</f>
        <v>8.2106566803009831E-4</v>
      </c>
      <c r="K11" s="115">
        <f xml:space="preserve"> (Regression!$CE$13*6*'In Process Calc.'!$C11^5+Regression!$CD$13*5*'In Process Calc.'!$C11^4+Regression!$CC$13*4*'In Process Calc.'!$C11^3+Regression!$CB$13*3*'In Process Calc.'!$C11^2  + Regression!$CA$13*2*'In Process Calc.'!$C11 + Regression!$BZ$13)/$A11</f>
        <v>3.6523069295356467E-2</v>
      </c>
      <c r="L11" s="115">
        <f xml:space="preserve"> (Regression!$CE$14*6*'In Process Calc.'!$C11^5+Regression!$CD$14*5*'In Process Calc.'!$C11^4+Regression!$CC$14*4*'In Process Calc.'!$C11^3+Regression!$CB$14*3*'In Process Calc.'!$C11^2  + Regression!$CA$14*2*'In Process Calc.'!$C11 + Regression!$BZ$14)/$B11</f>
        <v>-4.0351184838348046E-3</v>
      </c>
      <c r="M11" s="115">
        <f xml:space="preserve"> (Regression!$CE$15*6*'In Process Calc.'!$C11^6+Regression!$CD$15*5*'In Process Calc.'!$C11^5+Regression!$CC$15*4*'In Process Calc.'!$C11^3+Regression!$CB$15*3*'In Process Calc.'!$C11^2  + Regression!$CA$15*2*'In Process Calc.'!$C11 + Regression!$BZ$15)/$A11</f>
        <v>-8.3733967400339887E-4</v>
      </c>
      <c r="N11" s="115">
        <f xml:space="preserve"> (Regression!$CE$16*6*'In Process Calc.'!$C11^6+Regression!$CD$16*5*'In Process Calc.'!$C11^5+Regression!$CC$16*4*'In Process Calc.'!$C11^3+Regression!$CB$16*3*'In Process Calc.'!$C11^2  + Regression!$CA$16*2*'In Process Calc.'!$C11 + Regression!$BZ$16)/$A11</f>
        <v>9.8348781810847215E-4</v>
      </c>
      <c r="O11" s="115">
        <f xml:space="preserve"> (Regression!$CE$17*6*'In Process Calc.'!$C11^6+Regression!$CD$17*5*'In Process Calc.'!$C11^5+Regression!$CC$17*4*'In Process Calc.'!$C11^3+Regression!$CB$17*3*'In Process Calc.'!$C11^2  + Regression!$CA$17*2*'In Process Calc.'!$C11 + Regression!$BZ$17)/$A11</f>
        <v>8.5463649164439499E-4</v>
      </c>
      <c r="P11" s="115">
        <f xml:space="preserve"> (Regression!$CE$18*6*'In Process Calc.'!$C11^6+Regression!$CD$18*5*'In Process Calc.'!$C11^5+Regression!$CC$18*4*'In Process Calc.'!$C11^3+Regression!$CB$18*3*'In Process Calc.'!$C11^2  + Regression!$CA$18*2*'In Process Calc.'!$C11 + Regression!$BZ$18)/$A11</f>
        <v>3.0085902937307949E-4</v>
      </c>
      <c r="Q11" s="115">
        <f xml:space="preserve"> (Regression!$CE$19*6*'In Process Calc.'!$C11^5+Regression!$CD$19*5*'In Process Calc.'!$C11^4+Regression!$CC$19*4*'In Process Calc.'!$C11^3 +Regression!$CB$19*3*'In Process Calc.'!$C11^2 + Regression!$CA$19*2*'In Process Calc.'!$C11 + Regression!$BZ$19)/$B11</f>
        <v>-3.3879665944314065E-3</v>
      </c>
      <c r="R11" s="115">
        <f xml:space="preserve"> (Regression!$CE$20*6*'In Process Calc.'!$C11^5+Regression!$CD$20*5*'In Process Calc.'!$C11^4+Regression!$CC$20*4*'In Process Calc.'!$C11^3 +Regression!$CB$20*3*'In Process Calc.'!$C11^2 + Regression!$CA$20*2*'In Process Calc.'!$C11 + Regression!$BZ$20)/$A11</f>
        <v>2.3389817829336545E-3</v>
      </c>
      <c r="S11" s="115">
        <f xml:space="preserve"> (Regression!$CE$21*6*'In Process Calc.'!$C11^5+Regression!$CD$21*5*'In Process Calc.'!$C11^4+Regression!$CC$21*4*'In Process Calc.'!$C11^3 +Regression!$CB$21*3*'In Process Calc.'!$C11^2 + Regression!$CA$21*2*'In Process Calc.'!$C11 + Regression!$BZ$21)/$A11</f>
        <v>7.7193130453476005E-4</v>
      </c>
      <c r="T11" s="115">
        <f xml:space="preserve"> (Regression!$CE$22*6*'In Process Calc.'!$C11^5+Regression!$CD$22*5*'In Process Calc.'!$C11^4+Regression!$CC$22*4*'In Process Calc.'!$C11^3 +Regression!$CB$22*3*'In Process Calc.'!$C11^2 + Regression!$CA$22*2*'In Process Calc.'!$C11 + Regression!$BZ$22)/$A11</f>
        <v>6.095696423920713E-4</v>
      </c>
      <c r="U11" s="115">
        <f xml:space="preserve"> (Regression!$CE$23*6*'In Process Calc.'!$C11^5+Regression!$CD$23*5*'In Process Calc.'!$C11^4+Regression!$CC$23*4*'In Process Calc.'!$C11^3 +Regression!$CB$23*3*'In Process Calc.'!$C11^2 + Regression!$CA$23*2*'In Process Calc.'!$C11 + Regression!$BZ$23)/$A11</f>
        <v>-6.1488955749735893E-3</v>
      </c>
      <c r="V11" s="115">
        <f xml:space="preserve"> (Regression!$CE$24*6*'In Process Calc.'!$C11^5+Regression!$CD$24*5*'In Process Calc.'!$C11^4+Regression!$CC$24*4*'In Process Calc.'!$C11^3 +Regression!$CB$24*3*'In Process Calc.'!$C11^2 + Regression!$CA$24*2*'In Process Calc.'!$C11 + Regression!$BZ$24)/$A11</f>
        <v>4.8551658746352825E-4</v>
      </c>
      <c r="W11" s="115">
        <f xml:space="preserve"> (Regression!$CE$25*6*'In Process Calc.'!$C11^5+Regression!$CD$25*5*'In Process Calc.'!$C11^4+Regression!$CC$25*4*'In Process Calc.'!$C11^3 +Regression!$CB$25*3*'In Process Calc.'!$C11^2 + Regression!$CA$25*2*'In Process Calc.'!$C11 + Regression!$BZ$25)/$A11</f>
        <v>2.1172926846765227E-3</v>
      </c>
      <c r="X11" s="115">
        <f xml:space="preserve"> (Regression!$CE$26*6*'In Process Calc.'!$C11^5+Regression!$CD$26*5*'In Process Calc.'!$C11^4+Regression!$CC$26*4*'In Process Calc.'!$C11^3 +Regression!$CB$26*3*'In Process Calc.'!$C11^2 + Regression!$CA$26*2*'In Process Calc.'!$C11 + Regression!$BZ$26)/$A11</f>
        <v>3.2105166560790666E-3</v>
      </c>
      <c r="Y11" s="115">
        <f xml:space="preserve"> (Regression!$CE$27*6*'In Process Calc.'!$C11^5+Regression!$CD$27*5*'In Process Calc.'!$C11^4+Regression!$CC$27*4*'In Process Calc.'!$C11^3 +Regression!$CB$27*3*'In Process Calc.'!$C11^2 + Regression!$CA$27*2*'In Process Calc.'!$C11 + Regression!$BZ$27)/$A11</f>
        <v>2.6266441102410845E-3</v>
      </c>
      <c r="Z11" s="115">
        <f xml:space="preserve"> (Regression!$CE$28*6*'In Process Calc.'!$C11^5+Regression!$CD$28*5*'In Process Calc.'!$C11^4+Regression!$CC$28*4*'In Process Calc.'!$C11^3 +Regression!$CB$28*3*'In Process Calc.'!$C11^2 + Regression!$CA$28*2*'In Process Calc.'!$C11 + Regression!$BZ$28)/$A11</f>
        <v>5.8141819908434257E-6</v>
      </c>
      <c r="AA11" s="115">
        <f xml:space="preserve"> (Regression!$CE$29*6*'In Process Calc.'!$C11^5+Regression!$CD$29*5*'In Process Calc.'!$C11^4+Regression!$CC$29*4*'In Process Calc.'!$C11^3 +Regression!$CB$29*3*'In Process Calc.'!$C11^2 + Regression!$CA$29*2*'In Process Calc.'!$C11 + Regression!$BZ$29)/$A11</f>
        <v>1.3029036368780477E-3</v>
      </c>
      <c r="AB11" s="115">
        <f xml:space="preserve"> (Regression!$CE$30*6*'In Process Calc.'!$C11^5+Regression!$CD$30*5*'In Process Calc.'!$C11^4+Regression!$CC$30*4*'In Process Calc.'!$C11^3 +Regression!$CB$30*3*'In Process Calc.'!$C11^2 + Regression!$CA$30*2*'In Process Calc.'!$C11 + Regression!$BZ$30)/$A11</f>
        <v>-4.0768798746151116E-4</v>
      </c>
      <c r="AC11" s="115">
        <f xml:space="preserve"> (Regression!$CE$31*6*'In Process Calc.'!$C11^5+Regression!$CD$31*5*'In Process Calc.'!$C11^4+Regression!$CC$31*4*'In Process Calc.'!$C11^3 +Regression!$CB$31*3*'In Process Calc.'!$C11^2 + Regression!$CA$31*2*'In Process Calc.'!$C11 + Regression!$BZ$31)/$A11</f>
        <v>0</v>
      </c>
      <c r="AD11" s="115">
        <f xml:space="preserve"> (Regression!$CE$32*6*'In Process Calc.'!$C11^5+Regression!$CD$32*5*'In Process Calc.'!$C11^4+Regression!$CC$32*4*'In Process Calc.'!$C11^3 +Regression!$CB$32*3*'In Process Calc.'!$C11^2 + Regression!$CA$32*2*'In Process Calc.'!$C11 + Regression!$BZ$32)/$A11</f>
        <v>2.1641558464130073E-2</v>
      </c>
      <c r="AE11" s="115">
        <f xml:space="preserve"> (Regression!$CE$33*6*'In Process Calc.'!$C11^5+Regression!$CD$33*5*'In Process Calc.'!$C11^4+Regression!$CC$33*4*'In Process Calc.'!$C11^3 +Regression!$CB$33*3*'In Process Calc.'!$C11^2 + Regression!$CA$33*2*'In Process Calc.'!$C11 + Regression!$BZ$33)/$A11</f>
        <v>9.8681591765188825E-3</v>
      </c>
      <c r="AF11" s="115">
        <f xml:space="preserve"> (Regression!$CE$34*6*'In Process Calc.'!$C11^5+Regression!$CD$34*5*'In Process Calc.'!$C11^4+Regression!$CC$34*4*'In Process Calc.'!$C11^3 +Regression!$CB$34*3*'In Process Calc.'!$C11^2 + Regression!$CA$34*2*'In Process Calc.'!$C11 + Regression!$BZ$34)/$A11</f>
        <v>9.2881469268394676E-2</v>
      </c>
      <c r="AG11" s="116">
        <f t="shared" si="0"/>
        <v>-9.2762373475061458E-2</v>
      </c>
      <c r="AH11" s="116">
        <f t="shared" si="3"/>
        <v>0</v>
      </c>
      <c r="AI11" s="116">
        <f t="shared" si="1"/>
        <v>-0.11048136319550309</v>
      </c>
      <c r="AJ11" s="116">
        <f t="shared" si="2"/>
        <v>1.523845111266706</v>
      </c>
      <c r="AK11" s="76">
        <f>'In Process Calc.'!C11</f>
        <v>189.19999999995343</v>
      </c>
      <c r="AL11" s="122">
        <f>((Regression!CL44-Regression!CL45)*1000+'Post Process Calc.'!AL10*'In Process Calc.'!$E11+'In Process Calc.'!$G10*Glutamine!AS14+'In Process Calc.'!$F10*Glutamine!AS14)/'In Process Calc.'!$J10</f>
        <v>4.0021084166521597</v>
      </c>
      <c r="AM11" s="122">
        <f>((Regression!CM44-Regression!CM45)*1000+'Post Process Calc.'!AM10*'In Process Calc.'!$E11+'In Process Calc.'!$G10*Glutamine!AT14+'In Process Calc.'!$F10*Glutamine!AT14)/'In Process Calc.'!$J10</f>
        <v>3.1019604496991628</v>
      </c>
      <c r="AN11" s="122">
        <f>((Regression!CN44-Regression!CN45)*1000+'Post Process Calc.'!AN10*'In Process Calc.'!$E11+'In Process Calc.'!$G10*Glutamine!AU14+'In Process Calc.'!$F10*Glutamine!AU14)/'In Process Calc.'!$J10</f>
        <v>3.2245762295932061</v>
      </c>
      <c r="AO11" s="122">
        <f>((Regression!CO44-Regression!CO45)*1000+'Post Process Calc.'!AO10*'In Process Calc.'!$E11+'In Process Calc.'!$G10*Glutamine!AV14+'In Process Calc.'!$F10*Glutamine!AV14)/'In Process Calc.'!$J10</f>
        <v>2.6163532199593109</v>
      </c>
      <c r="AP11" s="122">
        <f>((Regression!CP44-Regression!CP45)*1000+'Post Process Calc.'!AP10*'In Process Calc.'!$E11+'In Process Calc.'!$G10*Glutamine!AW14+'In Process Calc.'!$F10*Glutamine!AW14)/'In Process Calc.'!$J10</f>
        <v>0.34288761067652024</v>
      </c>
      <c r="AQ11" s="122">
        <f>((Regression!CQ44-Regression!CQ45)*1000+'Post Process Calc.'!AQ10*'In Process Calc.'!$E11+'In Process Calc.'!$G10*Glutamine!AX14+'In Process Calc.'!$F10*Glutamine!AX14)/'In Process Calc.'!$J10</f>
        <v>12.643329051407292</v>
      </c>
      <c r="AR11" s="122">
        <f>((Regression!CR44-Regression!CR45)*1000+'Post Process Calc.'!AR10*'In Process Calc.'!$E11+'In Process Calc.'!$G10*Glutamine!AY14+'In Process Calc.'!$F10*Glutamine!AY14)/'In Process Calc.'!$J10</f>
        <v>4.1364469577922094</v>
      </c>
      <c r="AS11" s="122">
        <f>((Regression!CS44-Regression!CS45)*1000+'Post Process Calc.'!AS10*'In Process Calc.'!$E11+'In Process Calc.'!$G10*Glutamine!AZ14+'In Process Calc.'!$F10*Glutamine!AZ14)/'In Process Calc.'!$J10</f>
        <v>14.490056461685164</v>
      </c>
      <c r="AT11" s="122">
        <f>((Regression!CT44-Regression!CT45)*1000+'Post Process Calc.'!AT10*'In Process Calc.'!$E11+'In Process Calc.'!$G10*Glutamine!BA14+'In Process Calc.'!$F10*Glutamine!BA14)/'In Process Calc.'!$J10</f>
        <v>1.1523490688400875</v>
      </c>
      <c r="AU11" s="122">
        <f>((Regression!CU44-Regression!CU45)*1000+'Post Process Calc.'!AU10*'In Process Calc.'!$E11+'In Process Calc.'!$G10*Glutamine!BB14+'In Process Calc.'!$F10*Glutamine!BB14)/'In Process Calc.'!$J10</f>
        <v>1.111527247676698</v>
      </c>
      <c r="AV11" s="122">
        <f>((Regression!CV44-Regression!CV45)*1000+'Post Process Calc.'!AV10*'In Process Calc.'!$E11+'In Process Calc.'!$G10*Glutamine!BC14+'In Process Calc.'!$F10*Glutamine!BC14)/'In Process Calc.'!$J10</f>
        <v>3.6996307830359059</v>
      </c>
      <c r="AW11" s="122">
        <f>((Regression!CW44-Regression!CW45)*1000+'Post Process Calc.'!AW10*'In Process Calc.'!$E11+'In Process Calc.'!$G10*Glutamine!BE14+'In Process Calc.'!$F10*Glutamine!BE14)/'In Process Calc.'!$J10</f>
        <v>-8.1666641009121275</v>
      </c>
      <c r="AX11" s="122">
        <f>((Regression!CX44-Regression!CX45)*1000+'Post Process Calc.'!AX10*'In Process Calc.'!$E11+'In Process Calc.'!$G10*Glutamine!BF14+'In Process Calc.'!$F10*Glutamine!BF14)/'In Process Calc.'!$J10</f>
        <v>4.3201818575663617</v>
      </c>
      <c r="AY11" s="122">
        <f>((Regression!CY44-Regression!CY45)*1000+'Post Process Calc.'!AY10*'In Process Calc.'!$E11+'In Process Calc.'!$G10*Glutamine!BG14+'In Process Calc.'!$F10*Glutamine!BG14)/'In Process Calc.'!$J10</f>
        <v>4.5426684126176058</v>
      </c>
      <c r="AZ11" s="122">
        <f>((Regression!CZ44-Regression!CZ45)*1000+'Post Process Calc.'!AZ10*'In Process Calc.'!$E11+'In Process Calc.'!$G10*Glutamine!BI14+'In Process Calc.'!$F10*Glutamine!BI14)/'In Process Calc.'!$J10</f>
        <v>0.13774363798408043</v>
      </c>
      <c r="BA11" s="122">
        <f>((Regression!DA44-Regression!DA45)*1000+'Post Process Calc.'!BA10*'In Process Calc.'!$E11+'In Process Calc.'!$G10*Glutamine!BJ14+'In Process Calc.'!$F10*Glutamine!BJ14)/'In Process Calc.'!$J10</f>
        <v>7.745984270790399</v>
      </c>
      <c r="BB11" s="122">
        <f>((Regression!DB44-Regression!DB45)*1000+'Post Process Calc.'!BB10*'In Process Calc.'!$E11+'In Process Calc.'!$G10*Glutamine!BK14+'In Process Calc.'!$F10*Glutamine!BK14)/'In Process Calc.'!$J10</f>
        <v>1.7528893582850191</v>
      </c>
      <c r="BC11" s="122">
        <f>((Regression!DC44-Regression!DC45)*1000+'Post Process Calc.'!BC10*'In Process Calc.'!$E11+'In Process Calc.'!$G10*Glutamine!BL14+'In Process Calc.'!$F10*Glutamine!BL14)/'In Process Calc.'!$J10</f>
        <v>2.8360488038503431</v>
      </c>
      <c r="BD11" s="122">
        <f>((Regression!DD44-Regression!DD45)*1000+'Post Process Calc.'!BD10*'In Process Calc.'!$E11+'In Process Calc.'!$G10*Glutamine!BM14+'In Process Calc.'!$F10*Glutamine!BM14)/'In Process Calc.'!$J10</f>
        <v>0.8979196228320121</v>
      </c>
      <c r="BE11" s="122">
        <f>((Regression!DE44-Regression!DE45)*1000+'Post Process Calc.'!BE10*'In Process Calc.'!$E11+'In Process Calc.'!$G10*Glutamine!BN14+'In Process Calc.'!$F10*Glutamine!BN14)/'In Process Calc.'!$J10</f>
        <v>0.99410506993152792</v>
      </c>
      <c r="BF11" s="122">
        <f>((Regression!DF44-Regression!DF45)*1000+'Post Process Calc.'!BF10*'In Process Calc.'!$E11+'In Process Calc.'!$G10*Glutamine!BO14+'In Process Calc.'!$F10*Glutamine!BO14)/'In Process Calc.'!$J10</f>
        <v>1.4418037903080883</v>
      </c>
      <c r="BG11" s="122">
        <f>((Regression!DG44-Regression!DG45)*1000+'Post Process Calc.'!BG10*'In Process Calc.'!$E11+'In Process Calc.'!$G10*Glutamine!BP14+'In Process Calc.'!$F10*Glutamine!BP14)/'In Process Calc.'!$J10</f>
        <v>0.40584254154368404</v>
      </c>
      <c r="BH11" s="122">
        <f>((Regression!DH44-Regression!DH45)*1000+'Post Process Calc.'!BH10*'In Process Calc.'!$E11+'In Process Calc.'!$G10*Glutamine!BQ14+'In Process Calc.'!$F10*Glutamine!BQ14)/'In Process Calc.'!$J10</f>
        <v>6.6141634410118391</v>
      </c>
    </row>
    <row r="12" spans="1:71">
      <c r="A12" s="115">
        <f>Glutamine!H16</f>
        <v>14.453400476074219</v>
      </c>
      <c r="B12" s="115">
        <f>Glutamine!H16*'In Process Calc.'!E12/1000</f>
        <v>27.733265130160522</v>
      </c>
      <c r="C12" s="295">
        <f>'Growth Regression'!$P11</f>
        <v>4.9413486374640745E-3</v>
      </c>
      <c r="D12" s="115">
        <f>IF(Glutamine!O16&gt;0,Glutamine!O16, (Regression!$CE$6*6*'In Process Calc.'!$C12^6+Regression!$CD$6*5*'In Process Calc.'!$C12^5+Regression!$CC$6*4*'In Process Calc.'!$C12^3+Regression!$CB$6*3*'In Process Calc.'!$C12^2  + Regression!$CA$6*2*'In Process Calc.'!$C12 + Regression!$BZ$6)/$A12)</f>
        <v>0</v>
      </c>
      <c r="E12" s="115">
        <f>(Regression!$CE$7*6*'In Process Calc.'!$C12^6+Regression!$CD$7*5*'In Process Calc.'!$C12^5+Regression!$CC$7*4*'In Process Calc.'!$C12^3+Regression!$CB$7*3*'In Process Calc.'!$C12^2  + Regression!$CA$7*2*'In Process Calc.'!$C12 + Regression!$BZ$7)/$A12</f>
        <v>1.6298857636988957</v>
      </c>
      <c r="F12" s="115">
        <f xml:space="preserve"> (Regression!$CE$8*6*'In Process Calc.'!$C12^6+Regression!$CD$8*5*'In Process Calc.'!$C12^5+Regression!$CC$8*4*'In Process Calc.'!$C12^3+Regression!$CB$8*3*'In Process Calc.'!$C12^2  + Regression!$CA$8*2*'In Process Calc.'!$C12 + Regression!$BZ$8)/$A12</f>
        <v>-3.1661760472056137E-3</v>
      </c>
      <c r="G12" s="115">
        <f xml:space="preserve"> (Regression!$CE$9*6*'In Process Calc.'!$C12^6+Regression!$CD$9*5*'In Process Calc.'!$C12^5+Regression!$CC$9*4*'In Process Calc.'!$C12^3+Regression!$CB$9*3*'In Process Calc.'!$C12^2  + Regression!$CA$9*2*'In Process Calc.'!$C12 + Regression!$BZ$9)/$B12</f>
        <v>1.2635059406216549E-4</v>
      </c>
      <c r="H12" s="115">
        <f xml:space="preserve"> (Regression!$CE$10*6*'In Process Calc.'!$C12^6+Regression!$CD$10*5*'In Process Calc.'!$C12^5+Regression!$CC$10*4*'In Process Calc.'!$C12^3+Regression!$CB$10*3*'In Process Calc.'!$C12^2  + Regression!$CA$10*2*'In Process Calc.'!$C12 + Regression!$BZ$10)/$B12</f>
        <v>3.7189671648012765E-3</v>
      </c>
      <c r="I12" s="115">
        <f xml:space="preserve"> (Regression!$CE$11*6*'In Process Calc.'!$C12^6+Regression!$CD$11*5*'In Process Calc.'!$C12^5+Regression!$CC$11*4*'In Process Calc.'!$C12^3+Regression!$CB$11*3*'In Process Calc.'!$C12^2  + Regression!$CA$11*2*'In Process Calc.'!$C12 + Regression!$BZ$11)/$A12</f>
        <v>2.6844958604214312E-4</v>
      </c>
      <c r="J12" s="115">
        <f>(Regression!$CE$12*6*'In Process Calc.'!$C12^6+Regression!$CD$12*5*'In Process Calc.'!$C12^5+Regression!$CC$12*4*'In Process Calc.'!$C12^3+Regression!$CB$12*3*'In Process Calc.'!$C12^2  + Regression!$CA$12*2*'In Process Calc.'!$C12 + Regression!$BZ$12)/$A12</f>
        <v>5.5237038544871239E-4</v>
      </c>
      <c r="K12" s="115">
        <f xml:space="preserve"> (Regression!$CE$13*6*'In Process Calc.'!$C12^5+Regression!$CD$13*5*'In Process Calc.'!$C12^4+Regression!$CC$13*4*'In Process Calc.'!$C12^3+Regression!$CB$13*3*'In Process Calc.'!$C12^2  + Regression!$CA$13*2*'In Process Calc.'!$C12 + Regression!$BZ$13)/$A12</f>
        <v>3.4031186971645651E-2</v>
      </c>
      <c r="L12" s="115">
        <f xml:space="preserve"> (Regression!$CE$14*6*'In Process Calc.'!$C12^5+Regression!$CD$14*5*'In Process Calc.'!$C12^4+Regression!$CC$14*4*'In Process Calc.'!$C12^3+Regression!$CB$14*3*'In Process Calc.'!$C12^2  + Regression!$CA$14*2*'In Process Calc.'!$C12 + Regression!$BZ$14)/$B12</f>
        <v>-1.9577392315362927E-3</v>
      </c>
      <c r="M12" s="115">
        <f xml:space="preserve"> (Regression!$CE$15*6*'In Process Calc.'!$C12^6+Regression!$CD$15*5*'In Process Calc.'!$C12^5+Regression!$CC$15*4*'In Process Calc.'!$C12^3+Regression!$CB$15*3*'In Process Calc.'!$C12^2  + Regression!$CA$15*2*'In Process Calc.'!$C12 + Regression!$BZ$15)/$A12</f>
        <v>2.5430596236326922E-3</v>
      </c>
      <c r="N12" s="115">
        <f xml:space="preserve"> (Regression!$CE$16*6*'In Process Calc.'!$C12^6+Regression!$CD$16*5*'In Process Calc.'!$C12^5+Regression!$CC$16*4*'In Process Calc.'!$C12^3+Regression!$CB$16*3*'In Process Calc.'!$C12^2  + Regression!$CA$16*2*'In Process Calc.'!$C12 + Regression!$BZ$16)/$A12</f>
        <v>7.562046974048072E-4</v>
      </c>
      <c r="O12" s="115">
        <f xml:space="preserve"> (Regression!$CE$17*6*'In Process Calc.'!$C12^6+Regression!$CD$17*5*'In Process Calc.'!$C12^5+Regression!$CC$17*4*'In Process Calc.'!$C12^3+Regression!$CB$17*3*'In Process Calc.'!$C12^2  + Regression!$CA$17*2*'In Process Calc.'!$C12 + Regression!$BZ$17)/$A12</f>
        <v>7.5138667686655233E-4</v>
      </c>
      <c r="P12" s="115">
        <f xml:space="preserve"> (Regression!$CE$18*6*'In Process Calc.'!$C12^6+Regression!$CD$18*5*'In Process Calc.'!$C12^5+Regression!$CC$18*4*'In Process Calc.'!$C12^3+Regression!$CB$18*3*'In Process Calc.'!$C12^2  + Regression!$CA$18*2*'In Process Calc.'!$C12 + Regression!$BZ$18)/$A12</f>
        <v>5.7004611917727671E-4</v>
      </c>
      <c r="Q12" s="115">
        <f xml:space="preserve"> (Regression!$CE$19*6*'In Process Calc.'!$C12^5+Regression!$CD$19*5*'In Process Calc.'!$C12^4+Regression!$CC$19*4*'In Process Calc.'!$C12^3 +Regression!$CB$19*3*'In Process Calc.'!$C12^2 + Regression!$CA$19*2*'In Process Calc.'!$C12 + Regression!$BZ$19)/$B12</f>
        <v>-5.4346547775025603E-3</v>
      </c>
      <c r="R12" s="115">
        <f xml:space="preserve"> (Regression!$CE$20*6*'In Process Calc.'!$C12^5+Regression!$CD$20*5*'In Process Calc.'!$C12^4+Regression!$CC$20*4*'In Process Calc.'!$C12^3 +Regression!$CB$20*3*'In Process Calc.'!$C12^2 + Regression!$CA$20*2*'In Process Calc.'!$C12 + Regression!$BZ$20)/$A12</f>
        <v>2.4688000210272834E-3</v>
      </c>
      <c r="S12" s="115">
        <f xml:space="preserve"> (Regression!$CE$21*6*'In Process Calc.'!$C12^5+Regression!$CD$21*5*'In Process Calc.'!$C12^4+Regression!$CC$21*4*'In Process Calc.'!$C12^3 +Regression!$CB$21*3*'In Process Calc.'!$C12^2 + Regression!$CA$21*2*'In Process Calc.'!$C12 + Regression!$BZ$21)/$A12</f>
        <v>1.4031652078656557E-3</v>
      </c>
      <c r="T12" s="115">
        <f xml:space="preserve"> (Regression!$CE$22*6*'In Process Calc.'!$C12^5+Regression!$CD$22*5*'In Process Calc.'!$C12^4+Regression!$CC$22*4*'In Process Calc.'!$C12^3 +Regression!$CB$22*3*'In Process Calc.'!$C12^2 + Regression!$CA$22*2*'In Process Calc.'!$C12 + Regression!$BZ$22)/$A12</f>
        <v>3.6795662341660427E-4</v>
      </c>
      <c r="U12" s="115">
        <f xml:space="preserve"> (Regression!$CE$23*6*'In Process Calc.'!$C12^5+Regression!$CD$23*5*'In Process Calc.'!$C12^4+Regression!$CC$23*4*'In Process Calc.'!$C12^3 +Regression!$CB$23*3*'In Process Calc.'!$C12^2 + Regression!$CA$23*2*'In Process Calc.'!$C12 + Regression!$BZ$23)/$A12</f>
        <v>-4.9266807216725821E-3</v>
      </c>
      <c r="V12" s="115">
        <f xml:space="preserve"> (Regression!$CE$24*6*'In Process Calc.'!$C12^5+Regression!$CD$24*5*'In Process Calc.'!$C12^4+Regression!$CC$24*4*'In Process Calc.'!$C12^3 +Regression!$CB$24*3*'In Process Calc.'!$C12^2 + Regression!$CA$24*2*'In Process Calc.'!$C12 + Regression!$BZ$24)/$A12</f>
        <v>7.3805814437677485E-4</v>
      </c>
      <c r="W12" s="115">
        <f xml:space="preserve"> (Regression!$CE$25*6*'In Process Calc.'!$C12^5+Regression!$CD$25*5*'In Process Calc.'!$C12^4+Regression!$CC$25*4*'In Process Calc.'!$C12^3 +Regression!$CB$25*3*'In Process Calc.'!$C12^2 + Regression!$CA$25*2*'In Process Calc.'!$C12 + Regression!$BZ$25)/$A12</f>
        <v>1.3583726585419704E-3</v>
      </c>
      <c r="X12" s="115">
        <f xml:space="preserve"> (Regression!$CE$26*6*'In Process Calc.'!$C12^5+Regression!$CD$26*5*'In Process Calc.'!$C12^4+Regression!$CC$26*4*'In Process Calc.'!$C12^3 +Regression!$CB$26*3*'In Process Calc.'!$C12^2 + Regression!$CA$26*2*'In Process Calc.'!$C12 + Regression!$BZ$26)/$A12</f>
        <v>2.0053507903606922E-3</v>
      </c>
      <c r="Y12" s="115">
        <f xml:space="preserve"> (Regression!$CE$27*6*'In Process Calc.'!$C12^5+Regression!$CD$27*5*'In Process Calc.'!$C12^4+Regression!$CC$27*4*'In Process Calc.'!$C12^3 +Regression!$CB$27*3*'In Process Calc.'!$C12^2 + Regression!$CA$27*2*'In Process Calc.'!$C12 + Regression!$BZ$27)/$A12</f>
        <v>1.8736638108276464E-3</v>
      </c>
      <c r="Z12" s="115">
        <f xml:space="preserve"> (Regression!$CE$28*6*'In Process Calc.'!$C12^5+Regression!$CD$28*5*'In Process Calc.'!$C12^4+Regression!$CC$28*4*'In Process Calc.'!$C12^3 +Regression!$CB$28*3*'In Process Calc.'!$C12^2 + Regression!$CA$28*2*'In Process Calc.'!$C12 + Regression!$BZ$28)/$A12</f>
        <v>2.2522701388149447E-4</v>
      </c>
      <c r="AA12" s="115">
        <f xml:space="preserve"> (Regression!$CE$29*6*'In Process Calc.'!$C12^5+Regression!$CD$29*5*'In Process Calc.'!$C12^4+Regression!$CC$29*4*'In Process Calc.'!$C12^3 +Regression!$CB$29*3*'In Process Calc.'!$C12^2 + Regression!$CA$29*2*'In Process Calc.'!$C12 + Regression!$BZ$29)/$A12</f>
        <v>8.7554999011124905E-4</v>
      </c>
      <c r="AB12" s="115">
        <f xml:space="preserve"> (Regression!$CE$30*6*'In Process Calc.'!$C12^5+Regression!$CD$30*5*'In Process Calc.'!$C12^4+Regression!$CC$30*4*'In Process Calc.'!$C12^3 +Regression!$CB$30*3*'In Process Calc.'!$C12^2 + Regression!$CA$30*2*'In Process Calc.'!$C12 + Regression!$BZ$30)/$A12</f>
        <v>9.7414074901811323E-4</v>
      </c>
      <c r="AC12" s="115">
        <f xml:space="preserve"> (Regression!$CE$31*6*'In Process Calc.'!$C12^5+Regression!$CD$31*5*'In Process Calc.'!$C12^4+Regression!$CC$31*4*'In Process Calc.'!$C12^3 +Regression!$CB$31*3*'In Process Calc.'!$C12^2 + Regression!$CA$31*2*'In Process Calc.'!$C12 + Regression!$BZ$31)/$A12</f>
        <v>0</v>
      </c>
      <c r="AD12" s="115">
        <f xml:space="preserve"> (Regression!$CE$32*6*'In Process Calc.'!$C12^5+Regression!$CD$32*5*'In Process Calc.'!$C12^4+Regression!$CC$32*4*'In Process Calc.'!$C12^3 +Regression!$CB$32*3*'In Process Calc.'!$C12^2 + Regression!$CA$32*2*'In Process Calc.'!$C12 + Regression!$BZ$32)/$A12</f>
        <v>2.9006073768813062E-2</v>
      </c>
      <c r="AE12" s="115">
        <f xml:space="preserve"> (Regression!$CE$33*6*'In Process Calc.'!$C12^5+Regression!$CD$33*5*'In Process Calc.'!$C12^4+Regression!$CC$33*4*'In Process Calc.'!$C12^3 +Regression!$CB$33*3*'In Process Calc.'!$C12^2 + Regression!$CA$33*2*'In Process Calc.'!$C12 + Regression!$BZ$33)/$A12</f>
        <v>2.0913216999934866E-2</v>
      </c>
      <c r="AF12" s="115">
        <f xml:space="preserve"> (Regression!$CE$34*6*'In Process Calc.'!$C12^5+Regression!$CD$34*5*'In Process Calc.'!$C12^4+Regression!$CC$34*4*'In Process Calc.'!$C12^3 +Regression!$CB$34*3*'In Process Calc.'!$C12^2 + Regression!$CA$34*2*'In Process Calc.'!$C12 + Regression!$BZ$34)/$A12</f>
        <v>0.11077669961790722</v>
      </c>
      <c r="AG12" s="116">
        <f t="shared" si="0"/>
        <v>-0.15969630392353476</v>
      </c>
      <c r="AH12" s="116">
        <f t="shared" si="3"/>
        <v>0</v>
      </c>
      <c r="AI12" s="116">
        <f t="shared" si="1"/>
        <v>-5.7527797463175642E-2</v>
      </c>
      <c r="AJ12" s="116">
        <f t="shared" si="2"/>
        <v>2.5165152959653763</v>
      </c>
      <c r="AK12" s="76">
        <f>'In Process Calc.'!C12</f>
        <v>213.14999999996508</v>
      </c>
      <c r="AL12" s="122">
        <f>((Regression!CL45-Regression!CL46)*1000+'Post Process Calc.'!AL11*'In Process Calc.'!$E12+'In Process Calc.'!$G11*Glutamine!AS15+'In Process Calc.'!$F11*Glutamine!AS15)/'In Process Calc.'!$J11</f>
        <v>4.713870410427548</v>
      </c>
      <c r="AM12" s="122">
        <f>((Regression!CM45-Regression!CM46)*1000+'Post Process Calc.'!AM11*'In Process Calc.'!$E12+'In Process Calc.'!$G11*Glutamine!AT15+'In Process Calc.'!$F11*Glutamine!AT15)/'In Process Calc.'!$J11</f>
        <v>3.1014539345951895</v>
      </c>
      <c r="AN12" s="122">
        <f>((Regression!CN45-Regression!CN46)*1000+'Post Process Calc.'!AN11*'In Process Calc.'!$E12+'In Process Calc.'!$G11*Glutamine!AU15+'In Process Calc.'!$F11*Glutamine!AU15)/'In Process Calc.'!$J11</f>
        <v>1.9710332964525403</v>
      </c>
      <c r="AO12" s="122">
        <f>((Regression!CO45-Regression!CO46)*1000+'Post Process Calc.'!AO11*'In Process Calc.'!$E12+'In Process Calc.'!$G11*Glutamine!AV15+'In Process Calc.'!$F11*Glutamine!AV15)/'In Process Calc.'!$J11</f>
        <v>2.6246210404168622</v>
      </c>
      <c r="AP12" s="122">
        <f>((Regression!CP45-Regression!CP46)*1000+'Post Process Calc.'!AP11*'In Process Calc.'!$E12+'In Process Calc.'!$G11*Glutamine!AW15+'In Process Calc.'!$F11*Glutamine!AW15)/'In Process Calc.'!$J11</f>
        <v>0.23042065957357663</v>
      </c>
      <c r="AQ12" s="122">
        <f>((Regression!CQ45-Regression!CQ46)*1000+'Post Process Calc.'!AQ11*'In Process Calc.'!$E12+'In Process Calc.'!$G11*Glutamine!AX15+'In Process Calc.'!$F11*Glutamine!AX15)/'In Process Calc.'!$J11</f>
        <v>6.8256846633028303</v>
      </c>
      <c r="AR12" s="122">
        <f>((Regression!CR45-Regression!CR46)*1000+'Post Process Calc.'!AR11*'In Process Calc.'!$E12+'In Process Calc.'!$G11*Glutamine!AY15+'In Process Calc.'!$F11*Glutamine!AY15)/'In Process Calc.'!$J11</f>
        <v>5.0877301774507533</v>
      </c>
      <c r="AS12" s="122">
        <f>((Regression!CS45-Regression!CS46)*1000+'Post Process Calc.'!AS11*'In Process Calc.'!$E12+'In Process Calc.'!$G11*Glutamine!AZ15+'In Process Calc.'!$F11*Glutamine!AZ15)/'In Process Calc.'!$J11</f>
        <v>14.313746887057771</v>
      </c>
      <c r="AT12" s="122">
        <f>((Regression!CT45-Regression!CT46)*1000+'Post Process Calc.'!AT11*'In Process Calc.'!$E12+'In Process Calc.'!$G11*Glutamine!BA15+'In Process Calc.'!$F11*Glutamine!BA15)/'In Process Calc.'!$J11</f>
        <v>1.0071639229839355</v>
      </c>
      <c r="AU12" s="122">
        <f>((Regression!CU45-Regression!CU46)*1000+'Post Process Calc.'!AU11*'In Process Calc.'!$E12+'In Process Calc.'!$G11*Glutamine!BB15+'In Process Calc.'!$F11*Glutamine!BB15)/'In Process Calc.'!$J11</f>
        <v>0.9780512296503957</v>
      </c>
      <c r="AV12" s="122">
        <f>((Regression!CV45-Regression!CV46)*1000+'Post Process Calc.'!AV11*'In Process Calc.'!$E12+'In Process Calc.'!$G11*Glutamine!BC15+'In Process Calc.'!$F11*Glutamine!BC15)/'In Process Calc.'!$J11</f>
        <v>3.6221932485922883</v>
      </c>
      <c r="AW12" s="122">
        <f>((Regression!CW45-Regression!CW46)*1000+'Post Process Calc.'!AW11*'In Process Calc.'!$E12+'In Process Calc.'!$G11*Glutamine!BE15+'In Process Calc.'!$F11*Glutamine!BE15)/'In Process Calc.'!$J11</f>
        <v>-6.7077956091591009</v>
      </c>
      <c r="AX12" s="122">
        <f>((Regression!CX45-Regression!CX46)*1000+'Post Process Calc.'!AX11*'In Process Calc.'!$E12+'In Process Calc.'!$G11*Glutamine!BF15+'In Process Calc.'!$F11*Glutamine!BF15)/'In Process Calc.'!$J11</f>
        <v>3.9180459760519679</v>
      </c>
      <c r="AY12" s="122">
        <f>((Regression!CY45-Regression!CY46)*1000+'Post Process Calc.'!AY11*'In Process Calc.'!$E12+'In Process Calc.'!$G11*Glutamine!BG15+'In Process Calc.'!$F11*Glutamine!BG15)/'In Process Calc.'!$J11</f>
        <v>4.3553438018773569</v>
      </c>
      <c r="AZ12" s="122">
        <f>((Regression!CZ45-Regression!CZ46)*1000+'Post Process Calc.'!AZ11*'In Process Calc.'!$E12+'In Process Calc.'!$G11*Glutamine!BI15+'In Process Calc.'!$F11*Glutamine!BI15)/'In Process Calc.'!$J11</f>
        <v>5.8066548360514829E-2</v>
      </c>
      <c r="BA12" s="122">
        <f>((Regression!DA45-Regression!DA46)*1000+'Post Process Calc.'!BA11*'In Process Calc.'!$E12+'In Process Calc.'!$G11*Glutamine!BJ15+'In Process Calc.'!$F11*Glutamine!BJ15)/'In Process Calc.'!$J11</f>
        <v>8.6429006308937719</v>
      </c>
      <c r="BB12" s="122">
        <f>((Regression!DB45-Regression!DB46)*1000+'Post Process Calc.'!BB11*'In Process Calc.'!$E12+'In Process Calc.'!$G11*Glutamine!BK15+'In Process Calc.'!$F11*Glutamine!BK15)/'In Process Calc.'!$J11</f>
        <v>1.6488349049212054</v>
      </c>
      <c r="BC12" s="122">
        <f>((Regression!DC45-Regression!DC46)*1000+'Post Process Calc.'!BC11*'In Process Calc.'!$E12+'In Process Calc.'!$G11*Glutamine!BL15+'In Process Calc.'!$F11*Glutamine!BL15)/'In Process Calc.'!$J11</f>
        <v>2.5498363419402397</v>
      </c>
      <c r="BD12" s="122">
        <f>((Regression!DD45-Regression!DD46)*1000+'Post Process Calc.'!BD11*'In Process Calc.'!$E12+'In Process Calc.'!$G11*Glutamine!BM15+'In Process Calc.'!$F11*Glutamine!BM15)/'In Process Calc.'!$J11</f>
        <v>0.47287080303588575</v>
      </c>
      <c r="BE12" s="122">
        <f>((Regression!DE45-Regression!DE46)*1000+'Post Process Calc.'!BE11*'In Process Calc.'!$E12+'In Process Calc.'!$G11*Glutamine!BN15+'In Process Calc.'!$F11*Glutamine!BN15)/'In Process Calc.'!$J11</f>
        <v>0.62515625861966317</v>
      </c>
      <c r="BF12" s="122">
        <f>((Regression!DF45-Regression!DF46)*1000+'Post Process Calc.'!BF11*'In Process Calc.'!$E12+'In Process Calc.'!$G11*Glutamine!BO15+'In Process Calc.'!$F11*Glutamine!BO15)/'In Process Calc.'!$J11</f>
        <v>1.4202542696442275</v>
      </c>
      <c r="BG12" s="122">
        <f>((Regression!DG45-Regression!DG46)*1000+'Post Process Calc.'!BG11*'In Process Calc.'!$E12+'In Process Calc.'!$G11*Glutamine!BP15+'In Process Calc.'!$F11*Glutamine!BP15)/'In Process Calc.'!$J11</f>
        <v>0.22754253685954151</v>
      </c>
      <c r="BH12" s="122">
        <f>((Regression!DH45-Regression!DH46)*1000+'Post Process Calc.'!BH11*'In Process Calc.'!$E12+'In Process Calc.'!$G11*Glutamine!BQ15+'In Process Calc.'!$F11*Glutamine!BQ15)/'In Process Calc.'!$J11</f>
        <v>6.5534179573897253</v>
      </c>
    </row>
    <row r="13" spans="1:71">
      <c r="A13" s="115">
        <f>Glutamine!H17</f>
        <v>15.10840020904541</v>
      </c>
      <c r="B13" s="115">
        <f>Glutamine!H17*'In Process Calc.'!E13/1000</f>
        <v>28.14401184496651</v>
      </c>
      <c r="C13" s="295">
        <f>'Growth Regression'!$P12</f>
        <v>2.7896448655290607E-3</v>
      </c>
      <c r="D13" s="115">
        <f>IF(Glutamine!O17&gt;0,Glutamine!O17, (Regression!$CE$6*6*'In Process Calc.'!$C13^6+Regression!$CD$6*5*'In Process Calc.'!$C13^5+Regression!$CC$6*4*'In Process Calc.'!$C13^3+Regression!$CB$6*3*'In Process Calc.'!$C13^2  + Regression!$CA$6*2*'In Process Calc.'!$C13 + Regression!$BZ$6)/$A13)</f>
        <v>0</v>
      </c>
      <c r="E13" s="115">
        <f>(Regression!$CE$7*6*'In Process Calc.'!$C13^6+Regression!$CD$7*5*'In Process Calc.'!$C13^5+Regression!$CC$7*4*'In Process Calc.'!$C13^3+Regression!$CB$7*3*'In Process Calc.'!$C13^2  + Regression!$CA$7*2*'In Process Calc.'!$C13 + Regression!$BZ$7)/$A13</f>
        <v>1.643220211081216</v>
      </c>
      <c r="F13" s="115">
        <f xml:space="preserve"> (Regression!$CE$8*6*'In Process Calc.'!$C13^6+Regression!$CD$8*5*'In Process Calc.'!$C13^5+Regression!$CC$8*4*'In Process Calc.'!$C13^3+Regression!$CB$8*3*'In Process Calc.'!$C13^2  + Regression!$CA$8*2*'In Process Calc.'!$C13 + Regression!$BZ$8)/$A13</f>
        <v>-8.4871495735689556E-4</v>
      </c>
      <c r="G13" s="115">
        <f xml:space="preserve"> (Regression!$CE$9*6*'In Process Calc.'!$C13^6+Regression!$CD$9*5*'In Process Calc.'!$C13^5+Regression!$CC$9*4*'In Process Calc.'!$C13^3+Regression!$CB$9*3*'In Process Calc.'!$C13^2  + Regression!$CA$9*2*'In Process Calc.'!$C13 + Regression!$BZ$9)/$B13</f>
        <v>4.6345487833054824E-4</v>
      </c>
      <c r="H13" s="115">
        <f xml:space="preserve"> (Regression!$CE$10*6*'In Process Calc.'!$C13^6+Regression!$CD$10*5*'In Process Calc.'!$C13^5+Regression!$CC$10*4*'In Process Calc.'!$C13^3+Regression!$CB$10*3*'In Process Calc.'!$C13^2  + Regression!$CA$10*2*'In Process Calc.'!$C13 + Regression!$BZ$10)/$B13</f>
        <v>3.3720608448230905E-3</v>
      </c>
      <c r="I13" s="115">
        <f xml:space="preserve"> (Regression!$CE$11*6*'In Process Calc.'!$C13^6+Regression!$CD$11*5*'In Process Calc.'!$C13^5+Regression!$CC$11*4*'In Process Calc.'!$C13^3+Regression!$CB$11*3*'In Process Calc.'!$C13^2  + Regression!$CA$11*2*'In Process Calc.'!$C13 + Regression!$BZ$11)/$A13</f>
        <v>8.1739620857980725E-4</v>
      </c>
      <c r="J13" s="115">
        <f>(Regression!$CE$12*6*'In Process Calc.'!$C13^6+Regression!$CD$12*5*'In Process Calc.'!$C13^5+Regression!$CC$12*4*'In Process Calc.'!$C13^3+Regression!$CB$12*3*'In Process Calc.'!$C13^2  + Regression!$CA$12*2*'In Process Calc.'!$C13 + Regression!$BZ$12)/$A13</f>
        <v>3.4181214358840461E-4</v>
      </c>
      <c r="K13" s="115">
        <f xml:space="preserve"> (Regression!$CE$13*6*'In Process Calc.'!$C13^5+Regression!$CD$13*5*'In Process Calc.'!$C13^4+Regression!$CC$13*4*'In Process Calc.'!$C13^3+Regression!$CB$13*3*'In Process Calc.'!$C13^2  + Regression!$CA$13*2*'In Process Calc.'!$C13 + Regression!$BZ$13)/$A13</f>
        <v>3.6115258863786089E-2</v>
      </c>
      <c r="L13" s="115">
        <f xml:space="preserve"> (Regression!$CE$14*6*'In Process Calc.'!$C13^5+Regression!$CD$14*5*'In Process Calc.'!$C13^4+Regression!$CC$14*4*'In Process Calc.'!$C13^3+Regression!$CB$14*3*'In Process Calc.'!$C13^2  + Regression!$CA$14*2*'In Process Calc.'!$C13 + Regression!$BZ$14)/$B13</f>
        <v>6.935851052849209E-4</v>
      </c>
      <c r="M13" s="115">
        <f xml:space="preserve"> (Regression!$CE$15*6*'In Process Calc.'!$C13^6+Regression!$CD$15*5*'In Process Calc.'!$C13^5+Regression!$CC$15*4*'In Process Calc.'!$C13^3+Regression!$CB$15*3*'In Process Calc.'!$C13^2  + Regression!$CA$15*2*'In Process Calc.'!$C13 + Regression!$BZ$15)/$A13</f>
        <v>6.1191617135623452E-3</v>
      </c>
      <c r="N13" s="115">
        <f xml:space="preserve"> (Regression!$CE$16*6*'In Process Calc.'!$C13^6+Regression!$CD$16*5*'In Process Calc.'!$C13^5+Regression!$CC$16*4*'In Process Calc.'!$C13^3+Regression!$CB$16*3*'In Process Calc.'!$C13^2  + Regression!$CA$16*2*'In Process Calc.'!$C13 + Regression!$BZ$16)/$A13</f>
        <v>5.18333355276236E-4</v>
      </c>
      <c r="O13" s="115">
        <f xml:space="preserve"> (Regression!$CE$17*6*'In Process Calc.'!$C13^6+Regression!$CD$17*5*'In Process Calc.'!$C13^5+Regression!$CC$17*4*'In Process Calc.'!$C13^3+Regression!$CB$17*3*'In Process Calc.'!$C13^2  + Regression!$CA$17*2*'In Process Calc.'!$C13 + Regression!$BZ$17)/$A13</f>
        <v>7.243922815979286E-4</v>
      </c>
      <c r="P13" s="115">
        <f xml:space="preserve"> (Regression!$CE$18*6*'In Process Calc.'!$C13^6+Regression!$CD$18*5*'In Process Calc.'!$C13^5+Regression!$CC$18*4*'In Process Calc.'!$C13^3+Regression!$CB$18*3*'In Process Calc.'!$C13^2  + Regression!$CA$18*2*'In Process Calc.'!$C13 + Regression!$BZ$18)/$A13</f>
        <v>9.0819877605983828E-4</v>
      </c>
      <c r="Q13" s="115">
        <f xml:space="preserve"> (Regression!$CE$19*6*'In Process Calc.'!$C13^5+Regression!$CD$19*5*'In Process Calc.'!$C13^4+Regression!$CC$19*4*'In Process Calc.'!$C13^3 +Regression!$CB$19*3*'In Process Calc.'!$C13^2 + Regression!$CA$19*2*'In Process Calc.'!$C13 + Regression!$BZ$19)/$B13</f>
        <v>-6.8355867380543592E-3</v>
      </c>
      <c r="R13" s="115">
        <f xml:space="preserve"> (Regression!$CE$20*6*'In Process Calc.'!$C13^5+Regression!$CD$20*5*'In Process Calc.'!$C13^4+Regression!$CC$20*4*'In Process Calc.'!$C13^3 +Regression!$CB$20*3*'In Process Calc.'!$C13^2 + Regression!$CA$20*2*'In Process Calc.'!$C13 + Regression!$BZ$20)/$A13</f>
        <v>2.9109187011895836E-3</v>
      </c>
      <c r="S13" s="115">
        <f xml:space="preserve"> (Regression!$CE$21*6*'In Process Calc.'!$C13^5+Regression!$CD$21*5*'In Process Calc.'!$C13^4+Regression!$CC$21*4*'In Process Calc.'!$C13^3 +Regression!$CB$21*3*'In Process Calc.'!$C13^2 + Regression!$CA$21*2*'In Process Calc.'!$C13 + Regression!$BZ$21)/$A13</f>
        <v>2.2443424793877533E-3</v>
      </c>
      <c r="T13" s="115">
        <f xml:space="preserve"> (Regression!$CE$22*6*'In Process Calc.'!$C13^5+Regression!$CD$22*5*'In Process Calc.'!$C13^4+Regression!$CC$22*4*'In Process Calc.'!$C13^3 +Regression!$CB$22*3*'In Process Calc.'!$C13^2 + Regression!$CA$22*2*'In Process Calc.'!$C13 + Regression!$BZ$22)/$A13</f>
        <v>1.6384939639597104E-4</v>
      </c>
      <c r="U13" s="115">
        <f xml:space="preserve"> (Regression!$CE$23*6*'In Process Calc.'!$C13^5+Regression!$CD$23*5*'In Process Calc.'!$C13^4+Regression!$CC$23*4*'In Process Calc.'!$C13^3 +Regression!$CB$23*3*'In Process Calc.'!$C13^2 + Regression!$CA$23*2*'In Process Calc.'!$C13 + Regression!$BZ$23)/$A13</f>
        <v>-4.4460814639508649E-3</v>
      </c>
      <c r="V13" s="115">
        <f xml:space="preserve"> (Regression!$CE$24*6*'In Process Calc.'!$C13^5+Regression!$CD$24*5*'In Process Calc.'!$C13^4+Regression!$CC$24*4*'In Process Calc.'!$C13^3 +Regression!$CB$24*3*'In Process Calc.'!$C13^2 + Regression!$CA$24*2*'In Process Calc.'!$C13 + Regression!$BZ$24)/$A13</f>
        <v>1.0947596168405711E-3</v>
      </c>
      <c r="W13" s="115">
        <f xml:space="preserve"> (Regression!$CE$25*6*'In Process Calc.'!$C13^5+Regression!$CD$25*5*'In Process Calc.'!$C13^4+Regression!$CC$25*4*'In Process Calc.'!$C13^3 +Regression!$CB$25*3*'In Process Calc.'!$C13^2 + Regression!$CA$25*2*'In Process Calc.'!$C13 + Regression!$BZ$25)/$A13</f>
        <v>7.5544823605491686E-4</v>
      </c>
      <c r="X13" s="115">
        <f xml:space="preserve"> (Regression!$CE$26*6*'In Process Calc.'!$C13^5+Regression!$CD$26*5*'In Process Calc.'!$C13^4+Regression!$CC$26*4*'In Process Calc.'!$C13^3 +Regression!$CB$26*3*'In Process Calc.'!$C13^2 + Regression!$CA$26*2*'In Process Calc.'!$C13 + Regression!$BZ$26)/$A13</f>
        <v>1.0541022724398245E-3</v>
      </c>
      <c r="Y13" s="115">
        <f xml:space="preserve"> (Regression!$CE$27*6*'In Process Calc.'!$C13^5+Regression!$CD$27*5*'In Process Calc.'!$C13^4+Regression!$CC$27*4*'In Process Calc.'!$C13^3 +Regression!$CB$27*3*'In Process Calc.'!$C13^2 + Regression!$CA$27*2*'In Process Calc.'!$C13 + Regression!$BZ$27)/$A13</f>
        <v>1.3249208259417165E-3</v>
      </c>
      <c r="Z13" s="115">
        <f xml:space="preserve"> (Regression!$CE$28*6*'In Process Calc.'!$C13^5+Regression!$CD$28*5*'In Process Calc.'!$C13^4+Regression!$CC$28*4*'In Process Calc.'!$C13^3 +Regression!$CB$28*3*'In Process Calc.'!$C13^2 + Regression!$CA$28*2*'In Process Calc.'!$C13 + Regression!$BZ$28)/$A13</f>
        <v>4.9120075901859582E-4</v>
      </c>
      <c r="AA13" s="115">
        <f xml:space="preserve"> (Regression!$CE$29*6*'In Process Calc.'!$C13^5+Regression!$CD$29*5*'In Process Calc.'!$C13^4+Regression!$CC$29*4*'In Process Calc.'!$C13^3 +Regression!$CB$29*3*'In Process Calc.'!$C13^2 + Regression!$CA$29*2*'In Process Calc.'!$C13 + Regression!$BZ$29)/$A13</f>
        <v>5.35312721203211E-4</v>
      </c>
      <c r="AB13" s="115">
        <f xml:space="preserve"> (Regression!$CE$30*6*'In Process Calc.'!$C13^5+Regression!$CD$30*5*'In Process Calc.'!$C13^4+Regression!$CC$30*4*'In Process Calc.'!$C13^3 +Regression!$CB$30*3*'In Process Calc.'!$C13^2 + Regression!$CA$30*2*'In Process Calc.'!$C13 + Regression!$BZ$30)/$A13</f>
        <v>2.5174211832617917E-3</v>
      </c>
      <c r="AC13" s="115">
        <f xml:space="preserve"> (Regression!$CE$31*6*'In Process Calc.'!$C13^5+Regression!$CD$31*5*'In Process Calc.'!$C13^4+Regression!$CC$31*4*'In Process Calc.'!$C13^3 +Regression!$CB$31*3*'In Process Calc.'!$C13^2 + Regression!$CA$31*2*'In Process Calc.'!$C13 + Regression!$BZ$31)/$A13</f>
        <v>0</v>
      </c>
      <c r="AD13" s="115">
        <f xml:space="preserve"> (Regression!$CE$32*6*'In Process Calc.'!$C13^5+Regression!$CD$32*5*'In Process Calc.'!$C13^4+Regression!$CC$32*4*'In Process Calc.'!$C13^3 +Regression!$CB$32*3*'In Process Calc.'!$C13^2 + Regression!$CA$32*2*'In Process Calc.'!$C13 + Regression!$BZ$32)/$A13</f>
        <v>4.0406910701871399E-2</v>
      </c>
      <c r="AE13" s="115">
        <f xml:space="preserve"> (Regression!$CE$33*6*'In Process Calc.'!$C13^5+Regression!$CD$33*5*'In Process Calc.'!$C13^4+Regression!$CC$33*4*'In Process Calc.'!$C13^3 +Regression!$CB$33*3*'In Process Calc.'!$C13^2 + Regression!$CA$33*2*'In Process Calc.'!$C13 + Regression!$BZ$33)/$A13</f>
        <v>3.5112114280563649E-2</v>
      </c>
      <c r="AF13" s="115">
        <f xml:space="preserve"> (Regression!$CE$34*6*'In Process Calc.'!$C13^5+Regression!$CD$34*5*'In Process Calc.'!$C13^4+Regression!$CC$34*4*'In Process Calc.'!$C13^3 +Regression!$CB$34*3*'In Process Calc.'!$C13^2 + Regression!$CA$34*2*'In Process Calc.'!$C13 + Regression!$BZ$34)/$A13</f>
        <v>0.14172580715355881</v>
      </c>
      <c r="AG13" s="116">
        <f t="shared" si="0"/>
        <v>-0.1892714313314425</v>
      </c>
      <c r="AH13" s="116">
        <f t="shared" si="3"/>
        <v>0</v>
      </c>
      <c r="AI13" s="116">
        <f t="shared" si="1"/>
        <v>1.9204766270702289E-2</v>
      </c>
      <c r="AJ13" s="116">
        <f t="shared" si="2"/>
        <v>-6.4102897107694368</v>
      </c>
      <c r="AK13" s="76">
        <f>'In Process Calc.'!C13</f>
        <v>238.2666666667792</v>
      </c>
      <c r="AL13" s="122">
        <f>((Regression!CL46-Regression!CL47)*1000+'Post Process Calc.'!AL12*'In Process Calc.'!$E13+'In Process Calc.'!$G12*Glutamine!AS16+'In Process Calc.'!$F12*Glutamine!AS16)/'In Process Calc.'!$J12</f>
        <v>4.9709656925875807</v>
      </c>
      <c r="AM13" s="122">
        <f>((Regression!CM46-Regression!CM47)*1000+'Post Process Calc.'!AM12*'In Process Calc.'!$E13+'In Process Calc.'!$G12*Glutamine!AT16+'In Process Calc.'!$F12*Glutamine!AT16)/'In Process Calc.'!$J12</f>
        <v>2.9048892578307703</v>
      </c>
      <c r="AN13" s="122">
        <f>((Regression!CN46-Regression!CN47)*1000+'Post Process Calc.'!AN12*'In Process Calc.'!$E13+'In Process Calc.'!$G12*Glutamine!AU16+'In Process Calc.'!$F12*Glutamine!AU16)/'In Process Calc.'!$J12</f>
        <v>0.59586334179370126</v>
      </c>
      <c r="AO13" s="122">
        <f>((Regression!CO46-Regression!CO47)*1000+'Post Process Calc.'!AO12*'In Process Calc.'!$E13+'In Process Calc.'!$G12*Glutamine!AV16+'In Process Calc.'!$F12*Glutamine!AV16)/'In Process Calc.'!$J12</f>
        <v>2.4388783393849955</v>
      </c>
      <c r="AP13" s="122">
        <f>((Regression!CP46-Regression!CP47)*1000+'Post Process Calc.'!AP12*'In Process Calc.'!$E13+'In Process Calc.'!$G12*Glutamine!AW16+'In Process Calc.'!$F12*Glutamine!AW16)/'In Process Calc.'!$J12</f>
        <v>0.13669905898030901</v>
      </c>
      <c r="AQ13" s="122">
        <f>((Regression!CQ46-Regression!CQ47)*1000+'Post Process Calc.'!AQ12*'In Process Calc.'!$E13+'In Process Calc.'!$G12*Glutamine!AX16+'In Process Calc.'!$F12*Glutamine!AX16)/'In Process Calc.'!$J12</f>
        <v>-0.16598484811730929</v>
      </c>
      <c r="AR13" s="122">
        <f>((Regression!CR46-Regression!CR47)*1000+'Post Process Calc.'!AR12*'In Process Calc.'!$E13+'In Process Calc.'!$G12*Glutamine!AY16+'In Process Calc.'!$F12*Glutamine!AY16)/'In Process Calc.'!$J12</f>
        <v>5.1951900162474045</v>
      </c>
      <c r="AS13" s="122">
        <f>((Regression!CS46-Regression!CS47)*1000+'Post Process Calc.'!AS12*'In Process Calc.'!$E13+'In Process Calc.'!$G12*Glutamine!AZ16+'In Process Calc.'!$F12*Glutamine!AZ16)/'In Process Calc.'!$J12</f>
        <v>13.057731079610052</v>
      </c>
      <c r="AT13" s="122">
        <f>((Regression!CT46-Regression!CT47)*1000+'Post Process Calc.'!AT12*'In Process Calc.'!$E13+'In Process Calc.'!$G12*Glutamine!BA16+'In Process Calc.'!$F12*Glutamine!BA16)/'In Process Calc.'!$J12</f>
        <v>0.8525598221463121</v>
      </c>
      <c r="AU13" s="122">
        <f>((Regression!CU46-Regression!CU47)*1000+'Post Process Calc.'!AU12*'In Process Calc.'!$E13+'In Process Calc.'!$G12*Glutamine!BB16+'In Process Calc.'!$F12*Glutamine!BB16)/'In Process Calc.'!$J12</f>
        <v>0.80619991543483294</v>
      </c>
      <c r="AV13" s="122">
        <f>((Regression!CV46-Regression!CV47)*1000+'Post Process Calc.'!AV12*'In Process Calc.'!$E13+'In Process Calc.'!$G12*Glutamine!BC16+'In Process Calc.'!$F12*Glutamine!BC16)/'In Process Calc.'!$J12</f>
        <v>3.3734577371518557</v>
      </c>
      <c r="AW13" s="122">
        <f>((Regression!CW46-Regression!CW47)*1000+'Post Process Calc.'!AW12*'In Process Calc.'!$E13+'In Process Calc.'!$G12*Glutamine!BE16+'In Process Calc.'!$F12*Glutamine!BE16)/'In Process Calc.'!$J12</f>
        <v>-4.2156591791360443</v>
      </c>
      <c r="AX13" s="122">
        <f>((Regression!CX46-Regression!CX47)*1000+'Post Process Calc.'!AX12*'In Process Calc.'!$E13+'In Process Calc.'!$G12*Glutamine!BF16+'In Process Calc.'!$F12*Glutamine!BF16)/'In Process Calc.'!$J12</f>
        <v>3.2827083802053032</v>
      </c>
      <c r="AY13" s="122">
        <f>((Regression!CY46-Regression!CY47)*1000+'Post Process Calc.'!AY12*'In Process Calc.'!$E13+'In Process Calc.'!$G12*Glutamine!BG16+'In Process Calc.'!$F12*Glutamine!BG16)/'In Process Calc.'!$J12</f>
        <v>3.8759032826593294</v>
      </c>
      <c r="AZ13" s="122">
        <f>((Regression!CZ46-Regression!CZ47)*1000+'Post Process Calc.'!AZ12*'In Process Calc.'!$E13+'In Process Calc.'!$G12*Glutamine!BI16+'In Process Calc.'!$F12*Glutamine!BI16)/'In Process Calc.'!$J12</f>
        <v>4.5368878895946851E-3</v>
      </c>
      <c r="BA13" s="122">
        <f>((Regression!DA46-Regression!DA47)*1000+'Post Process Calc.'!BA12*'In Process Calc.'!$E13+'In Process Calc.'!$G12*Glutamine!BJ16+'In Process Calc.'!$F12*Glutamine!BJ16)/'In Process Calc.'!$J12</f>
        <v>9.2977224899290931</v>
      </c>
      <c r="BB13" s="122">
        <f>((Regression!DB46-Regression!DB47)*1000+'Post Process Calc.'!BB12*'In Process Calc.'!$E13+'In Process Calc.'!$G12*Glutamine!BK16+'In Process Calc.'!$F12*Glutamine!BK16)/'In Process Calc.'!$J12</f>
        <v>1.4235408312690416</v>
      </c>
      <c r="BC13" s="122">
        <f>((Regression!DC46-Regression!DC47)*1000+'Post Process Calc.'!BC12*'In Process Calc.'!$E13+'In Process Calc.'!$G12*Glutamine!BL16+'In Process Calc.'!$F12*Glutamine!BL16)/'In Process Calc.'!$J12</f>
        <v>2.2698421237739792</v>
      </c>
      <c r="BD13" s="122">
        <f>((Regression!DD46-Regression!DD47)*1000+'Post Process Calc.'!BD12*'In Process Calc.'!$E13+'In Process Calc.'!$G12*Glutamine!BM16+'In Process Calc.'!$F12*Glutamine!BM16)/'In Process Calc.'!$J12</f>
        <v>0.16178650083895385</v>
      </c>
      <c r="BE13" s="122">
        <f>((Regression!DE46-Regression!DE47)*1000+'Post Process Calc.'!BE12*'In Process Calc.'!$E13+'In Process Calc.'!$G12*Glutamine!BN16+'In Process Calc.'!$F12*Glutamine!BN16)/'In Process Calc.'!$J12</f>
        <v>0.29601386792059087</v>
      </c>
      <c r="BF13" s="122">
        <f>((Regression!DF46-Regression!DF47)*1000+'Post Process Calc.'!BF12*'In Process Calc.'!$E13+'In Process Calc.'!$G12*Glutamine!BO16+'In Process Calc.'!$F12*Glutamine!BO16)/'In Process Calc.'!$J12</f>
        <v>1.3098494461125185</v>
      </c>
      <c r="BG13" s="122">
        <f>((Regression!DG46-Regression!DG47)*1000+'Post Process Calc.'!BG12*'In Process Calc.'!$E13+'In Process Calc.'!$G12*Glutamine!BP16+'In Process Calc.'!$F12*Glutamine!BP16)/'In Process Calc.'!$J12</f>
        <v>8.3557374668981776E-2</v>
      </c>
      <c r="BH13" s="122">
        <f>((Regression!DH46-Regression!DH47)*1000+'Post Process Calc.'!BH12*'In Process Calc.'!$E13+'In Process Calc.'!$G12*Glutamine!BQ16+'In Process Calc.'!$F12*Glutamine!BQ16)/'In Process Calc.'!$J12</f>
        <v>6.0256046914856203</v>
      </c>
    </row>
    <row r="14" spans="1:71">
      <c r="A14" s="115">
        <f>Glutamine!H18</f>
        <v>15.682599885559082</v>
      </c>
      <c r="B14" s="115">
        <f>Glutamine!H18*'In Process Calc.'!E14/1000</f>
        <v>29.060728843490178</v>
      </c>
      <c r="C14" s="295">
        <f>'Growth Regression'!$P13</f>
        <v>1.5658140435642546E-3</v>
      </c>
      <c r="D14" s="115">
        <f>IF(Glutamine!O18&gt;0,Glutamine!O18, (Regression!$CE$6*6*'In Process Calc.'!$C14^6+Regression!$CD$6*5*'In Process Calc.'!$C14^5+Regression!$CC$6*4*'In Process Calc.'!$C14^3+Regression!$CB$6*3*'In Process Calc.'!$C14^2  + Regression!$CA$6*2*'In Process Calc.'!$C14 + Regression!$BZ$6)/$A14)</f>
        <v>0</v>
      </c>
      <c r="E14" s="115">
        <f>(Regression!$CE$7*6*'In Process Calc.'!$C14^6+Regression!$CD$7*5*'In Process Calc.'!$C14^5+Regression!$CC$7*4*'In Process Calc.'!$C14^3+Regression!$CB$7*3*'In Process Calc.'!$C14^2  + Regression!$CA$7*2*'In Process Calc.'!$C14 + Regression!$BZ$7)/$A14</f>
        <v>1.6202994325919271</v>
      </c>
      <c r="F14" s="115">
        <f xml:space="preserve"> (Regression!$CE$8*6*'In Process Calc.'!$C14^6+Regression!$CD$8*5*'In Process Calc.'!$C14^5+Regression!$CC$8*4*'In Process Calc.'!$C14^3+Regression!$CB$8*3*'In Process Calc.'!$C14^2  + Regression!$CA$8*2*'In Process Calc.'!$C14 + Regression!$BZ$8)/$A14</f>
        <v>1.7606608390506489E-3</v>
      </c>
      <c r="G14" s="115">
        <f xml:space="preserve"> (Regression!$CE$9*6*'In Process Calc.'!$C14^6+Regression!$CD$9*5*'In Process Calc.'!$C14^5+Regression!$CC$9*4*'In Process Calc.'!$C14^3+Regression!$CB$9*3*'In Process Calc.'!$C14^2  + Regression!$CA$9*2*'In Process Calc.'!$C14 + Regression!$BZ$9)/$B14</f>
        <v>8.22879450273814E-4</v>
      </c>
      <c r="H14" s="115">
        <f xml:space="preserve"> (Regression!$CE$10*6*'In Process Calc.'!$C14^6+Regression!$CD$10*5*'In Process Calc.'!$C14^5+Regression!$CC$10*4*'In Process Calc.'!$C14^3+Regression!$CB$10*3*'In Process Calc.'!$C14^2  + Regression!$CA$10*2*'In Process Calc.'!$C14 + Regression!$BZ$10)/$B14</f>
        <v>2.2929165592122111E-3</v>
      </c>
      <c r="I14" s="115">
        <f xml:space="preserve"> (Regression!$CE$11*6*'In Process Calc.'!$C14^6+Regression!$CD$11*5*'In Process Calc.'!$C14^5+Regression!$CC$11*4*'In Process Calc.'!$C14^3+Regression!$CB$11*3*'In Process Calc.'!$C14^2  + Regression!$CA$11*2*'In Process Calc.'!$C14 + Regression!$BZ$11)/$A14</f>
        <v>1.0835911789715722E-3</v>
      </c>
      <c r="J14" s="115">
        <f>(Regression!$CE$12*6*'In Process Calc.'!$C14^6+Regression!$CD$12*5*'In Process Calc.'!$C14^5+Regression!$CC$12*4*'In Process Calc.'!$C14^3+Regression!$CB$12*3*'In Process Calc.'!$C14^2  + Regression!$CA$12*2*'In Process Calc.'!$C14 + Regression!$BZ$12)/$A14</f>
        <v>1.0947993039859767E-4</v>
      </c>
      <c r="K14" s="115">
        <f xml:space="preserve"> (Regression!$CE$13*6*'In Process Calc.'!$C14^5+Regression!$CD$13*5*'In Process Calc.'!$C14^4+Regression!$CC$13*4*'In Process Calc.'!$C14^3+Regression!$CB$13*3*'In Process Calc.'!$C14^2  + Regression!$CA$13*2*'In Process Calc.'!$C14 + Regression!$BZ$13)/$A14</f>
        <v>3.7909932102069825E-2</v>
      </c>
      <c r="L14" s="115">
        <f xml:space="preserve"> (Regression!$CE$14*6*'In Process Calc.'!$C14^5+Regression!$CD$14*5*'In Process Calc.'!$C14^4+Regression!$CC$14*4*'In Process Calc.'!$C14^3+Regression!$CB$14*3*'In Process Calc.'!$C14^2  + Regression!$CA$14*2*'In Process Calc.'!$C14 + Regression!$BZ$14)/$B14</f>
        <v>3.3639362758156456E-3</v>
      </c>
      <c r="M14" s="115">
        <f xml:space="preserve"> (Regression!$CE$15*6*'In Process Calc.'!$C14^6+Regression!$CD$15*5*'In Process Calc.'!$C14^5+Regression!$CC$15*4*'In Process Calc.'!$C14^3+Regression!$CB$15*3*'In Process Calc.'!$C14^2  + Regression!$CA$15*2*'In Process Calc.'!$C14 + Regression!$BZ$15)/$A14</f>
        <v>9.6328750469324622E-3</v>
      </c>
      <c r="N14" s="115">
        <f xml:space="preserve"> (Regression!$CE$16*6*'In Process Calc.'!$C14^6+Regression!$CD$16*5*'In Process Calc.'!$C14^5+Regression!$CC$16*4*'In Process Calc.'!$C14^3+Regression!$CB$16*3*'In Process Calc.'!$C14^2  + Regression!$CA$16*2*'In Process Calc.'!$C14 + Regression!$BZ$16)/$A14</f>
        <v>1.8386966689654344E-4</v>
      </c>
      <c r="O14" s="115">
        <f xml:space="preserve"> (Regression!$CE$17*6*'In Process Calc.'!$C14^6+Regression!$CD$17*5*'In Process Calc.'!$C14^5+Regression!$CC$17*4*'In Process Calc.'!$C14^3+Regression!$CB$17*3*'In Process Calc.'!$C14^2  + Regression!$CA$17*2*'In Process Calc.'!$C14 + Regression!$BZ$17)/$A14</f>
        <v>6.7090079231028465E-4</v>
      </c>
      <c r="P14" s="115">
        <f xml:space="preserve"> (Regression!$CE$18*6*'In Process Calc.'!$C14^6+Regression!$CD$18*5*'In Process Calc.'!$C14^5+Regression!$CC$18*4*'In Process Calc.'!$C14^3+Regression!$CB$18*3*'In Process Calc.'!$C14^2  + Regression!$CA$18*2*'In Process Calc.'!$C14 + Regression!$BZ$18)/$A14</f>
        <v>1.2418605046917352E-3</v>
      </c>
      <c r="Q14" s="115">
        <f xml:space="preserve"> (Regression!$CE$19*6*'In Process Calc.'!$C14^5+Regression!$CD$19*5*'In Process Calc.'!$C14^4+Regression!$CC$19*4*'In Process Calc.'!$C14^3 +Regression!$CB$19*3*'In Process Calc.'!$C14^2 + Regression!$CA$19*2*'In Process Calc.'!$C14 + Regression!$BZ$19)/$B14</f>
        <v>-6.1209030930378036E-3</v>
      </c>
      <c r="R14" s="115">
        <f xml:space="preserve"> (Regression!$CE$20*6*'In Process Calc.'!$C14^5+Regression!$CD$20*5*'In Process Calc.'!$C14^4+Regression!$CC$20*4*'In Process Calc.'!$C14^3 +Regression!$CB$20*3*'In Process Calc.'!$C14^2 + Regression!$CA$20*2*'In Process Calc.'!$C14 + Regression!$BZ$20)/$A14</f>
        <v>3.3231443486948296E-3</v>
      </c>
      <c r="S14" s="115">
        <f xml:space="preserve"> (Regression!$CE$21*6*'In Process Calc.'!$C14^5+Regression!$CD$21*5*'In Process Calc.'!$C14^4+Regression!$CC$21*4*'In Process Calc.'!$C14^3 +Regression!$CB$21*3*'In Process Calc.'!$C14^2 + Regression!$CA$21*2*'In Process Calc.'!$C14 + Regression!$BZ$21)/$A14</f>
        <v>3.1048576192300166E-3</v>
      </c>
      <c r="T14" s="115">
        <f xml:space="preserve"> (Regression!$CE$22*6*'In Process Calc.'!$C14^5+Regression!$CD$22*5*'In Process Calc.'!$C14^4+Regression!$CC$22*4*'In Process Calc.'!$C14^3 +Regression!$CB$22*3*'In Process Calc.'!$C14^2 + Regression!$CA$22*2*'In Process Calc.'!$C14 + Regression!$BZ$22)/$A14</f>
        <v>-5.6972534533401634E-5</v>
      </c>
      <c r="U14" s="115">
        <f xml:space="preserve"> (Regression!$CE$23*6*'In Process Calc.'!$C14^5+Regression!$CD$23*5*'In Process Calc.'!$C14^4+Regression!$CC$23*4*'In Process Calc.'!$C14^3 +Regression!$CB$23*3*'In Process Calc.'!$C14^2 + Regression!$CA$23*2*'In Process Calc.'!$C14 + Regression!$BZ$23)/$A14</f>
        <v>-3.9672751456954567E-3</v>
      </c>
      <c r="V14" s="115">
        <f xml:space="preserve"> (Regression!$CE$24*6*'In Process Calc.'!$C14^5+Regression!$CD$24*5*'In Process Calc.'!$C14^4+Regression!$CC$24*4*'In Process Calc.'!$C14^3 +Regression!$CB$24*3*'In Process Calc.'!$C14^2 + Regression!$CA$24*2*'In Process Calc.'!$C14 + Regression!$BZ$24)/$A14</f>
        <v>1.4551842014561335E-3</v>
      </c>
      <c r="W14" s="115">
        <f xml:space="preserve"> (Regression!$CE$25*6*'In Process Calc.'!$C14^5+Regression!$CD$25*5*'In Process Calc.'!$C14^4+Regression!$CC$25*4*'In Process Calc.'!$C14^3 +Regression!$CB$25*3*'In Process Calc.'!$C14^2 + Regression!$CA$25*2*'In Process Calc.'!$C14 + Regression!$BZ$25)/$A14</f>
        <v>1.0705020033870582E-4</v>
      </c>
      <c r="X14" s="115">
        <f xml:space="preserve"> (Regression!$CE$26*6*'In Process Calc.'!$C14^5+Regression!$CD$26*5*'In Process Calc.'!$C14^4+Regression!$CC$26*4*'In Process Calc.'!$C14^3 +Regression!$CB$26*3*'In Process Calc.'!$C14^2 + Regression!$CA$26*2*'In Process Calc.'!$C14 + Regression!$BZ$26)/$A14</f>
        <v>5.2245527733571292E-5</v>
      </c>
      <c r="Y14" s="115">
        <f xml:space="preserve"> (Regression!$CE$27*6*'In Process Calc.'!$C14^5+Regression!$CD$27*5*'In Process Calc.'!$C14^4+Regression!$CC$27*4*'In Process Calc.'!$C14^3 +Regression!$CB$27*3*'In Process Calc.'!$C14^2 + Regression!$CA$27*2*'In Process Calc.'!$C14 + Regression!$BZ$27)/$A14</f>
        <v>7.1095596756496184E-4</v>
      </c>
      <c r="Z14" s="115">
        <f xml:space="preserve"> (Regression!$CE$28*6*'In Process Calc.'!$C14^5+Regression!$CD$28*5*'In Process Calc.'!$C14^4+Regression!$CC$28*4*'In Process Calc.'!$C14^3 +Regression!$CB$28*3*'In Process Calc.'!$C14^2 + Regression!$CA$28*2*'In Process Calc.'!$C14 + Regression!$BZ$28)/$A14</f>
        <v>7.7259839525922421E-4</v>
      </c>
      <c r="AA14" s="115">
        <f xml:space="preserve"> (Regression!$CE$29*6*'In Process Calc.'!$C14^5+Regression!$CD$29*5*'In Process Calc.'!$C14^4+Regression!$CC$29*4*'In Process Calc.'!$C14^3 +Regression!$CB$29*3*'In Process Calc.'!$C14^2 + Regression!$CA$29*2*'In Process Calc.'!$C14 + Regression!$BZ$29)/$A14</f>
        <v>1.5664487270953715E-4</v>
      </c>
      <c r="AB14" s="115">
        <f xml:space="preserve"> (Regression!$CE$30*6*'In Process Calc.'!$C14^5+Regression!$CD$30*5*'In Process Calc.'!$C14^4+Regression!$CC$30*4*'In Process Calc.'!$C14^3 +Regression!$CB$30*3*'In Process Calc.'!$C14^2 + Regression!$CA$30*2*'In Process Calc.'!$C14 + Regression!$BZ$30)/$A14</f>
        <v>4.1053377486536483E-3</v>
      </c>
      <c r="AC14" s="115">
        <f xml:space="preserve"> (Regression!$CE$31*6*'In Process Calc.'!$C14^5+Regression!$CD$31*5*'In Process Calc.'!$C14^4+Regression!$CC$31*4*'In Process Calc.'!$C14^3 +Regression!$CB$31*3*'In Process Calc.'!$C14^2 + Regression!$CA$31*2*'In Process Calc.'!$C14 + Regression!$BZ$31)/$A14</f>
        <v>0</v>
      </c>
      <c r="AD14" s="115">
        <f xml:space="preserve"> (Regression!$CE$32*6*'In Process Calc.'!$C14^5+Regression!$CD$32*5*'In Process Calc.'!$C14^4+Regression!$CC$32*4*'In Process Calc.'!$C14^3 +Regression!$CB$32*3*'In Process Calc.'!$C14^2 + Regression!$CA$32*2*'In Process Calc.'!$C14 + Regression!$BZ$32)/$A14</f>
        <v>5.1858090122209405E-2</v>
      </c>
      <c r="AE14" s="115">
        <f xml:space="preserve"> (Regression!$CE$33*6*'In Process Calc.'!$C14^5+Regression!$CD$33*5*'In Process Calc.'!$C14^4+Regression!$CC$33*4*'In Process Calc.'!$C14^3 +Regression!$CB$33*3*'In Process Calc.'!$C14^2 + Regression!$CA$33*2*'In Process Calc.'!$C14 + Regression!$BZ$33)/$A14</f>
        <v>4.9651475815564609E-2</v>
      </c>
      <c r="AF14" s="115">
        <f xml:space="preserve"> (Regression!$CE$34*6*'In Process Calc.'!$C14^5+Regression!$CD$34*5*'In Process Calc.'!$C14^4+Regression!$CC$34*4*'In Process Calc.'!$C14^3 +Regression!$CB$34*3*'In Process Calc.'!$C14^2 + Regression!$CA$34*2*'In Process Calc.'!$C14 + Regression!$BZ$34)/$A14</f>
        <v>0.17083714075404857</v>
      </c>
      <c r="AG14" s="116">
        <f t="shared" si="0"/>
        <v>-0.16145908878332207</v>
      </c>
      <c r="AH14" s="116">
        <f t="shared" si="3"/>
        <v>0</v>
      </c>
      <c r="AI14" s="116">
        <f t="shared" si="1"/>
        <v>8.8734959133096938E-2</v>
      </c>
      <c r="AJ14" s="116">
        <f t="shared" si="2"/>
        <v>-1.1793550235233041</v>
      </c>
      <c r="AK14" s="76">
        <f>'In Process Calc.'!C14</f>
        <v>261.91666666668607</v>
      </c>
      <c r="AL14" s="122">
        <f>((Regression!CL47-Regression!CL48)*1000+'Post Process Calc.'!AL13*'In Process Calc.'!$E14+'In Process Calc.'!$G13*Glutamine!AS17+'In Process Calc.'!$F13*Glutamine!AS17)/'In Process Calc.'!$J13</f>
        <v>4.8607326580659773</v>
      </c>
      <c r="AM14" s="122">
        <f>((Regression!CM47-Regression!CM48)*1000+'Post Process Calc.'!AM13*'In Process Calc.'!$E14+'In Process Calc.'!$G13*Glutamine!AT17+'In Process Calc.'!$F13*Glutamine!AT17)/'In Process Calc.'!$J13</f>
        <v>2.6570210512422352</v>
      </c>
      <c r="AN14" s="122">
        <f>((Regression!CN47-Regression!CN48)*1000+'Post Process Calc.'!AN13*'In Process Calc.'!$E14+'In Process Calc.'!$G13*Glutamine!AU17+'In Process Calc.'!$F13*Glutamine!AU17)/'In Process Calc.'!$J13</f>
        <v>-0.45636591648378888</v>
      </c>
      <c r="AO14" s="122">
        <f>((Regression!CO47-Regression!CO48)*1000+'Post Process Calc.'!AO13*'In Process Calc.'!$E14+'In Process Calc.'!$G13*Glutamine!AV17+'In Process Calc.'!$F13*Glutamine!AV17)/'In Process Calc.'!$J13</f>
        <v>2.2355038928434987</v>
      </c>
      <c r="AP14" s="122">
        <f>((Regression!CP47-Regression!CP48)*1000+'Post Process Calc.'!AP13*'In Process Calc.'!$E14+'In Process Calc.'!$G13*Glutamine!AW17+'In Process Calc.'!$F13*Glutamine!AW17)/'In Process Calc.'!$J13</f>
        <v>9.1488980600395786E-2</v>
      </c>
      <c r="AQ14" s="122">
        <f>((Regression!CQ47-Regression!CQ48)*1000+'Post Process Calc.'!AQ13*'In Process Calc.'!$E14+'In Process Calc.'!$G13*Glutamine!AX17+'In Process Calc.'!$F13*Glutamine!AX17)/'In Process Calc.'!$J13</f>
        <v>-7.404661405479998</v>
      </c>
      <c r="AR14" s="122">
        <f>((Regression!CR47-Regression!CR48)*1000+'Post Process Calc.'!AR13*'In Process Calc.'!$E14+'In Process Calc.'!$G13*Glutamine!AY17+'In Process Calc.'!$F13*Glutamine!AY17)/'In Process Calc.'!$J13</f>
        <v>4.4133080522667205</v>
      </c>
      <c r="AS14" s="122">
        <f>((Regression!CS47-Regression!CS48)*1000+'Post Process Calc.'!AS13*'In Process Calc.'!$E14+'In Process Calc.'!$G13*Glutamine!AZ17+'In Process Calc.'!$F13*Glutamine!AZ17)/'In Process Calc.'!$J13</f>
        <v>11.449874557539363</v>
      </c>
      <c r="AT14" s="122">
        <f>((Regression!CT47-Regression!CT48)*1000+'Post Process Calc.'!AT13*'In Process Calc.'!$E14+'In Process Calc.'!$G13*Glutamine!BA17+'In Process Calc.'!$F13*Glutamine!BA17)/'In Process Calc.'!$J13</f>
        <v>0.7779976619188782</v>
      </c>
      <c r="AU14" s="122">
        <f>((Regression!CU47-Regression!CU48)*1000+'Post Process Calc.'!AU13*'In Process Calc.'!$E14+'In Process Calc.'!$G13*Glutamine!BB17+'In Process Calc.'!$F13*Glutamine!BB17)/'In Process Calc.'!$J13</f>
        <v>0.66520039761502303</v>
      </c>
      <c r="AV14" s="122">
        <f>((Regression!CV47-Regression!CV48)*1000+'Post Process Calc.'!AV13*'In Process Calc.'!$E14+'In Process Calc.'!$G13*Glutamine!BC17+'In Process Calc.'!$F13*Glutamine!BC17)/'In Process Calc.'!$J13</f>
        <v>3.1456752357556983</v>
      </c>
      <c r="AW14" s="122">
        <f>((Regression!CW47-Regression!CW48)*1000+'Post Process Calc.'!AW13*'In Process Calc.'!$E14+'In Process Calc.'!$G13*Glutamine!BE17+'In Process Calc.'!$F13*Glutamine!BE17)/'In Process Calc.'!$J13</f>
        <v>-1.7760796200420292</v>
      </c>
      <c r="AX14" s="122">
        <f>((Regression!CX47-Regression!CX48)*1000+'Post Process Calc.'!AX13*'In Process Calc.'!$E14+'In Process Calc.'!$G13*Glutamine!BF17+'In Process Calc.'!$F13*Glutamine!BF17)/'In Process Calc.'!$J13</f>
        <v>2.6558533654545373</v>
      </c>
      <c r="AY14" s="122">
        <f>((Regression!CY47-Regression!CY48)*1000+'Post Process Calc.'!AY13*'In Process Calc.'!$E14+'In Process Calc.'!$G13*Glutamine!BG17+'In Process Calc.'!$F13*Glutamine!BG17)/'In Process Calc.'!$J13</f>
        <v>3.333274378746121</v>
      </c>
      <c r="AZ14" s="122">
        <f>((Regression!CZ47-Regression!CZ48)*1000+'Post Process Calc.'!AZ13*'In Process Calc.'!$E14+'In Process Calc.'!$G13*Glutamine!BI17+'In Process Calc.'!$F13*Glutamine!BI17)/'In Process Calc.'!$J13</f>
        <v>-6.2398496874212714E-3</v>
      </c>
      <c r="BA14" s="122">
        <f>((Regression!DA47-Regression!DA48)*1000+'Post Process Calc.'!BA13*'In Process Calc.'!$E14+'In Process Calc.'!$G13*Glutamine!BJ17+'In Process Calc.'!$F13*Glutamine!BJ17)/'In Process Calc.'!$J13</f>
        <v>10.071609393102785</v>
      </c>
      <c r="BB14" s="122">
        <f>((Regression!DB47-Regression!DB48)*1000+'Post Process Calc.'!BB13*'In Process Calc.'!$E14+'In Process Calc.'!$G13*Glutamine!BK17+'In Process Calc.'!$F13*Glutamine!BK17)/'In Process Calc.'!$J13</f>
        <v>1.1669983303454736</v>
      </c>
      <c r="BC14" s="122">
        <f>((Regression!DC47-Regression!DC48)*1000+'Post Process Calc.'!BC13*'In Process Calc.'!$E14+'In Process Calc.'!$G13*Glutamine!BL17+'In Process Calc.'!$F13*Glutamine!BL17)/'In Process Calc.'!$J13</f>
        <v>2.1728040097097363</v>
      </c>
      <c r="BD14" s="122">
        <f>((Regression!DD47-Regression!DD48)*1000+'Post Process Calc.'!BD13*'In Process Calc.'!$E14+'In Process Calc.'!$G13*Glutamine!BM17+'In Process Calc.'!$F13*Glutamine!BM17)/'In Process Calc.'!$J13</f>
        <v>5.1758124147775302E-2</v>
      </c>
      <c r="BE14" s="122">
        <f>((Regression!DE47-Regression!DE48)*1000+'Post Process Calc.'!BE13*'In Process Calc.'!$E14+'In Process Calc.'!$G13*Glutamine!BN17+'In Process Calc.'!$F13*Glutamine!BN17)/'In Process Calc.'!$J13</f>
        <v>9.4342547637725066E-2</v>
      </c>
      <c r="BF14" s="122">
        <f>((Regression!DF47-Regression!DF48)*1000+'Post Process Calc.'!BF13*'In Process Calc.'!$E14+'In Process Calc.'!$G13*Glutamine!BO17+'In Process Calc.'!$F13*Glutamine!BO17)/'In Process Calc.'!$J13</f>
        <v>1.1797624544289231</v>
      </c>
      <c r="BG14" s="122">
        <f>((Regression!DG47-Regression!DG48)*1000+'Post Process Calc.'!BG13*'In Process Calc.'!$E14+'In Process Calc.'!$G13*Glutamine!BP17+'In Process Calc.'!$F13*Glutamine!BP17)/'In Process Calc.'!$J13</f>
        <v>1.4819531280098733E-2</v>
      </c>
      <c r="BH14" s="122">
        <f>((Regression!DH47-Regression!DH48)*1000+'Post Process Calc.'!BH13*'In Process Calc.'!$E14+'In Process Calc.'!$G13*Glutamine!BQ17+'In Process Calc.'!$F13*Glutamine!BQ17)/'In Process Calc.'!$J13</f>
        <v>5.3478226028664322</v>
      </c>
    </row>
    <row r="15" spans="1:71">
      <c r="A15" s="115">
        <f>Glutamine!H19</f>
        <v>14.457500321960449</v>
      </c>
      <c r="B15" s="115">
        <f>Glutamine!H19*'In Process Calc.'!E15/1000</f>
        <v>26.142373359953819</v>
      </c>
      <c r="C15" s="295">
        <f>'Growth Regression'!$P14</f>
        <v>8.7392201529787349E-4</v>
      </c>
      <c r="D15" s="115">
        <f>IF(Glutamine!O19&gt;0,Glutamine!O19, (Regression!$CE$6*6*'In Process Calc.'!$C15^6+Regression!$CD$6*5*'In Process Calc.'!$C15^5+Regression!$CC$6*4*'In Process Calc.'!$C15^3+Regression!$CB$6*3*'In Process Calc.'!$C15^2  + Regression!$CA$6*2*'In Process Calc.'!$C15 + Regression!$BZ$6)/$A15)</f>
        <v>0</v>
      </c>
      <c r="E15" s="115">
        <f>(Regression!$CE$7*6*'In Process Calc.'!$C15^6+Regression!$CD$7*5*'In Process Calc.'!$C15^5+Regression!$CC$7*4*'In Process Calc.'!$C15^3+Regression!$CB$7*3*'In Process Calc.'!$C15^2  + Regression!$CA$7*2*'In Process Calc.'!$C15 + Regression!$BZ$7)/$A15</f>
        <v>1.7575828068335944</v>
      </c>
      <c r="F15" s="115">
        <f xml:space="preserve"> (Regression!$CE$8*6*'In Process Calc.'!$C15^6+Regression!$CD$8*5*'In Process Calc.'!$C15^5+Regression!$CC$8*4*'In Process Calc.'!$C15^3+Regression!$CB$8*3*'In Process Calc.'!$C15^2  + Regression!$CA$8*2*'In Process Calc.'!$C15 + Regression!$BZ$8)/$A15</f>
        <v>5.2358363026922781E-3</v>
      </c>
      <c r="G15" s="115">
        <f xml:space="preserve"> (Regression!$CE$9*6*'In Process Calc.'!$C15^6+Regression!$CD$9*5*'In Process Calc.'!$C15^5+Regression!$CC$9*4*'In Process Calc.'!$C15^3+Regression!$CB$9*3*'In Process Calc.'!$C15^2  + Regression!$CA$9*2*'In Process Calc.'!$C15 + Regression!$BZ$9)/$B15</f>
        <v>1.3862870741595172E-3</v>
      </c>
      <c r="H15" s="115">
        <f xml:space="preserve"> (Regression!$CE$10*6*'In Process Calc.'!$C15^6+Regression!$CD$10*5*'In Process Calc.'!$C15^5+Regression!$CC$10*4*'In Process Calc.'!$C15^3+Regression!$CB$10*3*'In Process Calc.'!$C15^2  + Regression!$CA$10*2*'In Process Calc.'!$C15 + Regression!$BZ$10)/$B15</f>
        <v>5.9009153747328371E-4</v>
      </c>
      <c r="I15" s="115">
        <f xml:space="preserve"> (Regression!$CE$11*6*'In Process Calc.'!$C15^6+Regression!$CD$11*5*'In Process Calc.'!$C15^5+Regression!$CC$11*4*'In Process Calc.'!$C15^3+Regression!$CB$11*3*'In Process Calc.'!$C15^2  + Regression!$CA$11*2*'In Process Calc.'!$C15 + Regression!$BZ$11)/$A15</f>
        <v>1.1610614637019526E-3</v>
      </c>
      <c r="J15" s="115">
        <f>(Regression!$CE$12*6*'In Process Calc.'!$C15^6+Regression!$CD$12*5*'In Process Calc.'!$C15^5+Regression!$CC$12*4*'In Process Calc.'!$C15^3+Regression!$CB$12*3*'In Process Calc.'!$C15^2  + Regression!$CA$12*2*'In Process Calc.'!$C15 + Regression!$BZ$12)/$A15</f>
        <v>-1.641319141089816E-4</v>
      </c>
      <c r="K15" s="115">
        <f xml:space="preserve"> (Regression!$CE$13*6*'In Process Calc.'!$C15^5+Regression!$CD$13*5*'In Process Calc.'!$C15^4+Regression!$CC$13*4*'In Process Calc.'!$C15^3+Regression!$CB$13*3*'In Process Calc.'!$C15^2  + Regression!$CA$13*2*'In Process Calc.'!$C15 + Regression!$BZ$13)/$A15</f>
        <v>4.4297629416349911E-2</v>
      </c>
      <c r="L15" s="115">
        <f xml:space="preserve"> (Regression!$CE$14*6*'In Process Calc.'!$C15^5+Regression!$CD$14*5*'In Process Calc.'!$C15^4+Regression!$CC$14*4*'In Process Calc.'!$C15^3+Regression!$CB$14*3*'In Process Calc.'!$C15^2  + Regression!$CA$14*2*'In Process Calc.'!$C15 + Regression!$BZ$14)/$B15</f>
        <v>5.3290088709318836E-3</v>
      </c>
      <c r="M15" s="115">
        <f xml:space="preserve"> (Regression!$CE$15*6*'In Process Calc.'!$C15^6+Regression!$CD$15*5*'In Process Calc.'!$C15^5+Regression!$CC$15*4*'In Process Calc.'!$C15^3+Regression!$CB$15*3*'In Process Calc.'!$C15^2  + Regression!$CA$15*2*'In Process Calc.'!$C15 + Regression!$BZ$15)/$A15</f>
        <v>1.4789556669808459E-2</v>
      </c>
      <c r="N15" s="115">
        <f xml:space="preserve"> (Regression!$CE$16*6*'In Process Calc.'!$C15^6+Regression!$CD$16*5*'In Process Calc.'!$C15^5+Regression!$CC$16*4*'In Process Calc.'!$C15^3+Regression!$CB$16*3*'In Process Calc.'!$C15^2  + Regression!$CA$16*2*'In Process Calc.'!$C15 + Regression!$BZ$16)/$A15</f>
        <v>-2.6399050308210844E-4</v>
      </c>
      <c r="O15" s="115">
        <f xml:space="preserve"> (Regression!$CE$17*6*'In Process Calc.'!$C15^6+Regression!$CD$17*5*'In Process Calc.'!$C15^5+Regression!$CC$17*4*'In Process Calc.'!$C15^3+Regression!$CB$17*3*'In Process Calc.'!$C15^2  + Regression!$CA$17*2*'In Process Calc.'!$C15 + Regression!$BZ$17)/$A15</f>
        <v>6.6697774458563048E-4</v>
      </c>
      <c r="P15" s="115">
        <f xml:space="preserve"> (Regression!$CE$18*6*'In Process Calc.'!$C15^6+Regression!$CD$18*5*'In Process Calc.'!$C15^5+Regression!$CC$18*4*'In Process Calc.'!$C15^3+Regression!$CB$18*3*'In Process Calc.'!$C15^2  + Regression!$CA$18*2*'In Process Calc.'!$C15 + Regression!$BZ$18)/$A15</f>
        <v>1.7722528723368579E-3</v>
      </c>
      <c r="Q15" s="115">
        <f xml:space="preserve"> (Regression!$CE$19*6*'In Process Calc.'!$C15^5+Regression!$CD$19*5*'In Process Calc.'!$C15^4+Regression!$CC$19*4*'In Process Calc.'!$C15^3 +Regression!$CB$19*3*'In Process Calc.'!$C15^2 + Regression!$CA$19*2*'In Process Calc.'!$C15 + Regression!$BZ$19)/$B15</f>
        <v>-3.5160782177537792E-3</v>
      </c>
      <c r="R15" s="115">
        <f xml:space="preserve"> (Regression!$CE$20*6*'In Process Calc.'!$C15^5+Regression!$CD$20*5*'In Process Calc.'!$C15^4+Regression!$CC$20*4*'In Process Calc.'!$C15^3 +Regression!$CB$20*3*'In Process Calc.'!$C15^2 + Regression!$CA$20*2*'In Process Calc.'!$C15 + Regression!$BZ$20)/$A15</f>
        <v>4.1728859651056468E-3</v>
      </c>
      <c r="S15" s="115">
        <f xml:space="preserve"> (Regression!$CE$21*6*'In Process Calc.'!$C15^5+Regression!$CD$21*5*'In Process Calc.'!$C15^4+Regression!$CC$21*4*'In Process Calc.'!$C15^3 +Regression!$CB$21*3*'In Process Calc.'!$C15^2 + Regression!$CA$21*2*'In Process Calc.'!$C15 + Regression!$BZ$21)/$A15</f>
        <v>4.488009689259902E-3</v>
      </c>
      <c r="T15" s="115">
        <f xml:space="preserve"> (Regression!$CE$22*6*'In Process Calc.'!$C15^5+Regression!$CD$22*5*'In Process Calc.'!$C15^4+Regression!$CC$22*4*'In Process Calc.'!$C15^3 +Regression!$CB$22*3*'In Process Calc.'!$C15^2 + Regression!$CA$22*2*'In Process Calc.'!$C15 + Regression!$BZ$22)/$A15</f>
        <v>-3.3296714914703287E-4</v>
      </c>
      <c r="U15" s="115">
        <f xml:space="preserve"> (Regression!$CE$23*6*'In Process Calc.'!$C15^5+Regression!$CD$23*5*'In Process Calc.'!$C15^4+Regression!$CC$23*4*'In Process Calc.'!$C15^3 +Regression!$CB$23*3*'In Process Calc.'!$C15^2 + Regression!$CA$23*2*'In Process Calc.'!$C15 + Regression!$BZ$23)/$A15</f>
        <v>-3.8955995950154944E-3</v>
      </c>
      <c r="V15" s="115">
        <f xml:space="preserve"> (Regression!$CE$24*6*'In Process Calc.'!$C15^5+Regression!$CD$24*5*'In Process Calc.'!$C15^4+Regression!$CC$24*4*'In Process Calc.'!$C15^3 +Regression!$CB$24*3*'In Process Calc.'!$C15^2 + Regression!$CA$24*2*'In Process Calc.'!$C15 + Regression!$BZ$24)/$A15</f>
        <v>2.0493446436699362E-3</v>
      </c>
      <c r="W15" s="115">
        <f xml:space="preserve"> (Regression!$CE$25*6*'In Process Calc.'!$C15^5+Regression!$CD$25*5*'In Process Calc.'!$C15^4+Regression!$CC$25*4*'In Process Calc.'!$C15^3 +Regression!$CB$25*3*'In Process Calc.'!$C15^2 + Regression!$CA$25*2*'In Process Calc.'!$C15 + Regression!$BZ$25)/$A15</f>
        <v>-6.671014657257052E-4</v>
      </c>
      <c r="X15" s="115">
        <f xml:space="preserve"> (Regression!$CE$26*6*'In Process Calc.'!$C15^5+Regression!$CD$26*5*'In Process Calc.'!$C15^4+Regression!$CC$26*4*'In Process Calc.'!$C15^3 +Regression!$CB$26*3*'In Process Calc.'!$C15^2 + Regression!$CA$26*2*'In Process Calc.'!$C15 + Regression!$BZ$26)/$A15</f>
        <v>-1.1403545433736216E-3</v>
      </c>
      <c r="Y15" s="115">
        <f xml:space="preserve"> (Regression!$CE$27*6*'In Process Calc.'!$C15^5+Regression!$CD$27*5*'In Process Calc.'!$C15^4+Regression!$CC$27*4*'In Process Calc.'!$C15^3 +Regression!$CB$27*3*'In Process Calc.'!$C15^2 + Regression!$CA$27*2*'In Process Calc.'!$C15 + Regression!$BZ$27)/$A15</f>
        <v>3.2038347349848097E-5</v>
      </c>
      <c r="Z15" s="115">
        <f xml:space="preserve"> (Regression!$CE$28*6*'In Process Calc.'!$C15^5+Regression!$CD$28*5*'In Process Calc.'!$C15^4+Regression!$CC$28*4*'In Process Calc.'!$C15^3 +Regression!$CB$28*3*'In Process Calc.'!$C15^2 + Regression!$CA$28*2*'In Process Calc.'!$C15 + Regression!$BZ$28)/$A15</f>
        <v>1.2035948132056182E-3</v>
      </c>
      <c r="AA15" s="115">
        <f xml:space="preserve"> (Regression!$CE$29*6*'In Process Calc.'!$C15^5+Regression!$CD$29*5*'In Process Calc.'!$C15^4+Regression!$CC$29*4*'In Process Calc.'!$C15^3 +Regression!$CB$29*3*'In Process Calc.'!$C15^2 + Regression!$CA$29*2*'In Process Calc.'!$C15 + Regression!$BZ$29)/$A15</f>
        <v>-2.9450793845180309E-4</v>
      </c>
      <c r="AB15" s="115">
        <f xml:space="preserve"> (Regression!$CE$30*6*'In Process Calc.'!$C15^5+Regression!$CD$30*5*'In Process Calc.'!$C15^4+Regression!$CC$30*4*'In Process Calc.'!$C15^3 +Regression!$CB$30*3*'In Process Calc.'!$C15^2 + Regression!$CA$30*2*'In Process Calc.'!$C15 + Regression!$BZ$30)/$A15</f>
        <v>6.4696157105298222E-3</v>
      </c>
      <c r="AC15" s="115">
        <f xml:space="preserve"> (Regression!$CE$31*6*'In Process Calc.'!$C15^5+Regression!$CD$31*5*'In Process Calc.'!$C15^4+Regression!$CC$31*4*'In Process Calc.'!$C15^3 +Regression!$CB$31*3*'In Process Calc.'!$C15^2 + Regression!$CA$31*2*'In Process Calc.'!$C15 + Regression!$BZ$31)/$A15</f>
        <v>0</v>
      </c>
      <c r="AD15" s="115">
        <f xml:space="preserve"> (Regression!$CE$32*6*'In Process Calc.'!$C15^5+Regression!$CD$32*5*'In Process Calc.'!$C15^4+Regression!$CC$32*4*'In Process Calc.'!$C15^3 +Regression!$CB$32*3*'In Process Calc.'!$C15^2 + Regression!$CA$32*2*'In Process Calc.'!$C15 + Regression!$BZ$32)/$A15</f>
        <v>7.1354376243269083E-2</v>
      </c>
      <c r="AE15" s="115">
        <f xml:space="preserve"> (Regression!$CE$33*6*'In Process Calc.'!$C15^5+Regression!$CD$33*5*'In Process Calc.'!$C15^4+Regression!$CC$33*4*'In Process Calc.'!$C15^3 +Regression!$CB$33*3*'In Process Calc.'!$C15^2 + Regression!$CA$33*2*'In Process Calc.'!$C15 + Regression!$BZ$33)/$A15</f>
        <v>7.2694612950945869E-2</v>
      </c>
      <c r="AF15" s="115">
        <f xml:space="preserve"> (Regression!$CE$34*6*'In Process Calc.'!$C15^5+Regression!$CD$34*5*'In Process Calc.'!$C15^4+Regression!$CC$34*4*'In Process Calc.'!$C15^3 +Regression!$CB$34*3*'In Process Calc.'!$C15^2 + Regression!$CA$34*2*'In Process Calc.'!$C15 + Regression!$BZ$34)/$A15</f>
        <v>0.22338407839655361</v>
      </c>
      <c r="AG15" s="116">
        <f t="shared" si="0"/>
        <v>-7.937395892467379E-2</v>
      </c>
      <c r="AH15" s="116">
        <f t="shared" si="3"/>
        <v>0</v>
      </c>
      <c r="AI15" s="116">
        <f t="shared" si="1"/>
        <v>0.12030009147543656</v>
      </c>
      <c r="AJ15" s="116">
        <f t="shared" si="2"/>
        <v>-0.73101766001269031</v>
      </c>
      <c r="AK15" s="76">
        <f>'In Process Calc.'!C15</f>
        <v>284.91666666674428</v>
      </c>
      <c r="AL15" s="122">
        <f>((Regression!CL48-Regression!CL49)*1000+'Post Process Calc.'!AL14*'In Process Calc.'!$E15+'In Process Calc.'!$G14*Glutamine!AS18+'In Process Calc.'!$F14*Glutamine!AS18)/'In Process Calc.'!$J14</f>
        <v>4.1109362866900279</v>
      </c>
      <c r="AM15" s="122">
        <f>((Regression!CM48-Regression!CM49)*1000+'Post Process Calc.'!AM14*'In Process Calc.'!$E15+'In Process Calc.'!$G14*Glutamine!AT18+'In Process Calc.'!$F14*Glutamine!AT18)/'In Process Calc.'!$J14</f>
        <v>2.2212118291307323</v>
      </c>
      <c r="AN15" s="122">
        <f>((Regression!CN48-Regression!CN49)*1000+'Post Process Calc.'!AN14*'In Process Calc.'!$E15+'In Process Calc.'!$G14*Glutamine!AU18+'In Process Calc.'!$F14*Glutamine!AU18)/'In Process Calc.'!$J14</f>
        <v>-0.98108749386528937</v>
      </c>
      <c r="AO15" s="122">
        <f>((Regression!CO48-Regression!CO49)*1000+'Post Process Calc.'!AO14*'In Process Calc.'!$E15+'In Process Calc.'!$G14*Glutamine!AV18+'In Process Calc.'!$F14*Glutamine!AV18)/'In Process Calc.'!$J14</f>
        <v>1.9661529709910384</v>
      </c>
      <c r="AP15" s="122">
        <f>((Regression!CP48-Regression!CP49)*1000+'Post Process Calc.'!AP14*'In Process Calc.'!$E15+'In Process Calc.'!$G14*Glutamine!AW18+'In Process Calc.'!$F14*Glutamine!AW18)/'In Process Calc.'!$J14</f>
        <v>9.2594637213290434E-2</v>
      </c>
      <c r="AQ15" s="122">
        <f>((Regression!CQ48-Regression!CQ49)*1000+'Post Process Calc.'!AQ14*'In Process Calc.'!$E15+'In Process Calc.'!$G14*Glutamine!AX18+'In Process Calc.'!$F14*Glutamine!AX18)/'In Process Calc.'!$J14</f>
        <v>-14.891291339150083</v>
      </c>
      <c r="AR15" s="122">
        <f>((Regression!CR48-Regression!CR49)*1000+'Post Process Calc.'!AR14*'In Process Calc.'!$E15+'In Process Calc.'!$G14*Glutamine!AY18+'In Process Calc.'!$F14*Glutamine!AY18)/'In Process Calc.'!$J14</f>
        <v>2.7704373295443108</v>
      </c>
      <c r="AS15" s="122">
        <f>((Regression!CS48-Regression!CS49)*1000+'Post Process Calc.'!AS14*'In Process Calc.'!$E15+'In Process Calc.'!$G14*Glutamine!AZ18+'In Process Calc.'!$F14*Glutamine!AZ18)/'In Process Calc.'!$J14</f>
        <v>8.9142263928735588</v>
      </c>
      <c r="AT15" s="122">
        <f>((Regression!CT48-Regression!CT49)*1000+'Post Process Calc.'!AT14*'In Process Calc.'!$E15+'In Process Calc.'!$G14*Glutamine!BA18+'In Process Calc.'!$F14*Glutamine!BA18)/'In Process Calc.'!$J14</f>
        <v>0.76303913105793331</v>
      </c>
      <c r="AU15" s="122">
        <f>((Regression!CU48-Regression!CU49)*1000+'Post Process Calc.'!AU14*'In Process Calc.'!$E15+'In Process Calc.'!$G14*Glutamine!BB18+'In Process Calc.'!$F14*Glutamine!BB18)/'In Process Calc.'!$J14</f>
        <v>0.52349076747052281</v>
      </c>
      <c r="AV15" s="122">
        <f>((Regression!CV48-Regression!CV49)*1000+'Post Process Calc.'!AV14*'In Process Calc.'!$E15+'In Process Calc.'!$G14*Glutamine!BC18+'In Process Calc.'!$F14*Glutamine!BC18)/'In Process Calc.'!$J14</f>
        <v>2.7902532621295277</v>
      </c>
      <c r="AW15" s="122">
        <f>((Regression!CW48-Regression!CW49)*1000+'Post Process Calc.'!AW14*'In Process Calc.'!$E15+'In Process Calc.'!$G14*Glutamine!BE18+'In Process Calc.'!$F14*Glutamine!BE18)/'In Process Calc.'!$J14</f>
        <v>2.6117940440283614E-2</v>
      </c>
      <c r="AX15" s="122">
        <f>((Regression!CX48-Regression!CX49)*1000+'Post Process Calc.'!AX14*'In Process Calc.'!$E15+'In Process Calc.'!$G14*Glutamine!BF18+'In Process Calc.'!$F14*Glutamine!BF18)/'In Process Calc.'!$J14</f>
        <v>1.8940741497181792</v>
      </c>
      <c r="AY15" s="122">
        <f>((Regression!CY48-Regression!CY49)*1000+'Post Process Calc.'!AY14*'In Process Calc.'!$E15+'In Process Calc.'!$G14*Glutamine!BG18+'In Process Calc.'!$F14*Glutamine!BG18)/'In Process Calc.'!$J14</f>
        <v>2.5496210595343882</v>
      </c>
      <c r="AZ15" s="122">
        <f>((Regression!CZ48-Regression!CZ49)*1000+'Post Process Calc.'!AZ14*'In Process Calc.'!$E15+'In Process Calc.'!$G14*Glutamine!BI18+'In Process Calc.'!$F14*Glutamine!BI18)/'In Process Calc.'!$J14</f>
        <v>2.8673905511724124E-2</v>
      </c>
      <c r="BA15" s="122">
        <f>((Regression!DA48-Regression!DA49)*1000+'Post Process Calc.'!BA14*'In Process Calc.'!$E15+'In Process Calc.'!$G14*Glutamine!BJ18+'In Process Calc.'!$F14*Glutamine!BJ18)/'In Process Calc.'!$J14</f>
        <v>10.564674043860432</v>
      </c>
      <c r="BB15" s="122">
        <f>((Regression!DB48-Regression!DB49)*1000+'Post Process Calc.'!BB14*'In Process Calc.'!$E15+'In Process Calc.'!$G14*Glutamine!BK18+'In Process Calc.'!$F14*Glutamine!BK18)/'In Process Calc.'!$J14</f>
        <v>0.81397687659588336</v>
      </c>
      <c r="BC15" s="122">
        <f>((Regression!DC48-Regression!DC49)*1000+'Post Process Calc.'!BC14*'In Process Calc.'!$E15+'In Process Calc.'!$G14*Glutamine!BL18+'In Process Calc.'!$F14*Glutamine!BL18)/'In Process Calc.'!$J14</f>
        <v>2.1677768671060411</v>
      </c>
      <c r="BD15" s="122">
        <f>((Regression!DD48-Regression!DD49)*1000+'Post Process Calc.'!BD14*'In Process Calc.'!$E15+'In Process Calc.'!$G14*Glutamine!BM18+'In Process Calc.'!$F14*Glutamine!BM18)/'In Process Calc.'!$J14</f>
        <v>0.14506996446180254</v>
      </c>
      <c r="BE15" s="122">
        <f>((Regression!DE48-Regression!DE49)*1000+'Post Process Calc.'!BE14*'In Process Calc.'!$E15+'In Process Calc.'!$G14*Glutamine!BN18+'In Process Calc.'!$F14*Glutamine!BN18)/'In Process Calc.'!$J14</f>
        <v>1.7887708732380821E-2</v>
      </c>
      <c r="BF15" s="122">
        <f>((Regression!DF48-Regression!DF49)*1000+'Post Process Calc.'!BF14*'In Process Calc.'!$E15+'In Process Calc.'!$G14*Glutamine!BO18+'In Process Calc.'!$F14*Glutamine!BO18)/'In Process Calc.'!$J14</f>
        <v>0.96876832506256327</v>
      </c>
      <c r="BG15" s="122">
        <f>((Regression!DG48-Regression!DG49)*1000+'Post Process Calc.'!BG14*'In Process Calc.'!$E15+'In Process Calc.'!$G14*Glutamine!BP18+'In Process Calc.'!$F14*Glutamine!BP18)/'In Process Calc.'!$J14</f>
        <v>2.4376726727124789E-2</v>
      </c>
      <c r="BH15" s="122">
        <f>((Regression!DH48-Regression!DH49)*1000+'Post Process Calc.'!BH14*'In Process Calc.'!$E15+'In Process Calc.'!$G14*Glutamine!BQ18+'In Process Calc.'!$F14*Glutamine!BQ18)/'In Process Calc.'!$J14</f>
        <v>4.242007717590961</v>
      </c>
    </row>
    <row r="16" spans="1:71">
      <c r="A16" s="115">
        <f>Glutamine!H20</f>
        <v>13.934400422668457</v>
      </c>
      <c r="B16" s="115">
        <f>Glutamine!H20*'In Process Calc.'!E16/1000</f>
        <v>25.115208495146266</v>
      </c>
      <c r="C16" s="295">
        <f>'Growth Regression'!$P15</f>
        <v>4.7150661224136737E-4</v>
      </c>
      <c r="D16" s="115">
        <f>IF(Glutamine!O20&gt;0,Glutamine!O20, (Regression!$CE$6*6*'In Process Calc.'!$C16^6+Regression!$CD$6*5*'In Process Calc.'!$C16^5+Regression!$CC$6*4*'In Process Calc.'!$C16^3+Regression!$CB$6*3*'In Process Calc.'!$C16^2  + Regression!$CA$6*2*'In Process Calc.'!$C16 + Regression!$BZ$6)/$A16)</f>
        <v>0</v>
      </c>
      <c r="E16" s="115">
        <f>(Regression!$CE$7*6*'In Process Calc.'!$C16^6+Regression!$CD$7*5*'In Process Calc.'!$C16^5+Regression!$CC$7*4*'In Process Calc.'!$C16^3+Regression!$CB$7*3*'In Process Calc.'!$C16^2  + Regression!$CA$7*2*'In Process Calc.'!$C16 + Regression!$BZ$7)/$A16</f>
        <v>1.78111769102361</v>
      </c>
      <c r="F16" s="115">
        <f xml:space="preserve"> (Regression!$CE$8*6*'In Process Calc.'!$C16^6+Regression!$CD$8*5*'In Process Calc.'!$C16^5+Regression!$CC$8*4*'In Process Calc.'!$C16^3+Regression!$CB$8*3*'In Process Calc.'!$C16^2  + Regression!$CA$8*2*'In Process Calc.'!$C16 + Regression!$BZ$8)/$A16</f>
        <v>9.6624218897375311E-3</v>
      </c>
      <c r="G16" s="115">
        <f xml:space="preserve"> (Regression!$CE$9*6*'In Process Calc.'!$C16^6+Regression!$CD$9*5*'In Process Calc.'!$C16^5+Regression!$CC$9*4*'In Process Calc.'!$C16^3+Regression!$CB$9*3*'In Process Calc.'!$C16^2  + Regression!$CA$9*2*'In Process Calc.'!$C16 + Regression!$BZ$9)/$B16</f>
        <v>2.0243402511178335E-3</v>
      </c>
      <c r="H16" s="115">
        <f xml:space="preserve"> (Regression!$CE$10*6*'In Process Calc.'!$C16^6+Regression!$CD$10*5*'In Process Calc.'!$C16^5+Regression!$CC$10*4*'In Process Calc.'!$C16^3+Regression!$CB$10*3*'In Process Calc.'!$C16^2  + Regression!$CA$10*2*'In Process Calc.'!$C16 + Regression!$BZ$10)/$B16</f>
        <v>-2.6692039361311997E-3</v>
      </c>
      <c r="I16" s="115">
        <f xml:space="preserve"> (Regression!$CE$11*6*'In Process Calc.'!$C16^6+Regression!$CD$11*5*'In Process Calc.'!$C16^5+Regression!$CC$11*4*'In Process Calc.'!$C16^3+Regression!$CB$11*3*'In Process Calc.'!$C16^2  + Regression!$CA$11*2*'In Process Calc.'!$C16 + Regression!$BZ$11)/$A16</f>
        <v>7.1740331519524515E-4</v>
      </c>
      <c r="J16" s="115">
        <f>(Regression!$CE$12*6*'In Process Calc.'!$C16^6+Regression!$CD$12*5*'In Process Calc.'!$C16^5+Regression!$CC$12*4*'In Process Calc.'!$C16^3+Regression!$CB$12*3*'In Process Calc.'!$C16^2  + Regression!$CA$12*2*'In Process Calc.'!$C16 + Regression!$BZ$12)/$A16</f>
        <v>-5.2948193189598957E-4</v>
      </c>
      <c r="K16" s="115">
        <f xml:space="preserve"> (Regression!$CE$13*6*'In Process Calc.'!$C16^5+Regression!$CD$13*5*'In Process Calc.'!$C16^4+Regression!$CC$13*4*'In Process Calc.'!$C16^3+Regression!$CB$13*3*'In Process Calc.'!$C16^2  + Regression!$CA$13*2*'In Process Calc.'!$C16 + Regression!$BZ$13)/$A16</f>
        <v>4.9252557578227649E-2</v>
      </c>
      <c r="L16" s="115">
        <f xml:space="preserve"> (Regression!$CE$14*6*'In Process Calc.'!$C16^5+Regression!$CD$14*5*'In Process Calc.'!$C16^4+Regression!$CC$14*4*'In Process Calc.'!$C16^3+Regression!$CB$14*3*'In Process Calc.'!$C16^2  + Regression!$CA$14*2*'In Process Calc.'!$C16 + Regression!$BZ$14)/$B16</f>
        <v>2.9734576302321947E-3</v>
      </c>
      <c r="M16" s="115">
        <f xml:space="preserve"> (Regression!$CE$15*6*'In Process Calc.'!$C16^6+Regression!$CD$15*5*'In Process Calc.'!$C16^5+Regression!$CC$15*4*'In Process Calc.'!$C16^3+Regression!$CB$15*3*'In Process Calc.'!$C16^2  + Regression!$CA$15*2*'In Process Calc.'!$C16 + Regression!$BZ$15)/$A16</f>
        <v>2.0440164219838252E-2</v>
      </c>
      <c r="N16" s="115">
        <f xml:space="preserve"> (Regression!$CE$16*6*'In Process Calc.'!$C16^6+Regression!$CD$16*5*'In Process Calc.'!$C16^5+Regression!$CC$16*4*'In Process Calc.'!$C16^3+Regression!$CB$16*3*'In Process Calc.'!$C16^2  + Regression!$CA$16*2*'In Process Calc.'!$C16 + Regression!$BZ$16)/$A16</f>
        <v>-9.1315464445094476E-4</v>
      </c>
      <c r="O16" s="115">
        <f xml:space="preserve"> (Regression!$CE$17*6*'In Process Calc.'!$C16^6+Regression!$CD$17*5*'In Process Calc.'!$C16^5+Regression!$CC$17*4*'In Process Calc.'!$C16^3+Regression!$CB$17*3*'In Process Calc.'!$C16^2  + Regression!$CA$17*2*'In Process Calc.'!$C16 + Regression!$BZ$17)/$A16</f>
        <v>5.917873141216165E-4</v>
      </c>
      <c r="P16" s="115">
        <f xml:space="preserve"> (Regression!$CE$18*6*'In Process Calc.'!$C16^6+Regression!$CD$18*5*'In Process Calc.'!$C16^5+Regression!$CC$18*4*'In Process Calc.'!$C16^3+Regression!$CB$18*3*'In Process Calc.'!$C16^2  + Regression!$CA$18*2*'In Process Calc.'!$C16 + Regression!$BZ$18)/$A16</f>
        <v>2.3370017983361524E-3</v>
      </c>
      <c r="Q16" s="115">
        <f xml:space="preserve"> (Regression!$CE$19*6*'In Process Calc.'!$C16^5+Regression!$CD$19*5*'In Process Calc.'!$C16^4+Regression!$CC$19*4*'In Process Calc.'!$C16^3 +Regression!$CB$19*3*'In Process Calc.'!$C16^2 + Regression!$CA$19*2*'In Process Calc.'!$C16 + Regression!$BZ$19)/$B16</f>
        <v>3.8379280228994965E-3</v>
      </c>
      <c r="R16" s="115">
        <f xml:space="preserve"> (Regression!$CE$20*6*'In Process Calc.'!$C16^5+Regression!$CD$20*5*'In Process Calc.'!$C16^4+Regression!$CC$20*4*'In Process Calc.'!$C16^3 +Regression!$CB$20*3*'In Process Calc.'!$C16^2 + Regression!$CA$20*2*'In Process Calc.'!$C16 + Regression!$BZ$20)/$A16</f>
        <v>4.96286626367723E-3</v>
      </c>
      <c r="S16" s="115">
        <f xml:space="preserve"> (Regression!$CE$21*6*'In Process Calc.'!$C16^5+Regression!$CD$21*5*'In Process Calc.'!$C16^4+Regression!$CC$21*4*'In Process Calc.'!$C16^3 +Regression!$CB$21*3*'In Process Calc.'!$C16^2 + Regression!$CA$21*2*'In Process Calc.'!$C16 + Regression!$BZ$21)/$A16</f>
        <v>5.9962478155001263E-3</v>
      </c>
      <c r="T16" s="115">
        <f xml:space="preserve"> (Regression!$CE$22*6*'In Process Calc.'!$C16^5+Regression!$CD$22*5*'In Process Calc.'!$C16^4+Regression!$CC$22*4*'In Process Calc.'!$C16^3 +Regression!$CB$22*3*'In Process Calc.'!$C16^2 + Regression!$CA$22*2*'In Process Calc.'!$C16 + Regression!$BZ$22)/$A16</f>
        <v>-6.850869926210934E-4</v>
      </c>
      <c r="U16" s="115">
        <f xml:space="preserve"> (Regression!$CE$23*6*'In Process Calc.'!$C16^5+Regression!$CD$23*5*'In Process Calc.'!$C16^4+Regression!$CC$23*4*'In Process Calc.'!$C16^3 +Regression!$CB$23*3*'In Process Calc.'!$C16^2 + Regression!$CA$23*2*'In Process Calc.'!$C16 + Regression!$BZ$23)/$A16</f>
        <v>-3.5229542992114417E-3</v>
      </c>
      <c r="V16" s="115">
        <f xml:space="preserve"> (Regression!$CE$24*6*'In Process Calc.'!$C16^5+Regression!$CD$24*5*'In Process Calc.'!$C16^4+Regression!$CC$24*4*'In Process Calc.'!$C16^3 +Regression!$CB$24*3*'In Process Calc.'!$C16^2 + Regression!$CA$24*2*'In Process Calc.'!$C16 + Regression!$BZ$24)/$A16</f>
        <v>2.6846864024997101E-3</v>
      </c>
      <c r="W16" s="115">
        <f xml:space="preserve"> (Regression!$CE$25*6*'In Process Calc.'!$C16^5+Regression!$CD$25*5*'In Process Calc.'!$C16^4+Regression!$CC$25*4*'In Process Calc.'!$C16^3 +Regression!$CB$25*3*'In Process Calc.'!$C16^2 + Regression!$CA$25*2*'In Process Calc.'!$C16 + Regression!$BZ$25)/$A16</f>
        <v>-1.6727921928573501E-3</v>
      </c>
      <c r="X16" s="115">
        <f xml:space="preserve"> (Regression!$CE$26*6*'In Process Calc.'!$C16^5+Regression!$CD$26*5*'In Process Calc.'!$C16^4+Regression!$CC$26*4*'In Process Calc.'!$C16^3 +Regression!$CB$26*3*'In Process Calc.'!$C16^2 + Regression!$CA$26*2*'In Process Calc.'!$C16 + Regression!$BZ$26)/$A16</f>
        <v>-2.6653367958112129E-3</v>
      </c>
      <c r="Y16" s="115">
        <f xml:space="preserve"> (Regression!$CE$27*6*'In Process Calc.'!$C16^5+Regression!$CD$27*5*'In Process Calc.'!$C16^4+Regression!$CC$27*4*'In Process Calc.'!$C16^3 +Regression!$CB$27*3*'In Process Calc.'!$C16^2 + Regression!$CA$27*2*'In Process Calc.'!$C16 + Regression!$BZ$27)/$A16</f>
        <v>-9.1542745266656777E-4</v>
      </c>
      <c r="Z16" s="115">
        <f xml:space="preserve"> (Regression!$CE$28*6*'In Process Calc.'!$C16^5+Regression!$CD$28*5*'In Process Calc.'!$C16^4+Regression!$CC$28*4*'In Process Calc.'!$C16^3 +Regression!$CB$28*3*'In Process Calc.'!$C16^2 + Regression!$CA$28*2*'In Process Calc.'!$C16 + Regression!$BZ$28)/$A16</f>
        <v>1.6954151849706946E-3</v>
      </c>
      <c r="AA16" s="115">
        <f xml:space="preserve"> (Regression!$CE$29*6*'In Process Calc.'!$C16^5+Regression!$CD$29*5*'In Process Calc.'!$C16^4+Regression!$CC$29*4*'In Process Calc.'!$C16^3 +Regression!$CB$29*3*'In Process Calc.'!$C16^2 + Regression!$CA$29*2*'In Process Calc.'!$C16 + Regression!$BZ$29)/$A16</f>
        <v>-8.9731651658683548E-4</v>
      </c>
      <c r="AB16" s="115">
        <f xml:space="preserve"> (Regression!$CE$30*6*'In Process Calc.'!$C16^5+Regression!$CD$30*5*'In Process Calc.'!$C16^4+Regression!$CC$30*4*'In Process Calc.'!$C16^3 +Regression!$CB$30*3*'In Process Calc.'!$C16^2 + Regression!$CA$30*2*'In Process Calc.'!$C16 + Regression!$BZ$30)/$A16</f>
        <v>9.1437807243482157E-3</v>
      </c>
      <c r="AC16" s="115">
        <f xml:space="preserve"> (Regression!$CE$31*6*'In Process Calc.'!$C16^5+Regression!$CD$31*5*'In Process Calc.'!$C16^4+Regression!$CC$31*4*'In Process Calc.'!$C16^3 +Regression!$CB$31*3*'In Process Calc.'!$C16^2 + Regression!$CA$31*2*'In Process Calc.'!$C16 + Regression!$BZ$31)/$A16</f>
        <v>0</v>
      </c>
      <c r="AD16" s="115">
        <f xml:space="preserve"> (Regression!$CE$32*6*'In Process Calc.'!$C16^5+Regression!$CD$32*5*'In Process Calc.'!$C16^4+Regression!$CC$32*4*'In Process Calc.'!$C16^3 +Regression!$CB$32*3*'In Process Calc.'!$C16^2 + Regression!$CA$32*2*'In Process Calc.'!$C16 + Regression!$BZ$32)/$A16</f>
        <v>9.1846650277064845E-2</v>
      </c>
      <c r="AE16" s="115">
        <f xml:space="preserve"> (Regression!$CE$33*6*'In Process Calc.'!$C16^5+Regression!$CD$33*5*'In Process Calc.'!$C16^4+Regression!$CC$33*4*'In Process Calc.'!$C16^3 +Regression!$CB$33*3*'In Process Calc.'!$C16^2 + Regression!$CA$33*2*'In Process Calc.'!$C16 + Regression!$BZ$33)/$A16</f>
        <v>9.7986117867590955E-2</v>
      </c>
      <c r="AF16" s="115">
        <f xml:space="preserve"> (Regression!$CE$34*6*'In Process Calc.'!$C16^5+Regression!$CD$34*5*'In Process Calc.'!$C16^4+Regression!$CC$34*4*'In Process Calc.'!$C16^3 +Regression!$CB$34*3*'In Process Calc.'!$C16^2 + Regression!$CA$34*2*'In Process Calc.'!$C16 + Regression!$BZ$34)/$A16</f>
        <v>0.27473663854921532</v>
      </c>
      <c r="AG16" s="116">
        <f t="shared" si="0"/>
        <v>7.7923425941967175E-2</v>
      </c>
      <c r="AH16" s="116">
        <f t="shared" si="3"/>
        <v>0</v>
      </c>
      <c r="AI16" s="116">
        <f t="shared" si="1"/>
        <v>6.0371639087157314E-2</v>
      </c>
      <c r="AJ16" s="116">
        <f t="shared" si="2"/>
        <v>-1.184800571359188</v>
      </c>
      <c r="AK16" s="76"/>
    </row>
    <row r="17" spans="1:61">
      <c r="A17" s="115">
        <f>Glutamine!H21</f>
        <v>13.162699563598633</v>
      </c>
      <c r="B17" s="115">
        <f>Glutamine!H21*'In Process Calc.'!E17/1000</f>
        <v>23.695784258825007</v>
      </c>
      <c r="C17" s="295">
        <f>'Growth Regression'!$P16</f>
        <v>2.4916065630882679E-4</v>
      </c>
      <c r="D17" s="115">
        <f>IF(Glutamine!O21&gt;0,Glutamine!O21, (Regression!$CE$6*6*'In Process Calc.'!$C17^6+Regression!$CD$6*5*'In Process Calc.'!$C17^5+Regression!$CC$6*4*'In Process Calc.'!$C17^3+Regression!$CB$6*3*'In Process Calc.'!$C17^2  + Regression!$CA$6*2*'In Process Calc.'!$C17 + Regression!$BZ$6)/$A17)</f>
        <v>0</v>
      </c>
      <c r="E17" s="115">
        <f>(Regression!$CE$7*6*'In Process Calc.'!$C17^6+Regression!$CD$7*5*'In Process Calc.'!$C17^5+Regression!$CC$7*4*'In Process Calc.'!$C17^3+Regression!$CB$7*3*'In Process Calc.'!$C17^2  + Regression!$CA$7*2*'In Process Calc.'!$C17 + Regression!$BZ$7)/$A17</f>
        <v>1.7924232017740962</v>
      </c>
      <c r="F17" s="115">
        <f xml:space="preserve"> (Regression!$CE$8*6*'In Process Calc.'!$C17^6+Regression!$CD$8*5*'In Process Calc.'!$C17^5+Regression!$CC$8*4*'In Process Calc.'!$C17^3+Regression!$CB$8*3*'In Process Calc.'!$C17^2  + Regression!$CA$8*2*'In Process Calc.'!$C17 + Regression!$BZ$8)/$A17</f>
        <v>1.553193621611932E-2</v>
      </c>
      <c r="G17" s="115">
        <f xml:space="preserve"> (Regression!$CE$9*6*'In Process Calc.'!$C17^6+Regression!$CD$9*5*'In Process Calc.'!$C17^5+Regression!$CC$9*4*'In Process Calc.'!$C17^3+Regression!$CB$9*3*'In Process Calc.'!$C17^2  + Regression!$CA$9*2*'In Process Calc.'!$C17 + Regression!$BZ$9)/$B17</f>
        <v>2.8561807345904812E-3</v>
      </c>
      <c r="H17" s="115">
        <f xml:space="preserve"> (Regression!$CE$10*6*'In Process Calc.'!$C17^6+Regression!$CD$10*5*'In Process Calc.'!$C17^5+Regression!$CC$10*4*'In Process Calc.'!$C17^3+Regression!$CB$10*3*'In Process Calc.'!$C17^2  + Regression!$CA$10*2*'In Process Calc.'!$C17 + Regression!$BZ$10)/$B17</f>
        <v>-7.9007957299269179E-3</v>
      </c>
      <c r="I17" s="115">
        <f xml:space="preserve"> (Regression!$CE$11*6*'In Process Calc.'!$C17^6+Regression!$CD$11*5*'In Process Calc.'!$C17^5+Regression!$CC$11*4*'In Process Calc.'!$C17^3+Regression!$CB$11*3*'In Process Calc.'!$C17^2  + Regression!$CA$11*2*'In Process Calc.'!$C17 + Regression!$BZ$11)/$A17</f>
        <v>-4.2644277684159146E-4</v>
      </c>
      <c r="J17" s="115">
        <f>(Regression!$CE$12*6*'In Process Calc.'!$C17^6+Regression!$CD$12*5*'In Process Calc.'!$C17^5+Regression!$CC$12*4*'In Process Calc.'!$C17^3+Regression!$CB$12*3*'In Process Calc.'!$C17^2  + Regression!$CA$12*2*'In Process Calc.'!$C17 + Regression!$BZ$12)/$A17</f>
        <v>-1.0102664216605911E-3</v>
      </c>
      <c r="K17" s="115">
        <f xml:space="preserve"> (Regression!$CE$13*6*'In Process Calc.'!$C17^5+Regression!$CD$13*5*'In Process Calc.'!$C17^4+Regression!$CC$13*4*'In Process Calc.'!$C17^3+Regression!$CB$13*3*'In Process Calc.'!$C17^2  + Regression!$CA$13*2*'In Process Calc.'!$C17 + Regression!$BZ$13)/$A17</f>
        <v>5.5565061907294058E-2</v>
      </c>
      <c r="L17" s="115">
        <f xml:space="preserve"> (Regression!$CE$14*6*'In Process Calc.'!$C17^5+Regression!$CD$14*5*'In Process Calc.'!$C17^4+Regression!$CC$14*4*'In Process Calc.'!$C17^3+Regression!$CB$14*3*'In Process Calc.'!$C17^2  + Regression!$CA$14*2*'In Process Calc.'!$C17 + Regression!$BZ$14)/$B17</f>
        <v>-9.1248312900920111E-3</v>
      </c>
      <c r="M17" s="115">
        <f xml:space="preserve"> (Regression!$CE$15*6*'In Process Calc.'!$C17^6+Regression!$CD$15*5*'In Process Calc.'!$C17^5+Regression!$CC$15*4*'In Process Calc.'!$C17^3+Regression!$CB$15*3*'In Process Calc.'!$C17^2  + Regression!$CA$15*2*'In Process Calc.'!$C17 + Regression!$BZ$15)/$A17</f>
        <v>2.7626848862007225E-2</v>
      </c>
      <c r="N17" s="115">
        <f xml:space="preserve"> (Regression!$CE$16*6*'In Process Calc.'!$C17^6+Regression!$CD$16*5*'In Process Calc.'!$C17^5+Regression!$CC$16*4*'In Process Calc.'!$C17^3+Regression!$CB$16*3*'In Process Calc.'!$C17^2  + Regression!$CA$16*2*'In Process Calc.'!$C17 + Regression!$BZ$16)/$A17</f>
        <v>-1.814984597250229E-3</v>
      </c>
      <c r="O17" s="115">
        <f xml:space="preserve"> (Regression!$CE$17*6*'In Process Calc.'!$C17^6+Regression!$CD$17*5*'In Process Calc.'!$C17^5+Regression!$CC$17*4*'In Process Calc.'!$C17^3+Regression!$CB$17*3*'In Process Calc.'!$C17^2  + Regression!$CA$17*2*'In Process Calc.'!$C17 + Regression!$BZ$17)/$A17</f>
        <v>4.7925438508676627E-4</v>
      </c>
      <c r="P17" s="115">
        <f xml:space="preserve"> (Regression!$CE$18*6*'In Process Calc.'!$C17^6+Regression!$CD$18*5*'In Process Calc.'!$C17^5+Regression!$CC$18*4*'In Process Calc.'!$C17^3+Regression!$CB$18*3*'In Process Calc.'!$C17^2  + Regression!$CA$18*2*'In Process Calc.'!$C17 + Regression!$BZ$18)/$A17</f>
        <v>3.0586280460886965E-3</v>
      </c>
      <c r="Q17" s="115">
        <f xml:space="preserve"> (Regression!$CE$19*6*'In Process Calc.'!$C17^5+Regression!$CD$19*5*'In Process Calc.'!$C17^4+Regression!$CC$19*4*'In Process Calc.'!$C17^3 +Regression!$CB$19*3*'In Process Calc.'!$C17^2 + Regression!$CA$19*2*'In Process Calc.'!$C17 + Regression!$BZ$19)/$B17</f>
        <v>1.7781059056384815E-2</v>
      </c>
      <c r="R17" s="115">
        <f xml:space="preserve"> (Regression!$CE$20*6*'In Process Calc.'!$C17^5+Regression!$CD$20*5*'In Process Calc.'!$C17^4+Regression!$CC$20*4*'In Process Calc.'!$C17^3 +Regression!$CB$20*3*'In Process Calc.'!$C17^2 + Regression!$CA$20*2*'In Process Calc.'!$C17 + Regression!$BZ$20)/$A17</f>
        <v>5.9638582476273308E-3</v>
      </c>
      <c r="S17" s="115">
        <f xml:space="preserve"> (Regression!$CE$21*6*'In Process Calc.'!$C17^5+Regression!$CD$21*5*'In Process Calc.'!$C17^4+Regression!$CC$21*4*'In Process Calc.'!$C17^3 +Regression!$CB$21*3*'In Process Calc.'!$C17^2 + Regression!$CA$21*2*'In Process Calc.'!$C17 + Regression!$BZ$21)/$A17</f>
        <v>7.9476828534299597E-3</v>
      </c>
      <c r="T17" s="115">
        <f xml:space="preserve"> (Regression!$CE$22*6*'In Process Calc.'!$C17^5+Regression!$CD$22*5*'In Process Calc.'!$C17^4+Regression!$CC$22*4*'In Process Calc.'!$C17^3 +Regression!$CB$22*3*'In Process Calc.'!$C17^2 + Regression!$CA$22*2*'In Process Calc.'!$C17 + Regression!$BZ$22)/$A17</f>
        <v>-1.1460787846034968E-3</v>
      </c>
      <c r="U17" s="115">
        <f xml:space="preserve"> (Regression!$CE$23*6*'In Process Calc.'!$C17^5+Regression!$CD$23*5*'In Process Calc.'!$C17^4+Regression!$CC$23*4*'In Process Calc.'!$C17^3 +Regression!$CB$23*3*'In Process Calc.'!$C17^2 + Regression!$CA$23*2*'In Process Calc.'!$C17 + Regression!$BZ$23)/$A17</f>
        <v>-3.0788279076996534E-3</v>
      </c>
      <c r="V17" s="115">
        <f xml:space="preserve"> (Regression!$CE$24*6*'In Process Calc.'!$C17^5+Regression!$CD$24*5*'In Process Calc.'!$C17^4+Regression!$CC$24*4*'In Process Calc.'!$C17^3 +Regression!$CB$24*3*'In Process Calc.'!$C17^2 + Regression!$CA$24*2*'In Process Calc.'!$C17 + Regression!$BZ$24)/$A17</f>
        <v>3.5041117901221143E-3</v>
      </c>
      <c r="W17" s="115">
        <f xml:space="preserve"> (Regression!$CE$25*6*'In Process Calc.'!$C17^5+Regression!$CD$25*5*'In Process Calc.'!$C17^4+Regression!$CC$25*4*'In Process Calc.'!$C17^3 +Regression!$CB$25*3*'In Process Calc.'!$C17^2 + Regression!$CA$25*2*'In Process Calc.'!$C17 + Regression!$BZ$25)/$A17</f>
        <v>-2.9857153388818869E-3</v>
      </c>
      <c r="X17" s="115">
        <f xml:space="preserve"> (Regression!$CE$26*6*'In Process Calc.'!$C17^5+Regression!$CD$26*5*'In Process Calc.'!$C17^4+Regression!$CC$26*4*'In Process Calc.'!$C17^3 +Regression!$CB$26*3*'In Process Calc.'!$C17^2 + Regression!$CA$26*2*'In Process Calc.'!$C17 + Regression!$BZ$26)/$A17</f>
        <v>-4.6419057504626686E-3</v>
      </c>
      <c r="Y17" s="115">
        <f xml:space="preserve"> (Regression!$CE$27*6*'In Process Calc.'!$C17^5+Regression!$CD$27*5*'In Process Calc.'!$C17^4+Regression!$CC$27*4*'In Process Calc.'!$C17^3 +Regression!$CB$27*3*'In Process Calc.'!$C17^2 + Regression!$CA$27*2*'In Process Calc.'!$C17 + Regression!$BZ$27)/$A17</f>
        <v>-2.1664870706073346E-3</v>
      </c>
      <c r="Z17" s="115">
        <f xml:space="preserve"> (Regression!$CE$28*6*'In Process Calc.'!$C17^5+Regression!$CD$28*5*'In Process Calc.'!$C17^4+Regression!$CC$28*4*'In Process Calc.'!$C17^3 +Regression!$CB$28*3*'In Process Calc.'!$C17^2 + Regression!$CA$28*2*'In Process Calc.'!$C17 + Regression!$BZ$28)/$A17</f>
        <v>2.3375814783963612E-3</v>
      </c>
      <c r="AA17" s="115">
        <f xml:space="preserve"> (Regression!$CE$29*6*'In Process Calc.'!$C17^5+Regression!$CD$29*5*'In Process Calc.'!$C17^4+Regression!$CC$29*4*'In Process Calc.'!$C17^3 +Regression!$CB$29*3*'In Process Calc.'!$C17^2 + Regression!$CA$29*2*'In Process Calc.'!$C17 + Regression!$BZ$29)/$A17</f>
        <v>-1.6928053438647851E-3</v>
      </c>
      <c r="AB17" s="115">
        <f xml:space="preserve"> (Regression!$CE$30*6*'In Process Calc.'!$C17^5+Regression!$CD$30*5*'In Process Calc.'!$C17^4+Regression!$CC$30*4*'In Process Calc.'!$C17^3 +Regression!$CB$30*3*'In Process Calc.'!$C17^2 + Regression!$CA$30*2*'In Process Calc.'!$C17 + Regression!$BZ$30)/$A17</f>
        <v>1.2602590746952901E-2</v>
      </c>
      <c r="AC17" s="115">
        <f xml:space="preserve"> (Regression!$CE$31*6*'In Process Calc.'!$C17^5+Regression!$CD$31*5*'In Process Calc.'!$C17^4+Regression!$CC$31*4*'In Process Calc.'!$C17^3 +Regression!$CB$31*3*'In Process Calc.'!$C17^2 + Regression!$CA$31*2*'In Process Calc.'!$C17 + Regression!$BZ$31)/$A17</f>
        <v>0</v>
      </c>
      <c r="AD17" s="115">
        <f xml:space="preserve"> (Regression!$CE$32*6*'In Process Calc.'!$C17^5+Regression!$CD$32*5*'In Process Calc.'!$C17^4+Regression!$CC$32*4*'In Process Calc.'!$C17^3 +Regression!$CB$32*3*'In Process Calc.'!$C17^2 + Regression!$CA$32*2*'In Process Calc.'!$C17 + Regression!$BZ$32)/$A17</f>
        <v>0.11825308268189523</v>
      </c>
      <c r="AE17" s="115">
        <f xml:space="preserve"> (Regression!$CE$33*6*'In Process Calc.'!$C17^5+Regression!$CD$33*5*'In Process Calc.'!$C17^4+Regression!$CC$33*4*'In Process Calc.'!$C17^3 +Regression!$CB$33*3*'In Process Calc.'!$C17^2 + Regression!$CA$33*2*'In Process Calc.'!$C17 + Regression!$BZ$33)/$A17</f>
        <v>0.13070619099031491</v>
      </c>
      <c r="AF17" s="115">
        <f xml:space="preserve"> (Regression!$CE$34*6*'In Process Calc.'!$C17^5+Regression!$CD$34*5*'In Process Calc.'!$C17^4+Regression!$CC$34*4*'In Process Calc.'!$C17^3 +Regression!$CB$34*3*'In Process Calc.'!$C17^2 + Regression!$CA$34*2*'In Process Calc.'!$C17 + Regression!$BZ$34)/$A17</f>
        <v>0.3395810023763684</v>
      </c>
      <c r="AG17" s="116">
        <f t="shared" si="0"/>
        <v>0.32000430569214727</v>
      </c>
      <c r="AH17" s="116">
        <f t="shared" si="3"/>
        <v>0</v>
      </c>
      <c r="AI17" s="116">
        <f t="shared" si="1"/>
        <v>-0.16421886302072469</v>
      </c>
      <c r="AJ17" s="116">
        <f t="shared" si="2"/>
        <v>0.33741203643323553</v>
      </c>
      <c r="AK17" s="76"/>
    </row>
    <row r="18" spans="1:61">
      <c r="A18" s="115"/>
      <c r="B18" s="115"/>
      <c r="C18" s="29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6"/>
      <c r="AH18" s="116"/>
      <c r="AI18" s="116"/>
      <c r="AJ18" s="116"/>
      <c r="AK18" s="76"/>
    </row>
    <row r="19" spans="1:61" ht="72">
      <c r="A19" s="504" t="s">
        <v>703</v>
      </c>
      <c r="B19" s="511" t="s">
        <v>706</v>
      </c>
      <c r="C19" s="511" t="s">
        <v>99</v>
      </c>
      <c r="D19" s="511" t="s">
        <v>252</v>
      </c>
      <c r="E19" s="511" t="s">
        <v>247</v>
      </c>
      <c r="F19" s="511" t="s">
        <v>245</v>
      </c>
      <c r="G19" s="511" t="s">
        <v>246</v>
      </c>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6"/>
      <c r="AH19" s="116"/>
      <c r="AI19" s="116"/>
      <c r="AJ19" s="116"/>
      <c r="AK19" s="76"/>
    </row>
    <row r="20" spans="1:61">
      <c r="A20" s="117">
        <f>AVERAGE(Glutamine!H7:H8)</f>
        <v>0.34624999408721924</v>
      </c>
      <c r="B20" s="119">
        <f>(Glutamine!H7*'In Process Calc.'!J3+'In Process Calc.'!E4*Glutamine!H8)/2/1000</f>
        <v>0.66674998864746093</v>
      </c>
      <c r="C20" s="118">
        <f xml:space="preserve"> (Regression!$CE$13*6*'Growth Regression'!S2^5+Regression!$CD$13*5*'Growth Regression'!S2^4+Regression!$CC$13*4*'Growth Regression'!S2^3+Regression!$CB$13*3*'Growth Regression'!S2^2  + Regression!$CA$13*2*'Growth Regression'!S2 + Regression!$BZ$13)/$A20</f>
        <v>-3.1743132469760522E-2</v>
      </c>
      <c r="D20" s="117">
        <f xml:space="preserve"> (Regression!$CE$19*6*'Growth Regression'!S2^5+Regression!$CD$19*5*'Growth Regression'!S2^4+Regression!$CC$19*4*'Growth Regression'!S2^3 +Regression!$CB$19*3*'Growth Regression'!S2^2 + Regression!$CA$19*2*'Growth Regression'!S2 + Regression!$BZ$19)/$B20</f>
        <v>-7.6275798642896547E-2</v>
      </c>
      <c r="E20" s="117">
        <f xml:space="preserve"> (Regression!$CE$14*6*'Growth Regression'!S2^5+Regression!$CD$14*5*'Growth Regression'!S2^4+Regression!$CC$14*4*'Growth Regression'!S2^3+Regression!$CB$14*3*'Growth Regression'!S2^2  + Regression!$CA$14*2*'Growth Regression'!S2 + Regression!$BZ$14)/$B20</f>
        <v>-1.6363427720700739E-2</v>
      </c>
      <c r="F20" s="117">
        <f xml:space="preserve"> (Regression!$CE$10*6*'Growth Regression'!S2^6+Regression!$CD$10*5*'Growth Regression'!S2^5+Regression!$CC$10*4*'Growth Regression'!S2^3+Regression!$CB$10*3*'Growth Regression'!S2^2  + Regression!$CA$10*2*'Growth Regression'!S2 + Regression!$BZ$10)/$B20</f>
        <v>6.8210324291244198E-2</v>
      </c>
      <c r="G20" s="117">
        <f xml:space="preserve"> (Regression!$CE$11*6*'Growth Regression'!S2^6+Regression!$CD$11*5*'Growth Regression'!S2^5+Regression!$CC$11*4*'Growth Regression'!S2^3+Regression!$CB$11*3*'Growth Regression'!S2^2  + Regression!$CA$11*2*'Growth Regression'!S2 + Regression!$BZ$11)/$B20</f>
        <v>6.9559044570637413E-2</v>
      </c>
      <c r="H20" s="117"/>
      <c r="I20" s="117"/>
      <c r="J20" s="119"/>
      <c r="K20" s="117"/>
      <c r="L20" s="117"/>
      <c r="M20" s="117"/>
      <c r="N20" s="117"/>
      <c r="O20" s="117"/>
      <c r="P20" s="117"/>
      <c r="Q20" s="117"/>
      <c r="R20" s="117"/>
      <c r="S20" s="117"/>
      <c r="T20" s="117"/>
      <c r="U20" s="117"/>
      <c r="V20" s="117"/>
      <c r="W20" s="119"/>
      <c r="X20" s="117"/>
      <c r="Y20" s="117"/>
      <c r="Z20" s="119"/>
      <c r="AA20" s="117"/>
      <c r="AB20" s="117"/>
      <c r="AC20" s="117"/>
      <c r="AD20" s="117"/>
      <c r="AE20" s="117"/>
      <c r="AF20" s="117"/>
      <c r="AG20" s="117"/>
      <c r="AH20" s="117"/>
      <c r="AI20" s="117"/>
      <c r="AJ20" s="117"/>
    </row>
    <row r="21" spans="1:61">
      <c r="A21" s="117">
        <f>AVERAGE(Glutamine!H8:H9)</f>
        <v>0.63624999408721916</v>
      </c>
      <c r="B21" s="119">
        <f>(Glutamine!H8*'In Process Calc.'!J4+'In Process Calc.'!E5*Glutamine!H9)/2/1000</f>
        <v>1.2152999886474609</v>
      </c>
      <c r="C21" s="118">
        <f xml:space="preserve"> (Regression!$CE$13*6*'Growth Regression'!S3^5+Regression!$CD$13*5*'Growth Regression'!S3^4+Regression!$CC$13*4*'Growth Regression'!S3^3+Regression!$CB$13*3*'Growth Regression'!S3^2  + Regression!$CA$13*2*'Growth Regression'!S3 + Regression!$BZ$13)/$A21</f>
        <v>8.6618527994357999E-2</v>
      </c>
      <c r="D21" s="117">
        <f xml:space="preserve"> (Regression!$CE$19*6*'Growth Regression'!S3^5+Regression!$CD$19*5*'Growth Regression'!S3^4+Regression!$CC$19*4*'Growth Regression'!S3^3 +Regression!$CB$19*3*'Growth Regression'!S3^2 + Regression!$CA$19*2*'Growth Regression'!S3 + Regression!$BZ$19)/$B21</f>
        <v>6.7525886130626642E-2</v>
      </c>
      <c r="E21" s="117">
        <f xml:space="preserve"> (Regression!$CE$14*6*'Growth Regression'!S3^5+Regression!$CD$14*5*'Growth Regression'!S3^4+Regression!$CC$14*4*'Growth Regression'!S3^3+Regression!$CB$14*3*'Growth Regression'!S3^2  + Regression!$CA$14*2*'Growth Regression'!S3 + Regression!$BZ$14)/$B21</f>
        <v>-1.4165038298557255E-2</v>
      </c>
      <c r="F21" s="117">
        <f xml:space="preserve"> (Regression!$CE$10*6*'Growth Regression'!S3^6+Regression!$CD$10*5*'Growth Regression'!S3^5+Regression!$CC$10*4*'Growth Regression'!S3^3+Regression!$CB$10*3*'Growth Regression'!S3^2  + Regression!$CA$10*2*'Growth Regression'!S3 + Regression!$BZ$10)/$B21</f>
        <v>9.5480416362657642E-3</v>
      </c>
      <c r="G21" s="117">
        <f xml:space="preserve"> (Regression!$CE$11*6*'Growth Regression'!S3^6+Regression!$CD$11*5*'Growth Regression'!S3^5+Regression!$CC$11*4*'Growth Regression'!S3^3+Regression!$CB$11*3*'Growth Regression'!S3^2  + Regression!$CA$11*2*'Growth Regression'!S3 + Regression!$BZ$11)/$B21</f>
        <v>1.0469630871844358E-2</v>
      </c>
      <c r="H21" s="117"/>
      <c r="I21" s="117"/>
      <c r="J21" s="119"/>
      <c r="K21" s="117"/>
      <c r="L21" s="117"/>
      <c r="M21" s="117"/>
      <c r="N21" s="117"/>
      <c r="O21" s="117"/>
      <c r="P21" s="117"/>
      <c r="Q21" s="117"/>
      <c r="R21" s="117"/>
      <c r="S21" s="117"/>
      <c r="T21" s="117"/>
      <c r="U21" s="117"/>
      <c r="V21" s="117"/>
      <c r="W21" s="119"/>
      <c r="X21" s="117"/>
      <c r="Y21" s="117"/>
      <c r="Z21" s="119"/>
      <c r="AA21" s="117"/>
      <c r="AB21" s="117"/>
      <c r="AC21" s="117"/>
      <c r="AD21" s="117"/>
      <c r="AE21" s="117"/>
      <c r="AF21" s="117"/>
      <c r="AG21" s="117"/>
      <c r="AH21" s="117"/>
      <c r="AI21" s="117"/>
      <c r="AJ21" s="117"/>
      <c r="AW21" s="290"/>
      <c r="AX21" s="290"/>
      <c r="AY21" s="290"/>
      <c r="AZ21" s="290"/>
      <c r="BA21" s="65"/>
      <c r="BB21" s="290"/>
      <c r="BC21" s="290"/>
      <c r="BD21" s="290"/>
      <c r="BE21" s="290"/>
      <c r="BF21" s="290"/>
      <c r="BG21" s="290"/>
      <c r="BH21" s="290"/>
      <c r="BI21" s="65"/>
    </row>
    <row r="22" spans="1:61">
      <c r="A22" s="117">
        <f>AVERAGE(Glutamine!H9:H10)</f>
        <v>1.1636500108718872</v>
      </c>
      <c r="B22" s="119">
        <f>(Glutamine!H9*'In Process Calc.'!J5+'In Process Calc.'!E6*Glutamine!H10)/2/1000</f>
        <v>2.1951874203956603</v>
      </c>
      <c r="C22" s="118">
        <f xml:space="preserve"> (Regression!$CE$13*6*'Growth Regression'!S4^5+Regression!$CD$13*5*'Growth Regression'!S4^4+Regression!$CC$13*4*'Growth Regression'!S4^3+Regression!$CB$13*3*'Growth Regression'!S4^2  + Regression!$CA$13*2*'Growth Regression'!S4 + Regression!$BZ$13)/$A22</f>
        <v>0.10474980475284927</v>
      </c>
      <c r="D22" s="117">
        <f xml:space="preserve"> (Regression!$CE$19*6*'Growth Regression'!S4^5+Regression!$CD$19*5*'Growth Regression'!S4^4+Regression!$CC$19*4*'Growth Regression'!S4^3 +Regression!$CB$19*3*'Growth Regression'!S4^2 + Regression!$CA$19*2*'Growth Regression'!S4 + Regression!$BZ$19)/$B22</f>
        <v>7.3787039022381137E-2</v>
      </c>
      <c r="E22" s="117">
        <f xml:space="preserve"> (Regression!$CE$14*6*'Growth Regression'!S4^5+Regression!$CD$14*5*'Growth Regression'!S4^4+Regression!$CC$14*4*'Growth Regression'!S4^3+Regression!$CB$14*3*'Growth Regression'!S4^2  + Regression!$CA$14*2*'Growth Regression'!S4 + Regression!$BZ$14)/$B22</f>
        <v>-3.8057943766748909E-3</v>
      </c>
      <c r="F22" s="117">
        <f xml:space="preserve"> (Regression!$CE$10*6*'Growth Regression'!S4^6+Regression!$CD$10*5*'Growth Regression'!S4^5+Regression!$CC$10*4*'Growth Regression'!S4^3+Regression!$CB$10*3*'Growth Regression'!S4^2  + Regression!$CA$10*2*'Growth Regression'!S4 + Regression!$BZ$10)/$B22</f>
        <v>-3.5288505103937384E-4</v>
      </c>
      <c r="G22" s="117">
        <f xml:space="preserve"> (Regression!$CE$11*6*'Growth Regression'!S4^6+Regression!$CD$11*5*'Growth Regression'!S4^5+Regression!$CC$11*4*'Growth Regression'!S4^3+Regression!$CB$11*3*'Growth Regression'!S4^2  + Regression!$CA$11*2*'Growth Regression'!S4 + Regression!$BZ$11)/$B22</f>
        <v>-4.6196812616518933E-3</v>
      </c>
      <c r="H22" s="117"/>
      <c r="I22" s="117"/>
      <c r="J22" s="119"/>
      <c r="K22" s="117"/>
      <c r="L22" s="117"/>
      <c r="M22" s="117"/>
      <c r="N22" s="117"/>
      <c r="O22" s="117"/>
      <c r="P22" s="117"/>
      <c r="Q22" s="117"/>
      <c r="R22" s="117"/>
      <c r="S22" s="117"/>
      <c r="T22" s="117"/>
      <c r="U22" s="117"/>
      <c r="V22" s="117"/>
      <c r="W22" s="119"/>
      <c r="X22" s="117"/>
      <c r="Y22" s="117"/>
      <c r="Z22" s="119"/>
      <c r="AA22" s="117"/>
      <c r="AB22" s="117"/>
      <c r="AC22" s="117"/>
      <c r="AD22" s="117"/>
      <c r="AE22" s="117"/>
      <c r="AF22" s="117"/>
      <c r="AG22" s="117"/>
      <c r="AH22" s="117"/>
      <c r="AI22" s="117"/>
      <c r="AJ22" s="117"/>
      <c r="AW22" s="290"/>
      <c r="AX22" s="290"/>
      <c r="AY22" s="290"/>
      <c r="AZ22" s="290"/>
      <c r="BA22" s="65"/>
      <c r="BB22" s="290"/>
      <c r="BC22" s="290"/>
      <c r="BD22" s="290"/>
      <c r="BE22" s="290"/>
      <c r="BF22" s="290"/>
      <c r="BG22" s="290"/>
      <c r="BH22" s="290"/>
      <c r="BI22" s="65"/>
    </row>
    <row r="23" spans="1:61">
      <c r="A23" s="117">
        <f>AVERAGE(Glutamine!H10:H11)</f>
        <v>2.0973000360488894</v>
      </c>
      <c r="B23" s="119">
        <f>(Glutamine!H10*'In Process Calc.'!J6+'In Process Calc.'!E7*Glutamine!H11)/2/1000</f>
        <v>3.9142301172500615</v>
      </c>
      <c r="C23" s="118">
        <f xml:space="preserve"> (Regression!$CE$13*6*'Growth Regression'!S5^5+Regression!$CD$13*5*'Growth Regression'!S5^4+Regression!$CC$13*4*'Growth Regression'!S5^3+Regression!$CB$13*3*'Growth Regression'!S5^2  + Regression!$CA$13*2*'Growth Regression'!S5 + Regression!$BZ$13)/$A23</f>
        <v>8.7354887472543288E-2</v>
      </c>
      <c r="D23" s="117">
        <f xml:space="preserve"> (Regression!$CE$19*6*'Growth Regression'!S5^5+Regression!$CD$19*5*'Growth Regression'!S5^4+Regression!$CC$19*4*'Growth Regression'!S5^3 +Regression!$CB$19*3*'Growth Regression'!S5^2 + Regression!$CA$19*2*'Growth Regression'!S5 + Regression!$BZ$19)/$B23</f>
        <v>4.7908332507792757E-2</v>
      </c>
      <c r="E23" s="117">
        <f xml:space="preserve"> (Regression!$CE$14*6*'Growth Regression'!S5^5+Regression!$CD$14*5*'Growth Regression'!S5^4+Regression!$CC$14*4*'Growth Regression'!S5^3+Regression!$CB$14*3*'Growth Regression'!S5^2  + Regression!$CA$14*2*'Growth Regression'!S5 + Regression!$BZ$14)/$B23</f>
        <v>-2.8531310213022183E-3</v>
      </c>
      <c r="F23" s="117">
        <f xml:space="preserve"> (Regression!$CE$10*6*'Growth Regression'!S5^6+Regression!$CD$10*5*'Growth Regression'!S5^5+Regression!$CC$10*4*'Growth Regression'!S5^3+Regression!$CB$10*3*'Growth Regression'!S5^2  + Regression!$CA$10*2*'Growth Regression'!S5 + Regression!$BZ$10)/$B23</f>
        <v>9.976109249474369E-4</v>
      </c>
      <c r="G23" s="117">
        <f xml:space="preserve"> (Regression!$CE$11*6*'Growth Regression'!S5^6+Regression!$CD$11*5*'Growth Regression'!S5^5+Regression!$CC$11*4*'Growth Regression'!S5^3+Regression!$CB$11*3*'Growth Regression'!S5^2  + Regression!$CA$11*2*'Growth Regression'!S5 + Regression!$BZ$11)/$B23</f>
        <v>-5.6642413545730441E-3</v>
      </c>
      <c r="H23" s="117"/>
      <c r="I23" s="117"/>
      <c r="J23" s="119"/>
      <c r="K23" s="117"/>
      <c r="L23" s="117"/>
      <c r="M23" s="117"/>
      <c r="N23" s="117"/>
      <c r="O23" s="117"/>
      <c r="P23" s="117"/>
      <c r="Q23" s="117"/>
      <c r="R23" s="117"/>
      <c r="S23" s="117"/>
      <c r="T23" s="117"/>
      <c r="U23" s="117"/>
      <c r="V23" s="117"/>
      <c r="W23" s="119"/>
      <c r="X23" s="117"/>
      <c r="Y23" s="117"/>
      <c r="Z23" s="119"/>
      <c r="AA23" s="117"/>
      <c r="AB23" s="117"/>
      <c r="AC23" s="117"/>
      <c r="AD23" s="117"/>
      <c r="AE23" s="117"/>
      <c r="AF23" s="117"/>
      <c r="AG23" s="117"/>
      <c r="AH23" s="117"/>
      <c r="AI23" s="117"/>
      <c r="AJ23" s="117"/>
      <c r="AW23" s="290"/>
      <c r="AX23" s="290"/>
      <c r="AY23" s="290"/>
      <c r="AZ23" s="290"/>
      <c r="BA23" s="65"/>
      <c r="BB23" s="290"/>
      <c r="BC23" s="290"/>
      <c r="BD23" s="290"/>
      <c r="BE23" s="290"/>
      <c r="BF23" s="290"/>
      <c r="BG23" s="290"/>
      <c r="BH23" s="290"/>
      <c r="BI23" s="65"/>
    </row>
    <row r="24" spans="1:61" ht="18">
      <c r="A24" s="117">
        <f>AVERAGE(Glutamine!H11:H12)</f>
        <v>3.365450008010864</v>
      </c>
      <c r="B24" s="119">
        <f>(Glutamine!H11*'In Process Calc.'!J7+'In Process Calc.'!E8*Glutamine!H12)/2/1000</f>
        <v>6.2862009091555704</v>
      </c>
      <c r="C24" s="118">
        <f xml:space="preserve"> (Regression!$CE$13*6*'Growth Regression'!S6^5+Regression!$CD$13*5*'Growth Regression'!S6^4+Regression!$CC$13*4*'Growth Regression'!S6^3+Regression!$CB$13*3*'Growth Regression'!S6^2  + Regression!$CA$13*2*'Growth Regression'!S6 + Regression!$BZ$13)/$A24</f>
        <v>7.1390025950854183E-2</v>
      </c>
      <c r="D24" s="117">
        <f xml:space="preserve"> (Regression!$CE$19*6*'Growth Regression'!S6^5+Regression!$CD$19*5*'Growth Regression'!S6^4+Regression!$CC$19*4*'Growth Regression'!S6^3 +Regression!$CB$19*3*'Growth Regression'!S6^2 + Regression!$CA$19*2*'Growth Regression'!S6 + Regression!$BZ$19)/$B24</f>
        <v>2.7446987826710532E-2</v>
      </c>
      <c r="E24" s="117">
        <f xml:space="preserve"> (Regression!$CE$14*6*'Growth Regression'!S6^5+Regression!$CD$14*5*'Growth Regression'!S6^4+Regression!$CC$14*4*'Growth Regression'!S6^3+Regression!$CB$14*3*'Growth Regression'!S6^2  + Regression!$CA$14*2*'Growth Regression'!S6 + Regression!$BZ$14)/$B24</f>
        <v>-4.7602498468785771E-3</v>
      </c>
      <c r="F24" s="117">
        <f xml:space="preserve"> (Regression!$CE$10*6*'Growth Regression'!S6^6+Regression!$CD$10*5*'Growth Regression'!S6^5+Regression!$CC$10*4*'Growth Regression'!S6^3+Regression!$CB$10*3*'Growth Regression'!S6^2  + Regression!$CA$10*2*'Growth Regression'!S6 + Regression!$BZ$10)/$B24</f>
        <v>2.9977965914798912E-3</v>
      </c>
      <c r="G24" s="117">
        <f xml:space="preserve"> (Regression!$CE$11*6*'Growth Regression'!S6^6+Regression!$CD$11*5*'Growth Regression'!S6^5+Regression!$CC$11*4*'Growth Regression'!S6^3+Regression!$CB$11*3*'Growth Regression'!S6^2  + Regression!$CA$11*2*'Growth Regression'!S6 + Regression!$BZ$11)/$B24</f>
        <v>-4.221465410686521E-3</v>
      </c>
      <c r="H24" s="117"/>
      <c r="I24" s="117"/>
      <c r="J24" s="119"/>
      <c r="K24" s="117"/>
      <c r="L24" s="117"/>
      <c r="M24" s="117"/>
      <c r="N24" s="117"/>
      <c r="O24" s="117"/>
      <c r="P24" s="117"/>
      <c r="Q24" s="117"/>
      <c r="R24" s="117"/>
      <c r="S24" s="117"/>
      <c r="T24" s="117"/>
      <c r="U24" s="117"/>
      <c r="V24" s="117"/>
      <c r="W24" s="119"/>
      <c r="X24" s="117"/>
      <c r="Y24" s="117"/>
      <c r="Z24" s="119"/>
      <c r="AA24" s="117"/>
      <c r="AB24" s="117"/>
      <c r="AC24" s="117"/>
      <c r="AD24" s="117"/>
      <c r="AE24" s="117"/>
      <c r="AF24" s="117"/>
      <c r="AG24" s="117"/>
      <c r="AH24" s="117"/>
      <c r="AI24" s="117"/>
      <c r="AJ24" s="117"/>
      <c r="AL24" s="541" t="s">
        <v>478</v>
      </c>
      <c r="AM24" s="542"/>
      <c r="AN24" s="542"/>
      <c r="AO24" s="542"/>
      <c r="AP24" s="542"/>
      <c r="AQ24" s="542"/>
      <c r="AR24" s="542"/>
      <c r="AS24" s="542"/>
      <c r="AT24" s="542"/>
      <c r="AU24" s="542"/>
      <c r="AV24" s="542"/>
      <c r="AW24" s="542"/>
      <c r="AX24" s="542"/>
      <c r="AY24" s="542"/>
      <c r="AZ24" s="542"/>
      <c r="BA24" s="542"/>
      <c r="BB24" s="542"/>
      <c r="BC24" s="542"/>
      <c r="BD24" s="542"/>
      <c r="BE24" s="542"/>
      <c r="BF24" s="542"/>
      <c r="BG24" s="542"/>
      <c r="BH24" s="543"/>
      <c r="BI24" s="65"/>
    </row>
    <row r="25" spans="1:61" ht="64">
      <c r="A25" s="117">
        <f>AVERAGE(Glutamine!H12:H13)</f>
        <v>5.2894500328063963</v>
      </c>
      <c r="B25" s="119">
        <f>(Glutamine!H12*'In Process Calc.'!J8+'In Process Calc.'!E9*Glutamine!H13)/2/1000</f>
        <v>9.9414225397716525</v>
      </c>
      <c r="C25" s="118">
        <f xml:space="preserve"> (Regression!$CE$13*6*'Growth Regression'!S7^5+Regression!$CD$13*5*'Growth Regression'!S7^4+Regression!$CC$13*4*'Growth Regression'!S7^3+Regression!$CB$13*3*'Growth Regression'!S7^2  + Regression!$CA$13*2*'Growth Regression'!S7 + Regression!$BZ$13)/$A25</f>
        <v>5.6083032292987202E-2</v>
      </c>
      <c r="D25" s="117">
        <f xml:space="preserve"> (Regression!$CE$19*6*'Growth Regression'!S7^5+Regression!$CD$19*5*'Growth Regression'!S7^4+Regression!$CC$19*4*'Growth Regression'!S7^3 +Regression!$CB$19*3*'Growth Regression'!S7^2 + Regression!$CA$19*2*'Growth Regression'!S7 + Regression!$BZ$19)/$B25</f>
        <v>1.2622392982086726E-2</v>
      </c>
      <c r="E25" s="117">
        <f xml:space="preserve"> (Regression!$CE$14*6*'Growth Regression'!S7^5+Regression!$CD$14*5*'Growth Regression'!S7^4+Regression!$CC$14*4*'Growth Regression'!S7^3+Regression!$CB$14*3*'Growth Regression'!S7^2  + Regression!$CA$14*2*'Growth Regression'!S7 + Regression!$BZ$14)/$B25</f>
        <v>-5.9778023863321372E-3</v>
      </c>
      <c r="F25" s="117">
        <f xml:space="preserve"> (Regression!$CE$10*6*'Growth Regression'!S7^6+Regression!$CD$10*5*'Growth Regression'!S7^5+Regression!$CC$10*4*'Growth Regression'!S7^3+Regression!$CB$10*3*'Growth Regression'!S7^2  + Regression!$CA$10*2*'Growth Regression'!S7 + Regression!$BZ$10)/$B25</f>
        <v>4.0465603951615999E-3</v>
      </c>
      <c r="G25" s="117">
        <f xml:space="preserve"> (Regression!$CE$11*6*'Growth Regression'!S7^6+Regression!$CD$11*5*'Growth Regression'!S7^5+Regression!$CC$11*4*'Growth Regression'!S7^3+Regression!$CB$11*3*'Growth Regression'!S7^2  + Regression!$CA$11*2*'Growth Regression'!S7 + Regression!$BZ$11)/$B25</f>
        <v>-2.547840897639867E-3</v>
      </c>
      <c r="H25" s="117"/>
      <c r="I25" s="117"/>
      <c r="J25" s="119"/>
      <c r="K25" s="117"/>
      <c r="L25" s="117"/>
      <c r="M25" s="117"/>
      <c r="N25" s="117"/>
      <c r="O25" s="117"/>
      <c r="P25" s="117"/>
      <c r="Q25" s="117"/>
      <c r="R25" s="117"/>
      <c r="S25" s="117"/>
      <c r="T25" s="117"/>
      <c r="U25" s="117"/>
      <c r="V25" s="117"/>
      <c r="W25" s="119"/>
      <c r="X25" s="117"/>
      <c r="Y25" s="117"/>
      <c r="Z25" s="119"/>
      <c r="AA25" s="117"/>
      <c r="AB25" s="117"/>
      <c r="AC25" s="117"/>
      <c r="AD25" s="117"/>
      <c r="AE25" s="117"/>
      <c r="AF25" s="117"/>
      <c r="AG25" s="117"/>
      <c r="AH25" s="117"/>
      <c r="AI25" s="117"/>
      <c r="AJ25" s="117"/>
      <c r="AK25" s="74" t="s">
        <v>366</v>
      </c>
      <c r="AL25" s="257" t="s">
        <v>17</v>
      </c>
      <c r="AM25" s="257" t="s">
        <v>36</v>
      </c>
      <c r="AN25" s="257" t="s">
        <v>13</v>
      </c>
      <c r="AO25" s="257" t="s">
        <v>11</v>
      </c>
      <c r="AP25" s="258" t="s">
        <v>340</v>
      </c>
      <c r="AQ25" s="257" t="s">
        <v>7</v>
      </c>
      <c r="AR25" s="257" t="s">
        <v>34</v>
      </c>
      <c r="AS25" s="257" t="s">
        <v>12</v>
      </c>
      <c r="AT25" s="257" t="s">
        <v>16</v>
      </c>
      <c r="AU25" s="257" t="s">
        <v>15</v>
      </c>
      <c r="AV25" s="257" t="s">
        <v>38</v>
      </c>
      <c r="AW25" s="257" t="s">
        <v>8</v>
      </c>
      <c r="AX25" s="257" t="s">
        <v>39</v>
      </c>
      <c r="AY25" s="257" t="s">
        <v>40</v>
      </c>
      <c r="AZ25" s="257" t="s">
        <v>19</v>
      </c>
      <c r="BA25" s="257" t="s">
        <v>408</v>
      </c>
      <c r="BB25" s="257" t="s">
        <v>412</v>
      </c>
      <c r="BC25" s="258" t="s">
        <v>341</v>
      </c>
      <c r="BD25" s="257" t="s">
        <v>14</v>
      </c>
      <c r="BE25" s="257" t="s">
        <v>35</v>
      </c>
      <c r="BF25" s="258" t="s">
        <v>342</v>
      </c>
      <c r="BG25" s="257" t="s">
        <v>18</v>
      </c>
      <c r="BH25" s="257" t="s">
        <v>37</v>
      </c>
      <c r="BI25" s="293"/>
    </row>
    <row r="26" spans="1:61">
      <c r="A26" s="117">
        <f>AVERAGE(Glutamine!H13:H14)</f>
        <v>7.9951501918792722</v>
      </c>
      <c r="B26" s="119">
        <f>(Glutamine!H13*'In Process Calc.'!J9+'In Process Calc.'!E10*Glutamine!H14)/2/1000</f>
        <v>15.117870985388269</v>
      </c>
      <c r="C26" s="118">
        <f xml:space="preserve"> (Regression!$CE$13*6*'Growth Regression'!S8^5+Regression!$CD$13*5*'Growth Regression'!S8^4+Regression!$CC$13*4*'Growth Regression'!S8^3+Regression!$CB$13*3*'Growth Regression'!S8^2  + Regression!$CA$13*2*'Growth Regression'!S8 + Regression!$BZ$13)/$A26</f>
        <v>4.4434012533676057E-2</v>
      </c>
      <c r="D26" s="117">
        <f xml:space="preserve"> (Regression!$CE$19*6*'Growth Regression'!S8^5+Regression!$CD$19*5*'Growth Regression'!S8^4+Regression!$CC$19*4*'Growth Regression'!S8^3 +Regression!$CB$19*3*'Growth Regression'!S8^2 + Regression!$CA$19*2*'Growth Regression'!S8 + Regression!$BZ$19)/$B26</f>
        <v>3.3292085502942058E-3</v>
      </c>
      <c r="E26" s="117">
        <f xml:space="preserve"> (Regression!$CE$14*6*'Growth Regression'!S8^5+Regression!$CD$14*5*'Growth Regression'!S8^4+Regression!$CC$14*4*'Growth Regression'!S8^3+Regression!$CB$14*3*'Growth Regression'!S8^2  + Regression!$CA$14*2*'Growth Regression'!S8 + Regression!$BZ$14)/$B26</f>
        <v>-5.8790187776064391E-3</v>
      </c>
      <c r="F26" s="117">
        <f xml:space="preserve"> (Regression!$CE$10*6*'Growth Regression'!S8^6+Regression!$CD$10*5*'Growth Regression'!S8^5+Regression!$CC$10*4*'Growth Regression'!S8^3+Regression!$CB$10*3*'Growth Regression'!S8^2  + Regression!$CA$10*2*'Growth Regression'!S8 + Regression!$BZ$10)/$B26</f>
        <v>4.3137949991245341E-3</v>
      </c>
      <c r="G26" s="117">
        <f xml:space="preserve"> (Regression!$CE$11*6*'Growth Regression'!S8^6+Regression!$CD$11*5*'Growth Regression'!S8^5+Regression!$CC$11*4*'Growth Regression'!S8^3+Regression!$CB$11*3*'Growth Regression'!S8^2  + Regression!$CA$11*2*'Growth Regression'!S8 + Regression!$BZ$11)/$B26</f>
        <v>-1.2852282678583935E-3</v>
      </c>
      <c r="H26" s="117"/>
      <c r="I26" s="117"/>
      <c r="J26" s="119"/>
      <c r="K26" s="117"/>
      <c r="L26" s="117"/>
      <c r="M26" s="117"/>
      <c r="N26" s="117"/>
      <c r="O26" s="117"/>
      <c r="P26" s="117"/>
      <c r="Q26" s="117"/>
      <c r="R26" s="117"/>
      <c r="S26" s="117"/>
      <c r="T26" s="117"/>
      <c r="U26" s="117"/>
      <c r="V26" s="117"/>
      <c r="W26" s="119"/>
      <c r="X26" s="117"/>
      <c r="Y26" s="117"/>
      <c r="Z26" s="119"/>
      <c r="AA26" s="117"/>
      <c r="AB26" s="117"/>
      <c r="AC26" s="117"/>
      <c r="AD26" s="117"/>
      <c r="AE26" s="117"/>
      <c r="AF26" s="117"/>
      <c r="AG26" s="117"/>
      <c r="AH26" s="117"/>
      <c r="AI26" s="117"/>
      <c r="AJ26" s="117"/>
      <c r="AK26" s="76">
        <f>'In Process Calc.'!C3</f>
        <v>0.61666666675591841</v>
      </c>
      <c r="AL26" s="290">
        <f>Glutamine!U7</f>
        <v>6.5000000000000002E-2</v>
      </c>
      <c r="AM26" s="290">
        <f>Glutamine!V7</f>
        <v>2.2170000000000001</v>
      </c>
      <c r="AN26" s="290">
        <f>Glutamine!W7</f>
        <v>6.718</v>
      </c>
      <c r="AO26" s="290">
        <f>Glutamine!X7</f>
        <v>1.8839999999999999</v>
      </c>
      <c r="AP26" s="290">
        <f>Glutamine!Y7</f>
        <v>1.123</v>
      </c>
      <c r="AQ26" s="290">
        <f>Glutamine!Z7</f>
        <v>34.08157374719687</v>
      </c>
      <c r="AR26" s="290">
        <f>Glutamine!AA7</f>
        <v>0</v>
      </c>
      <c r="AS26" s="290">
        <f>Glutamine!AB7</f>
        <v>2.4990000000000001</v>
      </c>
      <c r="AT26" s="290">
        <f>Glutamine!AC7</f>
        <v>0.21199999999999999</v>
      </c>
      <c r="AU26" s="290">
        <f>Glutamine!AD7</f>
        <v>1.3089999999999999</v>
      </c>
      <c r="AV26" s="290">
        <f>Glutamine!AE7</f>
        <v>2.9790000000000001</v>
      </c>
      <c r="AW26" s="290">
        <f>Glutamine!AF7</f>
        <v>0.6660746003552398</v>
      </c>
      <c r="AX26" s="290">
        <f>Glutamine!AG7</f>
        <v>4.5869999999999997</v>
      </c>
      <c r="AY26" s="290">
        <f>Glutamine!AH7</f>
        <v>3.5350000000000001</v>
      </c>
      <c r="AZ26" s="290">
        <f>Glutamine!AI7</f>
        <v>0.83099999999999996</v>
      </c>
      <c r="BA26" s="290">
        <f>Glutamine!AJ7</f>
        <v>0.64</v>
      </c>
      <c r="BB26" s="290">
        <f>Glutamine!AK7</f>
        <v>1.357</v>
      </c>
      <c r="BC26" s="290">
        <f>Glutamine!AL7</f>
        <v>5.3029999999999999</v>
      </c>
      <c r="BD26" s="290">
        <f>Glutamine!AM7</f>
        <v>5.1929999999999996</v>
      </c>
      <c r="BE26" s="290">
        <f>Glutamine!AN7</f>
        <v>3.2669999999999999</v>
      </c>
      <c r="BF26" s="290">
        <f>Glutamine!AO7</f>
        <v>1.141</v>
      </c>
      <c r="BG26" s="290">
        <f>Glutamine!AP7</f>
        <v>1.5580000000000001</v>
      </c>
      <c r="BH26" s="290">
        <f>Glutamine!AQ7</f>
        <v>3.2669999999999999</v>
      </c>
      <c r="BI26" s="65"/>
    </row>
    <row r="27" spans="1:61">
      <c r="A27" s="117">
        <f>AVERAGE(Glutamine!H14:H15)</f>
        <v>10.724650247192383</v>
      </c>
      <c r="B27" s="119">
        <f>(Glutamine!H14*'In Process Calc.'!J10+'In Process Calc.'!E11*Glutamine!H15)/2/1000</f>
        <v>20.483019523130572</v>
      </c>
      <c r="C27" s="118">
        <f xml:space="preserve"> (Regression!$CE$13*6*'Growth Regression'!S9^5+Regression!$CD$13*5*'Growth Regression'!S9^4+Regression!$CC$13*4*'Growth Regression'!S9^3+Regression!$CB$13*3*'Growth Regression'!S9^2  + Regression!$CA$13*2*'Growth Regression'!S9 + Regression!$BZ$13)/$A27</f>
        <v>3.8333657341907759E-2</v>
      </c>
      <c r="D27" s="117">
        <f xml:space="preserve"> (Regression!$CE$19*6*'Growth Regression'!S9^5+Regression!$CD$19*5*'Growth Regression'!S9^4+Regression!$CC$19*4*'Growth Regression'!S9^3 +Regression!$CB$19*3*'Growth Regression'!S9^2 + Regression!$CA$19*2*'Growth Regression'!S9 + Regression!$BZ$19)/$B27</f>
        <v>-1.7208527208989754E-3</v>
      </c>
      <c r="E27" s="117">
        <f xml:space="preserve"> (Regression!$CE$14*6*'Growth Regression'!S9^5+Regression!$CD$14*5*'Growth Regression'!S9^4+Regression!$CC$14*4*'Growth Regression'!S9^3+Regression!$CB$14*3*'Growth Regression'!S9^2  + Regression!$CA$14*2*'Growth Regression'!S9 + Regression!$BZ$14)/$B27</f>
        <v>-4.8486266753161615E-3</v>
      </c>
      <c r="F27" s="117">
        <f xml:space="preserve"> (Regression!$CE$10*6*'Growth Regression'!S9^6+Regression!$CD$10*5*'Growth Regression'!S9^5+Regression!$CC$10*4*'Growth Regression'!S9^3+Regression!$CB$10*3*'Growth Regression'!S9^2  + Regression!$CA$10*2*'Growth Regression'!S9 + Regression!$BZ$10)/$B27</f>
        <v>4.2431568526381368E-3</v>
      </c>
      <c r="G27" s="117">
        <f xml:space="preserve"> (Regression!$CE$11*6*'Growth Regression'!S9^6+Regression!$CD$11*5*'Growth Regression'!S9^5+Regression!$CC$11*4*'Growth Regression'!S9^3+Regression!$CB$11*3*'Growth Regression'!S9^2  + Regression!$CA$11*2*'Growth Regression'!S9 + Regression!$BZ$11)/$B27</f>
        <v>-5.2406622778602887E-4</v>
      </c>
      <c r="H27" s="117"/>
      <c r="I27" s="117"/>
      <c r="J27" s="119"/>
      <c r="K27" s="117"/>
      <c r="L27" s="117"/>
      <c r="M27" s="117"/>
      <c r="N27" s="117"/>
      <c r="O27" s="117"/>
      <c r="P27" s="117"/>
      <c r="Q27" s="117"/>
      <c r="R27" s="117"/>
      <c r="S27" s="117"/>
      <c r="T27" s="117"/>
      <c r="U27" s="117"/>
      <c r="V27" s="117"/>
      <c r="W27" s="119"/>
      <c r="X27" s="117"/>
      <c r="Y27" s="117"/>
      <c r="Z27" s="119"/>
      <c r="AA27" s="117"/>
      <c r="AB27" s="117"/>
      <c r="AC27" s="117"/>
      <c r="AD27" s="117"/>
      <c r="AE27" s="117"/>
      <c r="AF27" s="117"/>
      <c r="AG27" s="117"/>
      <c r="AH27" s="117"/>
      <c r="AI27" s="117"/>
      <c r="AJ27" s="117"/>
      <c r="AK27" s="76">
        <f>'In Process Calc.'!C4</f>
        <v>21.28333333338378</v>
      </c>
      <c r="AL27" s="290">
        <f>Glutamine!U8</f>
        <v>7.2999999999999995E-2</v>
      </c>
      <c r="AM27" s="290">
        <f>Glutamine!V8</f>
        <v>2.133</v>
      </c>
      <c r="AN27" s="290">
        <f>Glutamine!W8</f>
        <v>6.3630000000000004</v>
      </c>
      <c r="AO27" s="290">
        <f>Glutamine!X8</f>
        <v>1.9319999999999999</v>
      </c>
      <c r="AP27" s="290">
        <f>Glutamine!Y8</f>
        <v>1.19</v>
      </c>
      <c r="AQ27" s="290">
        <f>Glutamine!Z8</f>
        <v>32.860409867004151</v>
      </c>
      <c r="AR27" s="290">
        <f>Glutamine!AA8</f>
        <v>0</v>
      </c>
      <c r="AS27" s="290">
        <f>Glutamine!AB8</f>
        <v>2.5510000000000002</v>
      </c>
      <c r="AT27" s="290">
        <f>Glutamine!AC8</f>
        <v>0.27300000000000002</v>
      </c>
      <c r="AU27" s="290">
        <f>Glutamine!AD8</f>
        <v>1.6679999999999999</v>
      </c>
      <c r="AV27" s="290">
        <f>Glutamine!AE8</f>
        <v>2.9820000000000002</v>
      </c>
      <c r="AW27" s="290">
        <f>Glutamine!AF8</f>
        <v>1.3321492007104796</v>
      </c>
      <c r="AX27" s="290">
        <f>Glutamine!AG8</f>
        <v>4.5999999999999996</v>
      </c>
      <c r="AY27" s="290">
        <f>Glutamine!AH8</f>
        <v>3.6219999999999999</v>
      </c>
      <c r="AZ27" s="290">
        <f>Glutamine!AI8</f>
        <v>0.82199999999999995</v>
      </c>
      <c r="BA27" s="290">
        <f>Glutamine!AJ8</f>
        <v>0.8</v>
      </c>
      <c r="BB27" s="290">
        <f>Glutamine!AK8</f>
        <v>1.3779999999999999</v>
      </c>
      <c r="BC27" s="290">
        <f>Glutamine!AL8</f>
        <v>5.3490000000000002</v>
      </c>
      <c r="BD27" s="290">
        <f>Glutamine!AM8</f>
        <v>5.1020000000000003</v>
      </c>
      <c r="BE27" s="290">
        <f>Glutamine!AN8</f>
        <v>3.33</v>
      </c>
      <c r="BF27" s="290">
        <f>Glutamine!AO8</f>
        <v>1.153</v>
      </c>
      <c r="BG27" s="290">
        <f>Glutamine!AP8</f>
        <v>1.5720000000000001</v>
      </c>
      <c r="BH27" s="290">
        <f>Glutamine!AQ8</f>
        <v>3.302</v>
      </c>
      <c r="BI27" s="65"/>
    </row>
    <row r="28" spans="1:61">
      <c r="A28" s="117">
        <f>AVERAGE(Glutamine!H15:H16)</f>
        <v>13.233850343322754</v>
      </c>
      <c r="B28" s="119">
        <f>(Glutamine!H15*'In Process Calc.'!J11+'In Process Calc.'!E12*Glutamine!H16)/2/1000</f>
        <v>25.406145430293051</v>
      </c>
      <c r="C28" s="118">
        <f xml:space="preserve"> (Regression!$CE$13*6*'Growth Regression'!S10^5+Regression!$CD$13*5*'Growth Regression'!S10^4+Regression!$CC$13*4*'Growth Regression'!S10^3+Regression!$CB$13*3*'Growth Regression'!S10^2  + Regression!$CA$13*2*'Growth Regression'!S10 + Regression!$BZ$13)/$A28</f>
        <v>3.5178794970848686E-2</v>
      </c>
      <c r="D28" s="117">
        <f xml:space="preserve"> (Regression!$CE$19*6*'Growth Regression'!S10^5+Regression!$CD$19*5*'Growth Regression'!S10^4+Regression!$CC$19*4*'Growth Regression'!S10^3 +Regression!$CB$19*3*'Growth Regression'!S10^2 + Regression!$CA$19*2*'Growth Regression'!S10 + Regression!$BZ$19)/$B28</f>
        <v>-4.6124712350458638E-3</v>
      </c>
      <c r="E28" s="117">
        <f xml:space="preserve"> (Regression!$CE$14*6*'Growth Regression'!S10^5+Regression!$CD$14*5*'Growth Regression'!S10^4+Regression!$CC$14*4*'Growth Regression'!S10^3+Regression!$CB$14*3*'Growth Regression'!S10^2  + Regression!$CA$14*2*'Growth Regression'!S10 + Regression!$BZ$14)/$B28</f>
        <v>-3.0764671126485782E-3</v>
      </c>
      <c r="F28" s="117">
        <f xml:space="preserve"> (Regression!$CE$10*6*'Growth Regression'!S10^6+Regression!$CD$10*5*'Growth Regression'!S10^5+Regression!$CC$10*4*'Growth Regression'!S10^3+Regression!$CB$10*3*'Growth Regression'!S10^2  + Regression!$CA$10*2*'Growth Regression'!S10 + Regression!$BZ$10)/$B28</f>
        <v>3.967046310082694E-3</v>
      </c>
      <c r="G28" s="117">
        <f xml:space="preserve"> (Regression!$CE$11*6*'Growth Regression'!S10^6+Regression!$CD$11*5*'Growth Regression'!S10^5+Regression!$CC$11*4*'Growth Regression'!S10^3+Regression!$CB$11*3*'Growth Regression'!S10^2  + Regression!$CA$11*2*'Growth Regression'!S10 + Regression!$BZ$11)/$B28</f>
        <v>-3.4304008925336641E-5</v>
      </c>
      <c r="H28" s="117"/>
      <c r="I28" s="117"/>
      <c r="J28" s="119"/>
      <c r="K28" s="117"/>
      <c r="L28" s="117"/>
      <c r="M28" s="117"/>
      <c r="N28" s="117"/>
      <c r="O28" s="117"/>
      <c r="P28" s="117"/>
      <c r="Q28" s="117"/>
      <c r="R28" s="117"/>
      <c r="S28" s="117"/>
      <c r="T28" s="117"/>
      <c r="U28" s="117"/>
      <c r="V28" s="117"/>
      <c r="W28" s="119"/>
      <c r="X28" s="117"/>
      <c r="Y28" s="117"/>
      <c r="Z28" s="119"/>
      <c r="AA28" s="117"/>
      <c r="AB28" s="117"/>
      <c r="AC28" s="117"/>
      <c r="AD28" s="117"/>
      <c r="AE28" s="117"/>
      <c r="AF28" s="117"/>
      <c r="AG28" s="117"/>
      <c r="AH28" s="117"/>
      <c r="AI28" s="117"/>
      <c r="AJ28" s="117"/>
      <c r="AK28" s="76">
        <f>'In Process Calc.'!C5</f>
        <v>48.550000000046566</v>
      </c>
      <c r="AL28" s="290">
        <f>Glutamine!U9</f>
        <v>6.8000000000000005E-2</v>
      </c>
      <c r="AM28" s="290">
        <f>Glutamine!V9</f>
        <v>1.657</v>
      </c>
      <c r="AN28" s="290">
        <f>Glutamine!W9</f>
        <v>5.1859999999999999</v>
      </c>
      <c r="AO28" s="290">
        <f>Glutamine!X9</f>
        <v>1.8180000000000001</v>
      </c>
      <c r="AP28" s="290">
        <f>Glutamine!Y9</f>
        <v>1.083</v>
      </c>
      <c r="AQ28" s="290">
        <f>Glutamine!Z9</f>
        <v>32.083305579608783</v>
      </c>
      <c r="AR28" s="290">
        <f>Glutamine!AA9</f>
        <v>0.33200000000000002</v>
      </c>
      <c r="AS28" s="290">
        <f>Glutamine!AB9</f>
        <v>2.355</v>
      </c>
      <c r="AT28" s="290">
        <f>Glutamine!AC9</f>
        <v>0.38600000000000001</v>
      </c>
      <c r="AU28" s="290">
        <f>Glutamine!AD9</f>
        <v>1.4370000000000001</v>
      </c>
      <c r="AV28" s="290">
        <f>Glutamine!AE9</f>
        <v>2.6389999999999998</v>
      </c>
      <c r="AW28" s="290">
        <f>Glutamine!AF9</f>
        <v>2.5532859680284195</v>
      </c>
      <c r="AX28" s="290">
        <f>Glutamine!AG9</f>
        <v>4.0759999999999996</v>
      </c>
      <c r="AY28" s="290">
        <f>Glutamine!AH9</f>
        <v>3.2919999999999998</v>
      </c>
      <c r="AZ28" s="290">
        <f>Glutamine!AI9</f>
        <v>0.73199999999999998</v>
      </c>
      <c r="BA28" s="290">
        <f>Glutamine!AJ9</f>
        <v>1.26</v>
      </c>
      <c r="BB28" s="290">
        <f>Glutamine!AK9</f>
        <v>1.228</v>
      </c>
      <c r="BC28" s="290">
        <f>Glutamine!AL9</f>
        <v>4.8490000000000002</v>
      </c>
      <c r="BD28" s="290">
        <f>Glutamine!AM9</f>
        <v>4.431</v>
      </c>
      <c r="BE28" s="290">
        <f>Glutamine!AN9</f>
        <v>3.0129999999999999</v>
      </c>
      <c r="BF28" s="290">
        <f>Glutamine!AO9</f>
        <v>1.014</v>
      </c>
      <c r="BG28" s="290">
        <f>Glutamine!AP9</f>
        <v>1.454</v>
      </c>
      <c r="BH28" s="290">
        <f>Glutamine!AQ9</f>
        <v>2.9649999999999999</v>
      </c>
      <c r="BI28" s="65"/>
    </row>
    <row r="29" spans="1:61">
      <c r="A29" s="117">
        <f>AVERAGE(Glutamine!H16:H17)</f>
        <v>14.780900342559814</v>
      </c>
      <c r="B29" s="119">
        <f>(Glutamine!H16*'In Process Calc.'!J12+'In Process Calc.'!E13*Glutamine!H17)/2/1000</f>
        <v>27.938638487563516</v>
      </c>
      <c r="C29" s="118">
        <f xml:space="preserve"> (Regression!$CE$13*6*'Growth Regression'!S11^5+Regression!$CD$13*5*'Growth Regression'!S11^4+Regression!$CC$13*4*'Growth Regression'!S11^3+Regression!$CB$13*3*'Growth Regression'!S11^2  + Regression!$CA$13*2*'Growth Regression'!S11 + Regression!$BZ$13)/$A29</f>
        <v>3.5112543937471381E-2</v>
      </c>
      <c r="D29" s="117">
        <f xml:space="preserve"> (Regression!$CE$19*6*'Growth Regression'!S11^5+Regression!$CD$19*5*'Growth Regression'!S11^4+Regression!$CC$19*4*'Growth Regression'!S11^3 +Regression!$CB$19*3*'Growth Regression'!S11^2 + Regression!$CA$19*2*'Growth Regression'!S11 + Regression!$BZ$19)/$B29</f>
        <v>-6.3486445780171772E-3</v>
      </c>
      <c r="E29" s="117">
        <f xml:space="preserve"> (Regression!$CE$14*6*'Growth Regression'!S11^5+Regression!$CD$14*5*'Growth Regression'!S11^4+Regression!$CC$14*4*'Growth Regression'!S11^3+Regression!$CB$14*3*'Growth Regression'!S11^2  + Regression!$CA$14*2*'Growth Regression'!S11 + Regression!$BZ$14)/$B29</f>
        <v>-7.3909260901879319E-4</v>
      </c>
      <c r="F29" s="117">
        <f xml:space="preserve"> (Regression!$CE$10*6*'Growth Regression'!S11^6+Regression!$CD$10*5*'Growth Regression'!S11^5+Regression!$CC$10*4*'Growth Regression'!S11^3+Regression!$CB$10*3*'Growth Regression'!S11^2  + Regression!$CA$10*2*'Growth Regression'!S11 + Regression!$BZ$10)/$B29</f>
        <v>3.6323570338097954E-3</v>
      </c>
      <c r="G29" s="117">
        <f xml:space="preserve"> (Regression!$CE$11*6*'Growth Regression'!S11^6+Regression!$CD$11*5*'Growth Regression'!S11^5+Regression!$CC$11*4*'Growth Regression'!S11^3+Regression!$CB$11*3*'Growth Regression'!S11^2  + Regression!$CA$11*2*'Growth Regression'!S11 + Regression!$BZ$11)/$B29</f>
        <v>3.0244009854577393E-4</v>
      </c>
      <c r="H29" s="117"/>
      <c r="I29" s="117"/>
      <c r="J29" s="119"/>
      <c r="K29" s="117"/>
      <c r="L29" s="117"/>
      <c r="M29" s="117"/>
      <c r="N29" s="117"/>
      <c r="O29" s="117"/>
      <c r="P29" s="117"/>
      <c r="Q29" s="117"/>
      <c r="R29" s="117"/>
      <c r="S29" s="117"/>
      <c r="T29" s="117"/>
      <c r="U29" s="117"/>
      <c r="V29" s="117"/>
      <c r="W29" s="119"/>
      <c r="X29" s="117"/>
      <c r="Y29" s="117"/>
      <c r="Z29" s="119"/>
      <c r="AA29" s="117"/>
      <c r="AB29" s="117"/>
      <c r="AC29" s="117"/>
      <c r="AD29" s="117"/>
      <c r="AE29" s="117"/>
      <c r="AF29" s="117"/>
      <c r="AG29" s="117"/>
      <c r="AH29" s="117"/>
      <c r="AI29" s="117"/>
      <c r="AJ29" s="117"/>
      <c r="AK29" s="76">
        <f>'In Process Calc.'!C6</f>
        <v>71.050000000046566</v>
      </c>
      <c r="AL29" s="290">
        <f>Glutamine!U10</f>
        <v>0.10199999999999999</v>
      </c>
      <c r="AM29" s="290">
        <f>Glutamine!V10</f>
        <v>1.6890000000000001</v>
      </c>
      <c r="AN29" s="290">
        <f>Glutamine!W10</f>
        <v>4.5129999999999999</v>
      </c>
      <c r="AO29" s="290">
        <f>Glutamine!X10</f>
        <v>1.6950000000000001</v>
      </c>
      <c r="AP29" s="290">
        <f>Glutamine!Y10</f>
        <v>0.96799999999999997</v>
      </c>
      <c r="AQ29" s="290">
        <f>Glutamine!Z10</f>
        <v>29.807500166522345</v>
      </c>
      <c r="AR29" s="290">
        <f>Glutamine!AA10</f>
        <v>0.35599999999999998</v>
      </c>
      <c r="AS29" s="290">
        <f>Glutamine!AB10</f>
        <v>2.2269999999999999</v>
      </c>
      <c r="AT29" s="290">
        <f>Glutamine!AC10</f>
        <v>0.53200000000000003</v>
      </c>
      <c r="AU29" s="290">
        <f>Glutamine!AD10</f>
        <v>0.97699999999999998</v>
      </c>
      <c r="AV29" s="290">
        <f>Glutamine!AE10</f>
        <v>2.4089999999999998</v>
      </c>
      <c r="AW29" s="290">
        <f>Glutamine!AF10</f>
        <v>3.4413854351687392</v>
      </c>
      <c r="AX29" s="290">
        <f>Glutamine!AG10</f>
        <v>3.72</v>
      </c>
      <c r="AY29" s="290">
        <f>Glutamine!AH10</f>
        <v>3.0379999999999998</v>
      </c>
      <c r="AZ29" s="290">
        <f>Glutamine!AI10</f>
        <v>0.64900000000000002</v>
      </c>
      <c r="BA29" s="290">
        <f>Glutamine!AJ10</f>
        <v>1.8</v>
      </c>
      <c r="BB29" s="290">
        <f>Glutamine!AK10</f>
        <v>1.123</v>
      </c>
      <c r="BC29" s="290">
        <f>Glutamine!AL10</f>
        <v>4.5590000000000002</v>
      </c>
      <c r="BD29" s="290">
        <f>Glutamine!AM10</f>
        <v>3.9089999999999998</v>
      </c>
      <c r="BE29" s="290">
        <f>Glutamine!AN10</f>
        <v>2.7930000000000001</v>
      </c>
      <c r="BF29" s="290">
        <f>Glutamine!AO10</f>
        <v>0.90500000000000003</v>
      </c>
      <c r="BG29" s="290">
        <f>Glutamine!AP10</f>
        <v>1.35</v>
      </c>
      <c r="BH29" s="290">
        <f>Glutamine!AQ10</f>
        <v>2.7189999999999999</v>
      </c>
      <c r="BI29" s="65"/>
    </row>
    <row r="30" spans="1:61">
      <c r="A30" s="117">
        <f>AVERAGE(Glutamine!H17:H18)</f>
        <v>15.395500047302246</v>
      </c>
      <c r="B30" s="119">
        <f>(Glutamine!H17*'In Process Calc.'!J13+'In Process Calc.'!E14*Glutamine!H18)/2/1000</f>
        <v>28.602370344228344</v>
      </c>
      <c r="C30" s="118">
        <f xml:space="preserve"> (Regression!$CE$13*6*'Growth Regression'!S12^5+Regression!$CD$13*5*'Growth Regression'!S12^4+Regression!$CC$13*4*'Growth Regression'!S12^3+Regression!$CB$13*3*'Growth Regression'!S12^2  + Regression!$CA$13*2*'Growth Regression'!S12 + Regression!$BZ$13)/$A30</f>
        <v>3.704314696601755E-2</v>
      </c>
      <c r="D30" s="117">
        <f xml:space="preserve"> (Regression!$CE$19*6*'Growth Regression'!S12^5+Regression!$CD$19*5*'Growth Regression'!S12^4+Regression!$CC$19*4*'Growth Regression'!S12^3 +Regression!$CB$19*3*'Growth Regression'!S12^2 + Regression!$CA$19*2*'Growth Regression'!S12 + Regression!$BZ$19)/$B30</f>
        <v>-6.7497745704583811E-3</v>
      </c>
      <c r="E30" s="117">
        <f xml:space="preserve"> (Regression!$CE$14*6*'Growth Regression'!S12^5+Regression!$CD$14*5*'Growth Regression'!S12^4+Regression!$CC$14*4*'Growth Regression'!S12^3+Regression!$CB$14*3*'Growth Regression'!S12^2  + Regression!$CA$14*2*'Growth Regression'!S12 + Regression!$BZ$14)/$B30</f>
        <v>2.0918688210202433E-3</v>
      </c>
      <c r="F30" s="117">
        <f xml:space="preserve"> (Regression!$CE$10*6*'Growth Regression'!S12^6+Regression!$CD$10*5*'Growth Regression'!S12^5+Regression!$CC$10*4*'Growth Regression'!S12^3+Regression!$CB$10*3*'Growth Regression'!S12^2  + Regression!$CA$10*2*'Growth Regression'!S12 + Regression!$BZ$10)/$B30</f>
        <v>2.9216592443821444E-3</v>
      </c>
      <c r="G30" s="117">
        <f xml:space="preserve"> (Regression!$CE$11*6*'Growth Regression'!S12^6+Regression!$CD$11*5*'Growth Regression'!S12^5+Regression!$CC$11*4*'Growth Regression'!S12^3+Regression!$CB$11*3*'Growth Regression'!S12^2  + Regression!$CA$11*2*'Growth Regression'!S12 + Regression!$BZ$11)/$B30</f>
        <v>5.3087905010688018E-4</v>
      </c>
      <c r="H30" s="117"/>
      <c r="I30" s="117"/>
      <c r="J30" s="119"/>
      <c r="K30" s="117"/>
      <c r="L30" s="117"/>
      <c r="M30" s="117"/>
      <c r="N30" s="117"/>
      <c r="O30" s="117"/>
      <c r="P30" s="117"/>
      <c r="Q30" s="117"/>
      <c r="R30" s="117"/>
      <c r="S30" s="117"/>
      <c r="T30" s="117"/>
      <c r="U30" s="117"/>
      <c r="V30" s="117"/>
      <c r="W30" s="119"/>
      <c r="X30" s="117"/>
      <c r="Y30" s="117"/>
      <c r="Z30" s="119"/>
      <c r="AA30" s="117"/>
      <c r="AB30" s="117"/>
      <c r="AC30" s="117"/>
      <c r="AD30" s="117"/>
      <c r="AE30" s="117"/>
      <c r="AF30" s="117"/>
      <c r="AG30" s="117"/>
      <c r="AH30" s="117"/>
      <c r="AI30" s="117"/>
      <c r="AJ30" s="117"/>
      <c r="AK30" s="76">
        <f>'In Process Calc.'!C7</f>
        <v>95.53333333338378</v>
      </c>
      <c r="AL30" s="290">
        <f>Glutamine!U11</f>
        <v>0.26300000000000001</v>
      </c>
      <c r="AM30" s="290">
        <f>Glutamine!V11</f>
        <v>2.105</v>
      </c>
      <c r="AN30" s="290">
        <f>Glutamine!W11</f>
        <v>5.7670000000000003</v>
      </c>
      <c r="AO30" s="290">
        <f>Glutamine!X11</f>
        <v>1.629</v>
      </c>
      <c r="AP30" s="290">
        <f>Glutamine!Y11</f>
        <v>0.85899999999999999</v>
      </c>
      <c r="AQ30" s="290">
        <f>Glutamine!Z11</f>
        <v>33.193454561602174</v>
      </c>
      <c r="AR30" s="290">
        <f>Glutamine!AA11</f>
        <v>0.63500000000000001</v>
      </c>
      <c r="AS30" s="290">
        <f>Glutamine!AB11</f>
        <v>6.34</v>
      </c>
      <c r="AT30" s="290">
        <f>Glutamine!AC11</f>
        <v>0.876</v>
      </c>
      <c r="AU30" s="290">
        <f>Glutamine!AD11</f>
        <v>1.446</v>
      </c>
      <c r="AV30" s="290">
        <f>Glutamine!AE11</f>
        <v>2.9390000000000001</v>
      </c>
      <c r="AW30" s="290">
        <f>Glutamine!AF11</f>
        <v>5.1065719360568389</v>
      </c>
      <c r="AX30" s="290">
        <f>Glutamine!AG11</f>
        <v>4.2590000000000003</v>
      </c>
      <c r="AY30" s="290">
        <f>Glutamine!AH11</f>
        <v>3.6549999999999998</v>
      </c>
      <c r="AZ30" s="290">
        <f>Glutamine!AI11</f>
        <v>0.56699999999999995</v>
      </c>
      <c r="BA30" s="290">
        <f>Glutamine!AJ11</f>
        <v>2.83</v>
      </c>
      <c r="BB30" s="290">
        <f>Glutamine!AK11</f>
        <v>1.399</v>
      </c>
      <c r="BC30" s="290">
        <f>Glutamine!AL11</f>
        <v>4.3029999999999999</v>
      </c>
      <c r="BD30" s="290">
        <f>Glutamine!AM11</f>
        <v>3.3769999999999998</v>
      </c>
      <c r="BE30" s="290">
        <f>Glutamine!AN11</f>
        <v>2.57</v>
      </c>
      <c r="BF30" s="290">
        <f>Glutamine!AO11</f>
        <v>1.097</v>
      </c>
      <c r="BG30" s="290">
        <f>Glutamine!AP11</f>
        <v>1.194</v>
      </c>
      <c r="BH30" s="290">
        <f>Glutamine!AQ11</f>
        <v>3.96</v>
      </c>
      <c r="BI30" s="65"/>
    </row>
    <row r="31" spans="1:61">
      <c r="A31" s="117">
        <f>AVERAGE(Glutamine!H18:H19)</f>
        <v>15.070050103759765</v>
      </c>
      <c r="B31" s="119">
        <f>(Glutamine!H18*'In Process Calc.'!J14+'In Process Calc.'!E15*Glutamine!H19)/2/1000</f>
        <v>27.601551101721999</v>
      </c>
      <c r="C31" s="118">
        <f xml:space="preserve"> (Regression!$CE$13*6*'Growth Regression'!S13^5+Regression!$CD$13*5*'Growth Regression'!S13^4+Regression!$CC$13*4*'Growth Regression'!S13^3+Regression!$CB$13*3*'Growth Regression'!S13^2  + Regression!$CA$13*2*'Growth Regression'!S13 + Regression!$BZ$13)/$A31</f>
        <v>4.0987311746449075E-2</v>
      </c>
      <c r="D31" s="117">
        <f xml:space="preserve"> (Regression!$CE$19*6*'Growth Regression'!S13^5+Regression!$CD$19*5*'Growth Regression'!S13^4+Regression!$CC$19*4*'Growth Regression'!S13^3 +Regression!$CB$19*3*'Growth Regression'!S13^2 + Regression!$CA$19*2*'Growth Regression'!S13 + Regression!$BZ$19)/$B31</f>
        <v>-5.258941973475104E-3</v>
      </c>
      <c r="E31" s="117">
        <f xml:space="preserve"> (Regression!$CE$14*6*'Growth Regression'!S13^5+Regression!$CD$14*5*'Growth Regression'!S13^4+Regression!$CC$14*4*'Growth Regression'!S13^3+Regression!$CB$14*3*'Growth Regression'!S13^2  + Regression!$CA$14*2*'Growth Regression'!S13 + Regression!$BZ$14)/$B31</f>
        <v>4.5778928441207985E-3</v>
      </c>
      <c r="F31" s="117">
        <f xml:space="preserve"> (Regression!$CE$10*6*'Growth Regression'!S13^6+Regression!$CD$10*5*'Growth Regression'!S13^5+Regression!$CC$10*4*'Growth Regression'!S13^3+Regression!$CB$10*3*'Growth Regression'!S13^2  + Regression!$CA$10*2*'Growth Regression'!S13 + Regression!$BZ$10)/$B31</f>
        <v>1.6025433594633494E-3</v>
      </c>
      <c r="G31" s="117">
        <f xml:space="preserve"> (Regression!$CE$11*6*'Growth Regression'!S13^6+Regression!$CD$11*5*'Growth Regression'!S13^5+Regression!$CC$11*4*'Growth Regression'!S13^3+Regression!$CB$11*3*'Growth Regression'!S13^2  + Regression!$CA$11*2*'Growth Regression'!S13 + Regression!$BZ$11)/$B31</f>
        <v>6.3656338977181968E-4</v>
      </c>
      <c r="H31" s="117"/>
      <c r="I31" s="117"/>
      <c r="J31" s="119"/>
      <c r="K31" s="117"/>
      <c r="L31" s="117"/>
      <c r="M31" s="117"/>
      <c r="N31" s="117"/>
      <c r="O31" s="117"/>
      <c r="P31" s="117"/>
      <c r="Q31" s="117"/>
      <c r="R31" s="117"/>
      <c r="S31" s="117"/>
      <c r="T31" s="117"/>
      <c r="U31" s="117"/>
      <c r="V31" s="117"/>
      <c r="W31" s="119"/>
      <c r="X31" s="117"/>
      <c r="Y31" s="117"/>
      <c r="Z31" s="119"/>
      <c r="AA31" s="117"/>
      <c r="AB31" s="117"/>
      <c r="AC31" s="117"/>
      <c r="AD31" s="117"/>
      <c r="AE31" s="117"/>
      <c r="AF31" s="117"/>
      <c r="AG31" s="117"/>
      <c r="AH31" s="117"/>
      <c r="AI31" s="117"/>
      <c r="AJ31" s="117"/>
      <c r="AK31" s="76">
        <f>'In Process Calc.'!C8</f>
        <v>115.96666666679084</v>
      </c>
      <c r="AL31" s="290">
        <f>Glutamine!U12</f>
        <v>0.63800000000000001</v>
      </c>
      <c r="AM31" s="290">
        <f>Glutamine!V12</f>
        <v>2.734</v>
      </c>
      <c r="AN31" s="290">
        <f>Glutamine!W12</f>
        <v>7.375</v>
      </c>
      <c r="AO31" s="290">
        <f>Glutamine!X12</f>
        <v>1.895</v>
      </c>
      <c r="AP31" s="290">
        <f>Glutamine!Y12</f>
        <v>0.86599999999999999</v>
      </c>
      <c r="AQ31" s="290">
        <f>Glutamine!Z12</f>
        <v>34.470125890894558</v>
      </c>
      <c r="AR31" s="290">
        <f>Glutamine!AA12</f>
        <v>1.071</v>
      </c>
      <c r="AS31" s="290">
        <f>Glutamine!AB12</f>
        <v>10.302</v>
      </c>
      <c r="AT31" s="290">
        <f>Glutamine!AC12</f>
        <v>1.272</v>
      </c>
      <c r="AU31" s="290">
        <f>Glutamine!AD12</f>
        <v>1.825</v>
      </c>
      <c r="AV31" s="290">
        <f>Glutamine!AE12</f>
        <v>3.6859999999999999</v>
      </c>
      <c r="AW31" s="290">
        <f>Glutamine!AF12</f>
        <v>6.9937833037300177</v>
      </c>
      <c r="AX31" s="290">
        <f>Glutamine!AG12</f>
        <v>5.1260000000000003</v>
      </c>
      <c r="AY31" s="290">
        <f>Glutamine!AH12</f>
        <v>4.5430000000000001</v>
      </c>
      <c r="AZ31" s="290">
        <f>Glutamine!AI12</f>
        <v>0.57399999999999995</v>
      </c>
      <c r="BA31" s="290">
        <f>Glutamine!AJ12</f>
        <v>4.03</v>
      </c>
      <c r="BB31" s="290">
        <f>Glutamine!AK12</f>
        <v>1.772</v>
      </c>
      <c r="BC31" s="290">
        <f>Glutamine!AL12</f>
        <v>4.516</v>
      </c>
      <c r="BD31" s="290">
        <f>Glutamine!AM12</f>
        <v>3.21</v>
      </c>
      <c r="BE31" s="290">
        <f>Glutamine!AN12</f>
        <v>2.609</v>
      </c>
      <c r="BF31" s="290">
        <f>Glutamine!AO12</f>
        <v>1.3720000000000001</v>
      </c>
      <c r="BG31" s="290">
        <f>Glutamine!AP12</f>
        <v>1.2350000000000001</v>
      </c>
      <c r="BH31" s="290">
        <f>Glutamine!AQ12</f>
        <v>5.4749999999999996</v>
      </c>
      <c r="BI31" s="65"/>
    </row>
    <row r="32" spans="1:61">
      <c r="A32" s="117">
        <f>AVERAGE(Glutamine!H19:H20)</f>
        <v>14.195950372314453</v>
      </c>
      <c r="B32" s="119">
        <f>(Glutamine!H19*'In Process Calc.'!J15+'In Process Calc.'!E16*Glutamine!H20)/2/1000</f>
        <v>25.628790927550043</v>
      </c>
      <c r="C32" s="118">
        <f xml:space="preserve"> (Regression!$CE$13*6*'Growth Regression'!S14^5+Regression!$CD$13*5*'Growth Regression'!S14^4+Regression!$CC$13*4*'Growth Regression'!S14^3+Regression!$CB$13*3*'Growth Regression'!S14^2  + Regression!$CA$13*2*'Growth Regression'!S14 + Regression!$BZ$13)/$A32</f>
        <v>4.6744666543993868E-2</v>
      </c>
      <c r="D32" s="117">
        <f xml:space="preserve"> (Regression!$CE$19*6*'Growth Regression'!S14^5+Regression!$CD$19*5*'Growth Regression'!S14^4+Regression!$CC$19*4*'Growth Regression'!S14^3 +Regression!$CB$19*3*'Growth Regression'!S14^2 + Regression!$CA$19*2*'Growth Regression'!S14 + Regression!$BZ$19)/$B32</f>
        <v>-4.6880977643818836E-4</v>
      </c>
      <c r="E32" s="117">
        <f xml:space="preserve"> (Regression!$CE$14*6*'Growth Regression'!S14^5+Regression!$CD$14*5*'Growth Regression'!S14^4+Regression!$CC$14*4*'Growth Regression'!S14^3+Regression!$CB$14*3*'Growth Regression'!S14^2  + Regression!$CA$14*2*'Growth Regression'!S14 + Regression!$BZ$14)/$B32</f>
        <v>4.9341781718456254E-3</v>
      </c>
      <c r="F32" s="117">
        <f xml:space="preserve"> (Regression!$CE$10*6*'Growth Regression'!S14^6+Regression!$CD$10*5*'Growth Regression'!S14^5+Regression!$CC$10*4*'Growth Regression'!S14^3+Regression!$CB$10*3*'Growth Regression'!S14^2  + Regression!$CA$10*2*'Growth Regression'!S14 + Regression!$BZ$10)/$B32</f>
        <v>-8.4931508461067926E-4</v>
      </c>
      <c r="G32" s="117">
        <f xml:space="preserve"> (Regression!$CE$11*6*'Growth Regression'!S14^6+Regression!$CD$11*5*'Growth Regression'!S14^5+Regression!$CC$11*4*'Growth Regression'!S14^3+Regression!$CB$11*3*'Growth Regression'!S14^2  + Regression!$CA$11*2*'Growth Regression'!S14 + Regression!$BZ$11)/$B32</f>
        <v>5.5922984321057673E-4</v>
      </c>
      <c r="H32" s="117"/>
      <c r="I32" s="117"/>
      <c r="J32" s="119"/>
      <c r="K32" s="117"/>
      <c r="L32" s="117"/>
      <c r="M32" s="117"/>
      <c r="N32" s="117"/>
      <c r="O32" s="117"/>
      <c r="P32" s="117"/>
      <c r="Q32" s="117"/>
      <c r="R32" s="117"/>
      <c r="S32" s="117"/>
      <c r="T32" s="117"/>
      <c r="U32" s="117"/>
      <c r="V32" s="117"/>
      <c r="W32" s="119"/>
      <c r="X32" s="117"/>
      <c r="Y32" s="117"/>
      <c r="Z32" s="119"/>
      <c r="AA32" s="117"/>
      <c r="AB32" s="117"/>
      <c r="AC32" s="117"/>
      <c r="AD32" s="117"/>
      <c r="AE32" s="117"/>
      <c r="AF32" s="117"/>
      <c r="AG32" s="117"/>
      <c r="AH32" s="117"/>
      <c r="AI32" s="117"/>
      <c r="AJ32" s="117"/>
      <c r="AK32" s="76">
        <f>'In Process Calc.'!C9</f>
        <v>141.16666666668607</v>
      </c>
      <c r="AL32" s="290">
        <f>Glutamine!U13</f>
        <v>1.401</v>
      </c>
      <c r="AM32" s="290">
        <f>Glutamine!V13</f>
        <v>2.83</v>
      </c>
      <c r="AN32" s="290">
        <f>Glutamine!W13</f>
        <v>6.423</v>
      </c>
      <c r="AO32" s="290">
        <f>Glutamine!X13</f>
        <v>2.17</v>
      </c>
      <c r="AP32" s="290">
        <f>Glutamine!Y13</f>
        <v>0.68700000000000006</v>
      </c>
      <c r="AQ32" s="290">
        <f>Glutamine!Z13</f>
        <v>33.859543950798198</v>
      </c>
      <c r="AR32" s="290">
        <f>Glutamine!AA13</f>
        <v>1.6120000000000001</v>
      </c>
      <c r="AS32" s="290">
        <f>Glutamine!AB13</f>
        <v>12.943</v>
      </c>
      <c r="AT32" s="290">
        <f>Glutamine!AC13</f>
        <v>1.409</v>
      </c>
      <c r="AU32" s="290">
        <f>Glutamine!AD13</f>
        <v>1.7829999999999999</v>
      </c>
      <c r="AV32" s="290">
        <f>Glutamine!AE13</f>
        <v>3.835</v>
      </c>
      <c r="AW32" s="290">
        <f>Glutamine!AF13</f>
        <v>9.8801065719360572</v>
      </c>
      <c r="AX32" s="290">
        <f>Glutamine!AG13</f>
        <v>5.0880000000000001</v>
      </c>
      <c r="AY32" s="290">
        <f>Glutamine!AH13</f>
        <v>4.702</v>
      </c>
      <c r="AZ32" s="290">
        <f>Glutamine!AI13</f>
        <v>0.41199999999999998</v>
      </c>
      <c r="BA32" s="290">
        <f>Glutamine!AJ13</f>
        <v>5.77</v>
      </c>
      <c r="BB32" s="290">
        <f>Glutamine!AK13</f>
        <v>1.859</v>
      </c>
      <c r="BC32" s="290">
        <f>Glutamine!AL13</f>
        <v>3.871</v>
      </c>
      <c r="BD32" s="290">
        <f>Glutamine!AM13</f>
        <v>2.4510000000000001</v>
      </c>
      <c r="BE32" s="290">
        <f>Glutamine!AN13</f>
        <v>2.0830000000000002</v>
      </c>
      <c r="BF32" s="290">
        <f>Glutamine!AO13</f>
        <v>1.4339999999999999</v>
      </c>
      <c r="BG32" s="290">
        <f>Glutamine!AP13</f>
        <v>0.94</v>
      </c>
      <c r="BH32" s="290">
        <f>Glutamine!AQ13</f>
        <v>6.1710000000000003</v>
      </c>
      <c r="BI32" s="65"/>
    </row>
    <row r="33" spans="1:61">
      <c r="A33" s="117">
        <f>AVERAGE(Glutamine!H20:H21)</f>
        <v>13.548549993133545</v>
      </c>
      <c r="B33" s="119">
        <f>(Glutamine!H20*'In Process Calc.'!J16+'In Process Calc.'!E17*Glutamine!H21)/2/1000</f>
        <v>24.405496376985635</v>
      </c>
      <c r="C33" s="118">
        <f xml:space="preserve"> (Regression!$CE$13*6*'Growth Regression'!S15^5+Regression!$CD$13*5*'Growth Regression'!S15^4+Regression!$CC$13*4*'Growth Regression'!S15^3+Regression!$CB$13*3*'Growth Regression'!S15^2  + Regression!$CA$13*2*'Growth Regression'!S15 + Regression!$BZ$13)/$A33</f>
        <v>5.2335567084138945E-2</v>
      </c>
      <c r="D33" s="117">
        <f xml:space="preserve"> (Regression!$CE$19*6*'Growth Regression'!S15^5+Regression!$CD$19*5*'Growth Regression'!S15^4+Regression!$CC$19*4*'Growth Regression'!S15^3 +Regression!$CB$19*3*'Growth Regression'!S15^2 + Regression!$CA$19*2*'Growth Regression'!S15 + Regression!$BZ$19)/$B33</f>
        <v>9.8429248909746633E-3</v>
      </c>
      <c r="E33" s="117">
        <f xml:space="preserve"> (Regression!$CE$14*6*'Growth Regression'!S15^5+Regression!$CD$14*5*'Growth Regression'!S15^4+Regression!$CC$14*4*'Growth Regression'!S15^3+Regression!$CB$14*3*'Growth Regression'!S15^2  + Regression!$CA$14*2*'Growth Regression'!S15 + Regression!$BZ$14)/$B33</f>
        <v>-1.3789976439136284E-3</v>
      </c>
      <c r="F33" s="117">
        <f xml:space="preserve"> (Regression!$CE$10*6*'Growth Regression'!S15^6+Regression!$CD$10*5*'Growth Regression'!S15^5+Regression!$CC$10*4*'Growth Regression'!S15^3+Regression!$CB$10*3*'Growth Regression'!S15^2  + Regression!$CA$10*2*'Growth Regression'!S15 + Regression!$BZ$10)/$B33</f>
        <v>-5.0098020991669661E-3</v>
      </c>
      <c r="G33" s="117">
        <f xml:space="preserve"> (Regression!$CE$11*6*'Growth Regression'!S15^6+Regression!$CD$11*5*'Growth Regression'!S15^5+Regression!$CC$11*4*'Growth Regression'!S15^3+Regression!$CB$11*3*'Growth Regression'!S15^2  + Regression!$CA$11*2*'Growth Regression'!S15 + Regression!$BZ$11)/$B33</f>
        <v>1.3931788620839654E-4</v>
      </c>
      <c r="H33" s="117"/>
      <c r="I33" s="117"/>
      <c r="J33" s="119"/>
      <c r="K33" s="117"/>
      <c r="L33" s="117"/>
      <c r="M33" s="117"/>
      <c r="N33" s="117"/>
      <c r="O33" s="117"/>
      <c r="P33" s="117"/>
      <c r="Q33" s="117"/>
      <c r="R33" s="117"/>
      <c r="S33" s="117"/>
      <c r="T33" s="117"/>
      <c r="U33" s="117"/>
      <c r="V33" s="117"/>
      <c r="W33" s="119"/>
      <c r="X33" s="117"/>
      <c r="Y33" s="117"/>
      <c r="Z33" s="119"/>
      <c r="AA33" s="117"/>
      <c r="AB33" s="117"/>
      <c r="AC33" s="117"/>
      <c r="AD33" s="117"/>
      <c r="AE33" s="117"/>
      <c r="AF33" s="117"/>
      <c r="AG33" s="117"/>
      <c r="AH33" s="117"/>
      <c r="AI33" s="117"/>
      <c r="AJ33" s="117"/>
      <c r="AK33" s="76">
        <f>'In Process Calc.'!C10</f>
        <v>164.81666666676756</v>
      </c>
      <c r="AL33" s="290">
        <f>Glutamine!U14</f>
        <v>2.7759999999999998</v>
      </c>
      <c r="AM33" s="290">
        <f>Glutamine!V14</f>
        <v>3.3650000000000002</v>
      </c>
      <c r="AN33" s="290">
        <f>Glutamine!W14</f>
        <v>5.5940000000000003</v>
      </c>
      <c r="AO33" s="290">
        <f>Glutamine!X14</f>
        <v>2.8159999999999998</v>
      </c>
      <c r="AP33" s="290">
        <f>Glutamine!Y14</f>
        <v>0.59099999999999997</v>
      </c>
      <c r="AQ33" s="290">
        <f>Glutamine!Z14</f>
        <v>31.417216190412752</v>
      </c>
      <c r="AR33" s="290">
        <f>Glutamine!AA14</f>
        <v>2.5329999999999999</v>
      </c>
      <c r="AS33" s="290">
        <f>Glutamine!AB14</f>
        <v>15.664</v>
      </c>
      <c r="AT33" s="290">
        <f>Glutamine!AC14</f>
        <v>1.454</v>
      </c>
      <c r="AU33" s="290">
        <f>Glutamine!AD14</f>
        <v>1.306</v>
      </c>
      <c r="AV33" s="290">
        <f>Glutamine!AE14</f>
        <v>4.1989999999999998</v>
      </c>
      <c r="AW33" s="290">
        <f>Glutamine!AF14</f>
        <v>11.434280639431616</v>
      </c>
      <c r="AX33" s="290">
        <f>Glutamine!AG14</f>
        <v>5.2859999999999996</v>
      </c>
      <c r="AY33" s="290">
        <f>Glutamine!AH14</f>
        <v>5.0880000000000001</v>
      </c>
      <c r="AZ33" s="290">
        <f>Glutamine!AI14</f>
        <v>0.30199999999999999</v>
      </c>
      <c r="BA33" s="290">
        <f>Glutamine!AJ14</f>
        <v>7.52</v>
      </c>
      <c r="BB33" s="290">
        <f>Glutamine!AK14</f>
        <v>2.0329999999999999</v>
      </c>
      <c r="BC33" s="290">
        <f>Glutamine!AL14</f>
        <v>3.5409999999999999</v>
      </c>
      <c r="BD33" s="290">
        <f>Glutamine!AM14</f>
        <v>1.758</v>
      </c>
      <c r="BE33" s="290">
        <f>Glutamine!AN14</f>
        <v>1.6850000000000001</v>
      </c>
      <c r="BF33" s="290">
        <f>Glutamine!AO14</f>
        <v>1.585</v>
      </c>
      <c r="BG33" s="290">
        <f>Glutamine!AP14</f>
        <v>0.73299999999999998</v>
      </c>
      <c r="BH33" s="290">
        <f>Glutamine!AQ14</f>
        <v>7.18</v>
      </c>
      <c r="BI33" s="65"/>
    </row>
    <row r="34" spans="1:61">
      <c r="A34" s="117">
        <f>AVERAGE(Glutamine!H21:H22)</f>
        <v>13.162699563598633</v>
      </c>
      <c r="B34" s="119">
        <f>(Glutamine!H21*'In Process Calc.'!J17+'In Process Calc.'!E18*Glutamine!H22)/2/1000</f>
        <v>11.847892129412504</v>
      </c>
      <c r="C34" s="118">
        <f xml:space="preserve"> (Regression!$CE$13*6*'Growth Regression'!S16^5+Regression!$CD$13*5*'Growth Regression'!S16^4+Regression!$CC$13*4*'Growth Regression'!S16^3+Regression!$CB$13*3*'Growth Regression'!S16^2  + Regression!$CA$13*2*'Growth Regression'!S16 + Regression!$BZ$13)/$A34</f>
        <v>-3.1736463330655734E-3</v>
      </c>
      <c r="D34" s="117">
        <f xml:space="preserve"> (Regression!$CE$19*6*'Growth Regression'!S16^5+Regression!$CD$19*5*'Growth Regression'!S16^4+Regression!$CC$19*4*'Growth Regression'!S16^3 +Regression!$CB$19*3*'Growth Regression'!S16^2 + Regression!$CA$19*2*'Growth Regression'!S16 + Regression!$BZ$19)/$B34</f>
        <v>-1.1018417584221781E-2</v>
      </c>
      <c r="E34" s="117">
        <f xml:space="preserve"> (Regression!$CE$14*6*'Growth Regression'!S16^5+Regression!$CD$14*5*'Growth Regression'!S16^4+Regression!$CC$14*4*'Growth Regression'!S16^3+Regression!$CB$14*3*'Growth Regression'!S16^2  + Regression!$CA$14*2*'Growth Regression'!S16 + Regression!$BZ$14)/$B34</f>
        <v>8.2580978467444504E-4</v>
      </c>
      <c r="F34" s="117">
        <f xml:space="preserve"> (Regression!$CE$10*6*'Growth Regression'!S16^6+Regression!$CD$10*5*'Growth Regression'!S16^5+Regression!$CC$10*4*'Growth Regression'!S16^3+Regression!$CB$10*3*'Growth Regression'!S16^2  + Regression!$CA$10*2*'Growth Regression'!S16 + Regression!$BZ$10)/$B34</f>
        <v>5.8660560658678447E-3</v>
      </c>
      <c r="G34" s="117">
        <f xml:space="preserve"> (Regression!$CE$11*6*'Growth Regression'!S16^6+Regression!$CD$11*5*'Growth Regression'!S16^5+Regression!$CC$11*4*'Growth Regression'!S16^3+Regression!$CB$11*3*'Growth Regression'!S16^2  + Regression!$CA$11*2*'Growth Regression'!S16 + Regression!$BZ$11)/$B34</f>
        <v>5.5736543335243825E-3</v>
      </c>
      <c r="H34" s="117"/>
      <c r="I34" s="117"/>
      <c r="J34" s="119"/>
      <c r="K34" s="117"/>
      <c r="L34" s="117"/>
      <c r="M34" s="117"/>
      <c r="N34" s="117"/>
      <c r="O34" s="117"/>
      <c r="P34" s="117"/>
      <c r="Q34" s="117"/>
      <c r="R34" s="117"/>
      <c r="S34" s="117"/>
      <c r="T34" s="117"/>
      <c r="U34" s="117"/>
      <c r="V34" s="117"/>
      <c r="W34" s="119"/>
      <c r="X34" s="117"/>
      <c r="Y34" s="117"/>
      <c r="Z34" s="119"/>
      <c r="AA34" s="117"/>
      <c r="AB34" s="117"/>
      <c r="AC34" s="117"/>
      <c r="AD34" s="117"/>
      <c r="AE34" s="117"/>
      <c r="AF34" s="117"/>
      <c r="AG34" s="117"/>
      <c r="AH34" s="117"/>
      <c r="AI34" s="117"/>
      <c r="AJ34" s="117"/>
      <c r="AK34" s="76">
        <f>'In Process Calc.'!C11</f>
        <v>189.19999999995343</v>
      </c>
      <c r="AL34" s="290">
        <f>Glutamine!U15</f>
        <v>4.8159999999999998</v>
      </c>
      <c r="AM34" s="290">
        <f>Glutamine!V15</f>
        <v>3.2389999999999999</v>
      </c>
      <c r="AN34" s="290">
        <f>Glutamine!W15</f>
        <v>1.5249999999999999</v>
      </c>
      <c r="AO34" s="290">
        <f>Glutamine!X15</f>
        <v>3.581</v>
      </c>
      <c r="AP34" s="290">
        <f>Glutamine!Y15</f>
        <v>0.44800000000000001</v>
      </c>
      <c r="AQ34" s="290">
        <f>Glutamine!Z15</f>
        <v>22.313994538067004</v>
      </c>
      <c r="AR34" s="290">
        <f>Glutamine!AA15</f>
        <v>3.907</v>
      </c>
      <c r="AS34" s="290">
        <f>Glutamine!AB15</f>
        <v>15.13</v>
      </c>
      <c r="AT34" s="290">
        <f>Glutamine!AC15</f>
        <v>1.069</v>
      </c>
      <c r="AU34" s="290">
        <f>Glutamine!AD15</f>
        <v>1.077</v>
      </c>
      <c r="AV34" s="290">
        <f>Glutamine!AE15</f>
        <v>3.863</v>
      </c>
      <c r="AW34" s="290">
        <f>Glutamine!AF15</f>
        <v>11.545293072824157</v>
      </c>
      <c r="AX34" s="290">
        <f>Glutamine!AG15</f>
        <v>4.5259999999999998</v>
      </c>
      <c r="AY34" s="290">
        <f>Glutamine!AH15</f>
        <v>4.742</v>
      </c>
      <c r="AZ34" s="290">
        <f>Glutamine!AI15</f>
        <v>0.16900000000000001</v>
      </c>
      <c r="BA34" s="290">
        <f>Glutamine!AJ15</f>
        <v>8.86</v>
      </c>
      <c r="BB34" s="290">
        <f>Glutamine!AK15</f>
        <v>1.829</v>
      </c>
      <c r="BC34" s="290">
        <f>Glutamine!AL15</f>
        <v>3.0219999999999998</v>
      </c>
      <c r="BD34" s="290">
        <f>Glutamine!AM15</f>
        <v>1.3180000000000001</v>
      </c>
      <c r="BE34" s="290">
        <f>Glutamine!AN15</f>
        <v>1.085</v>
      </c>
      <c r="BF34" s="290">
        <f>Glutamine!AO15</f>
        <v>1.5229999999999999</v>
      </c>
      <c r="BG34" s="290">
        <f>Glutamine!AP15</f>
        <v>0.46300000000000002</v>
      </c>
      <c r="BH34" s="290">
        <f>Glutamine!AQ15</f>
        <v>6.8979999999999997</v>
      </c>
      <c r="BI34" s="65"/>
    </row>
    <row r="35" spans="1:61">
      <c r="A35" s="117"/>
      <c r="B35" s="119"/>
      <c r="C35" s="118"/>
      <c r="D35" s="117"/>
      <c r="E35" s="117"/>
      <c r="F35" s="117"/>
      <c r="G35" s="117"/>
      <c r="H35" s="117"/>
      <c r="I35" s="117"/>
      <c r="J35" s="119"/>
      <c r="K35" s="117"/>
      <c r="L35" s="117"/>
      <c r="M35" s="117"/>
      <c r="N35" s="117"/>
      <c r="O35" s="117"/>
      <c r="P35" s="117"/>
      <c r="Q35" s="117"/>
      <c r="R35" s="117"/>
      <c r="S35" s="117"/>
      <c r="T35" s="117"/>
      <c r="U35" s="117"/>
      <c r="V35" s="117"/>
      <c r="W35" s="119"/>
      <c r="X35" s="117"/>
      <c r="Y35" s="117"/>
      <c r="Z35" s="119"/>
      <c r="AA35" s="117"/>
      <c r="AB35" s="117"/>
      <c r="AC35" s="117"/>
      <c r="AD35" s="117"/>
      <c r="AE35" s="117"/>
      <c r="AF35" s="117"/>
      <c r="AG35" s="117"/>
      <c r="AH35" s="117"/>
      <c r="AI35" s="117"/>
      <c r="AJ35" s="117"/>
      <c r="AK35" s="76">
        <f>'In Process Calc.'!C12</f>
        <v>213.14999999996508</v>
      </c>
      <c r="AL35" s="290">
        <f>Glutamine!U16</f>
        <v>6.258</v>
      </c>
      <c r="AM35" s="290">
        <f>Glutamine!V16</f>
        <v>2.8069999999999999</v>
      </c>
      <c r="AN35" s="290">
        <f>Glutamine!W16</f>
        <v>0.06</v>
      </c>
      <c r="AO35" s="290">
        <f>Glutamine!X16</f>
        <v>3.1160000000000001</v>
      </c>
      <c r="AP35" s="290">
        <f>Glutamine!Y16</f>
        <v>0.26900000000000002</v>
      </c>
      <c r="AQ35" s="290">
        <f>Glutamine!Z16</f>
        <v>10.87946002353516</v>
      </c>
      <c r="AR35" s="290">
        <f>Glutamine!AA16</f>
        <v>5.0679999999999996</v>
      </c>
      <c r="AS35" s="290">
        <f>Glutamine!AB16</f>
        <v>12.262</v>
      </c>
      <c r="AT35" s="290">
        <f>Glutamine!AC16</f>
        <v>0.47899999999999998</v>
      </c>
      <c r="AU35" s="290">
        <f>Glutamine!AD16</f>
        <v>0.878</v>
      </c>
      <c r="AV35" s="290">
        <f>Glutamine!AE16</f>
        <v>3.1509999999999998</v>
      </c>
      <c r="AW35" s="290">
        <f>Glutamine!AF16</f>
        <v>7.7708703374777972</v>
      </c>
      <c r="AX35" s="290">
        <f>Glutamine!AG16</f>
        <v>3.3370000000000002</v>
      </c>
      <c r="AY35" s="290">
        <f>Glutamine!AH16</f>
        <v>3.988</v>
      </c>
      <c r="AZ35" s="290">
        <f>Glutamine!AI16</f>
        <v>0</v>
      </c>
      <c r="BA35" s="290">
        <f>Glutamine!AJ16</f>
        <v>7.16</v>
      </c>
      <c r="BB35" s="290">
        <f>Glutamine!AK16</f>
        <v>1.4390000000000001</v>
      </c>
      <c r="BC35" s="290">
        <f>Glutamine!AL16</f>
        <v>2.403</v>
      </c>
      <c r="BD35" s="290">
        <f>Glutamine!AM16</f>
        <v>0.16900000000000001</v>
      </c>
      <c r="BE35" s="290">
        <f>Glutamine!AN16</f>
        <v>0.42399999999999999</v>
      </c>
      <c r="BF35" s="290">
        <f>Glutamine!AO16</f>
        <v>1.333</v>
      </c>
      <c r="BG35" s="290">
        <f>Glutamine!AP16</f>
        <v>0.11700000000000001</v>
      </c>
      <c r="BH35" s="290">
        <f>Glutamine!AQ16</f>
        <v>5.843</v>
      </c>
      <c r="BI35" s="65"/>
    </row>
    <row r="36" spans="1:61">
      <c r="A36" s="117"/>
      <c r="B36" s="119"/>
      <c r="C36" s="117"/>
      <c r="D36" s="117"/>
      <c r="E36" s="117"/>
      <c r="F36" s="117"/>
      <c r="G36" s="117"/>
      <c r="H36" s="117"/>
      <c r="I36" s="117"/>
      <c r="J36" s="119"/>
      <c r="K36" s="117"/>
      <c r="L36" s="117"/>
      <c r="M36" s="117"/>
      <c r="N36" s="117"/>
      <c r="O36" s="117"/>
      <c r="P36" s="117"/>
      <c r="Q36" s="117"/>
      <c r="R36" s="117"/>
      <c r="S36" s="117"/>
      <c r="T36" s="117"/>
      <c r="U36" s="117"/>
      <c r="V36" s="117"/>
      <c r="W36" s="119"/>
      <c r="X36" s="117"/>
      <c r="Y36" s="117"/>
      <c r="Z36" s="119"/>
      <c r="AA36" s="117"/>
      <c r="AB36" s="117"/>
      <c r="AC36" s="117"/>
      <c r="AD36" s="117"/>
      <c r="AE36" s="117"/>
      <c r="AF36" s="117"/>
      <c r="AG36" s="117"/>
      <c r="AH36" s="117"/>
      <c r="AI36" s="117"/>
      <c r="AJ36" s="117"/>
      <c r="AK36" s="76">
        <f>'In Process Calc.'!C13</f>
        <v>238.2666666667792</v>
      </c>
      <c r="AL36" s="290">
        <f>Glutamine!U17</f>
        <v>6.4829999999999997</v>
      </c>
      <c r="AM36" s="290">
        <f>Glutamine!V17</f>
        <v>2.6680000000000001</v>
      </c>
      <c r="AN36" s="290">
        <f>Glutamine!W17</f>
        <v>7.1999999999999995E-2</v>
      </c>
      <c r="AO36" s="290">
        <f>Glutamine!X17</f>
        <v>2.4220000000000002</v>
      </c>
      <c r="AP36" s="290">
        <f>Glutamine!Y17</f>
        <v>0.155</v>
      </c>
      <c r="AQ36" s="290">
        <f>Glutamine!Z17</f>
        <v>5.6617598081662557</v>
      </c>
      <c r="AR36" s="290">
        <f>Glutamine!AA17</f>
        <v>5.8840000000000003</v>
      </c>
      <c r="AS36" s="290">
        <f>Glutamine!AB17</f>
        <v>9.2409999999999997</v>
      </c>
      <c r="AT36" s="290">
        <f>Glutamine!AC17</f>
        <v>0.39600000000000002</v>
      </c>
      <c r="AU36" s="290">
        <f>Glutamine!AD17</f>
        <v>0.84099999999999997</v>
      </c>
      <c r="AV36" s="290">
        <f>Glutamine!AE17</f>
        <v>2.9380000000000002</v>
      </c>
      <c r="AW36" s="290">
        <f>Glutamine!AF17</f>
        <v>3.4413854351687392</v>
      </c>
      <c r="AX36" s="290">
        <f>Glutamine!AG17</f>
        <v>2.8330000000000002</v>
      </c>
      <c r="AY36" s="290">
        <f>Glutamine!AH17</f>
        <v>3.7189999999999999</v>
      </c>
      <c r="AZ36" s="290">
        <f>Glutamine!AI17</f>
        <v>0</v>
      </c>
      <c r="BA36" s="290">
        <f>Glutamine!AJ17</f>
        <v>6.91</v>
      </c>
      <c r="BB36" s="290">
        <f>Glutamine!AK17</f>
        <v>1.2949999999999999</v>
      </c>
      <c r="BC36" s="290">
        <f>Glutamine!AL17</f>
        <v>2.3780000000000001</v>
      </c>
      <c r="BD36" s="290">
        <f>Glutamine!AM17</f>
        <v>0.29099999999999998</v>
      </c>
      <c r="BE36" s="290">
        <f>Glutamine!AN17</f>
        <v>0.28299999999999997</v>
      </c>
      <c r="BF36" s="290">
        <f>Glutamine!AO17</f>
        <v>1.2629999999999999</v>
      </c>
      <c r="BG36" s="290">
        <f>Glutamine!AP17</f>
        <v>6.4000000000000001E-2</v>
      </c>
      <c r="BH36" s="290">
        <f>Glutamine!AQ17</f>
        <v>5.3680000000000003</v>
      </c>
    </row>
    <row r="37" spans="1:61">
      <c r="A37" s="117"/>
      <c r="B37" s="119"/>
      <c r="C37" s="117"/>
      <c r="D37" s="117"/>
      <c r="E37" s="117"/>
      <c r="F37" s="117"/>
      <c r="G37" s="117"/>
      <c r="H37" s="117"/>
      <c r="I37" s="117"/>
      <c r="J37" s="119"/>
      <c r="K37" s="117"/>
      <c r="L37" s="117"/>
      <c r="M37" s="117"/>
      <c r="N37" s="117"/>
      <c r="O37" s="117"/>
      <c r="P37" s="117"/>
      <c r="Q37" s="117"/>
      <c r="R37" s="117"/>
      <c r="S37" s="117"/>
      <c r="T37" s="117"/>
      <c r="U37" s="117"/>
      <c r="V37" s="117"/>
      <c r="W37" s="119"/>
      <c r="X37" s="117"/>
      <c r="Y37" s="117"/>
      <c r="Z37" s="119"/>
      <c r="AA37" s="117"/>
      <c r="AB37" s="117"/>
      <c r="AC37" s="117"/>
      <c r="AD37" s="117"/>
      <c r="AE37" s="117"/>
      <c r="AF37" s="117"/>
      <c r="AG37" s="117"/>
      <c r="AH37" s="117"/>
      <c r="AI37" s="117"/>
      <c r="AJ37" s="117"/>
      <c r="AK37" s="76">
        <f>'In Process Calc.'!C14</f>
        <v>261.91666666668607</v>
      </c>
      <c r="AL37" s="290">
        <f>Glutamine!U18</f>
        <v>4.9409999999999998</v>
      </c>
      <c r="AM37" s="290">
        <f>Glutamine!V18</f>
        <v>2.3540000000000001</v>
      </c>
      <c r="AN37" s="290">
        <f>Glutamine!W18</f>
        <v>7.6999999999999999E-2</v>
      </c>
      <c r="AO37" s="290">
        <f>Glutamine!X18</f>
        <v>2.5569999999999999</v>
      </c>
      <c r="AP37" s="290">
        <f>Glutamine!Y18</f>
        <v>9.6000000000000002E-2</v>
      </c>
      <c r="AQ37" s="290">
        <f>Glutamine!Z18</f>
        <v>6.605386442860631</v>
      </c>
      <c r="AR37" s="290">
        <f>Glutamine!AA18</f>
        <v>4.4249999999999998</v>
      </c>
      <c r="AS37" s="290">
        <f>Glutamine!AB18</f>
        <v>6.9820000000000002</v>
      </c>
      <c r="AT37" s="290">
        <f>Glutamine!AC18</f>
        <v>0.10199999999999999</v>
      </c>
      <c r="AU37" s="290">
        <f>Glutamine!AD18</f>
        <v>0.73699999999999999</v>
      </c>
      <c r="AV37" s="290">
        <f>Glutamine!AE18</f>
        <v>2.7440000000000002</v>
      </c>
      <c r="AW37" s="290">
        <f>Glutamine!AF18</f>
        <v>3.2193605683836588</v>
      </c>
      <c r="AX37" s="290">
        <f>Glutamine!AG18</f>
        <v>2.0430000000000001</v>
      </c>
      <c r="AY37" s="290">
        <f>Glutamine!AH18</f>
        <v>2.9729999999999999</v>
      </c>
      <c r="AZ37" s="290">
        <f>Glutamine!AI18</f>
        <v>0</v>
      </c>
      <c r="BA37" s="290">
        <f>Glutamine!AJ18</f>
        <v>10.28</v>
      </c>
      <c r="BB37" s="290">
        <f>Glutamine!AK18</f>
        <v>0.94799999999999995</v>
      </c>
      <c r="BC37" s="290">
        <f>Glutamine!AL18</f>
        <v>2.4529999999999998</v>
      </c>
      <c r="BD37" s="290">
        <f>Glutamine!AM18</f>
        <v>0.28899999999999998</v>
      </c>
      <c r="BE37" s="290">
        <f>Glutamine!AN18</f>
        <v>0.155</v>
      </c>
      <c r="BF37" s="290">
        <f>Glutamine!AO18</f>
        <v>1.093</v>
      </c>
      <c r="BG37" s="290">
        <f>Glutamine!AP18</f>
        <v>0</v>
      </c>
      <c r="BH37" s="290">
        <f>Glutamine!AQ18</f>
        <v>4.3899999999999997</v>
      </c>
    </row>
    <row r="38" spans="1:61">
      <c r="A38" s="117"/>
      <c r="B38" s="119"/>
      <c r="C38" s="117"/>
      <c r="D38" s="117"/>
      <c r="E38" s="117"/>
      <c r="F38" s="117"/>
      <c r="G38" s="117"/>
      <c r="H38" s="117"/>
      <c r="I38" s="117"/>
      <c r="J38" s="119"/>
      <c r="K38" s="117"/>
      <c r="L38" s="117"/>
      <c r="M38" s="117"/>
      <c r="N38" s="117"/>
      <c r="O38" s="117"/>
      <c r="P38" s="117"/>
      <c r="Q38" s="117"/>
      <c r="R38" s="117"/>
      <c r="S38" s="117"/>
      <c r="T38" s="117"/>
      <c r="U38" s="117"/>
      <c r="V38" s="117"/>
      <c r="W38" s="119"/>
      <c r="X38" s="117"/>
      <c r="Y38" s="117"/>
      <c r="Z38" s="119"/>
      <c r="AA38" s="117"/>
      <c r="AB38" s="117"/>
      <c r="AC38" s="117"/>
      <c r="AD38" s="117"/>
      <c r="AE38" s="117"/>
      <c r="AF38" s="117"/>
      <c r="AG38" s="117"/>
      <c r="AH38" s="117"/>
      <c r="AI38" s="117"/>
      <c r="AJ38" s="117"/>
      <c r="AK38" s="76">
        <f>'In Process Calc.'!C15</f>
        <v>284.91666666674428</v>
      </c>
      <c r="AL38" s="290">
        <f>Glutamine!U19</f>
        <v>3.782</v>
      </c>
      <c r="AM38" s="290">
        <f>Glutamine!V19</f>
        <v>1.83</v>
      </c>
      <c r="AN38" s="290">
        <f>Glutamine!W19</f>
        <v>7.5999999999999998E-2</v>
      </c>
      <c r="AO38" s="290">
        <f>Glutamine!X19</f>
        <v>2.4289999999999998</v>
      </c>
      <c r="AP38" s="290">
        <f>Glutamine!Y19</f>
        <v>0.115</v>
      </c>
      <c r="AQ38" s="290">
        <f>Glutamine!Z19</f>
        <v>7.2714758320566615</v>
      </c>
      <c r="AR38" s="290">
        <f>Glutamine!AA19</f>
        <v>2.4260000000000002</v>
      </c>
      <c r="AS38" s="290">
        <f>Glutamine!AB19</f>
        <v>4.9569999999999999</v>
      </c>
      <c r="AT38" s="290">
        <f>Glutamine!AC19</f>
        <v>0.126</v>
      </c>
      <c r="AU38" s="290">
        <f>Glutamine!AD19</f>
        <v>0.60699999999999998</v>
      </c>
      <c r="AV38" s="290">
        <f>Glutamine!AE19</f>
        <v>2.4630000000000001</v>
      </c>
      <c r="AW38" s="290">
        <f>Glutamine!AF19</f>
        <v>3.4413854351687392</v>
      </c>
      <c r="AX38" s="290">
        <f>Glutamine!AG19</f>
        <v>1.2569999999999999</v>
      </c>
      <c r="AY38" s="290">
        <f>Glutamine!AH19</f>
        <v>2.0619999999999998</v>
      </c>
      <c r="AZ38" s="290">
        <f>Glutamine!AI19</f>
        <v>6.7000000000000004E-2</v>
      </c>
      <c r="BA38" s="290">
        <f>Glutamine!AJ19</f>
        <v>10.91</v>
      </c>
      <c r="BB38" s="290">
        <f>Glutamine!AK19</f>
        <v>0.54200000000000004</v>
      </c>
      <c r="BC38" s="290">
        <f>Glutamine!AL19</f>
        <v>2.4889999999999999</v>
      </c>
      <c r="BD38" s="290">
        <f>Glutamine!AM19</f>
        <v>0.48199999999999998</v>
      </c>
      <c r="BE38" s="290">
        <f>Glutamine!AN19</f>
        <v>9.2999999999999999E-2</v>
      </c>
      <c r="BF38" s="290">
        <f>Glutamine!AO19</f>
        <v>0.86399999999999999</v>
      </c>
      <c r="BG38" s="290">
        <f>Glutamine!AP19</f>
        <v>0.06</v>
      </c>
      <c r="BH38" s="290">
        <f>Glutamine!AQ19</f>
        <v>3.2240000000000002</v>
      </c>
    </row>
    <row r="39" spans="1:61">
      <c r="A39" s="117"/>
      <c r="B39" s="119"/>
      <c r="C39" s="117"/>
      <c r="D39" s="117"/>
      <c r="E39" s="117"/>
      <c r="F39" s="117"/>
      <c r="G39" s="117"/>
      <c r="H39" s="117"/>
      <c r="I39" s="117"/>
      <c r="J39" s="119"/>
      <c r="K39" s="117"/>
      <c r="L39" s="117"/>
      <c r="M39" s="117"/>
      <c r="N39" s="117"/>
      <c r="O39" s="117"/>
      <c r="P39" s="117"/>
      <c r="Q39" s="117"/>
      <c r="R39" s="117"/>
      <c r="S39" s="117"/>
      <c r="T39" s="117"/>
      <c r="U39" s="117"/>
      <c r="V39" s="117"/>
      <c r="W39" s="119"/>
      <c r="X39" s="117"/>
      <c r="Y39" s="117"/>
      <c r="Z39" s="119"/>
      <c r="AA39" s="117"/>
      <c r="AB39" s="117"/>
      <c r="AC39" s="117"/>
      <c r="AD39" s="117"/>
      <c r="AE39" s="117"/>
      <c r="AF39" s="117"/>
      <c r="AG39" s="117"/>
      <c r="AH39" s="117"/>
      <c r="AI39" s="117"/>
      <c r="AJ39" s="117"/>
      <c r="AK39" s="76"/>
      <c r="AL39" s="290"/>
      <c r="AM39" s="290"/>
      <c r="AN39" s="290"/>
      <c r="AO39" s="290"/>
      <c r="AP39" s="290"/>
      <c r="AQ39" s="290"/>
      <c r="AR39" s="290"/>
      <c r="AS39" s="290"/>
      <c r="AT39" s="290"/>
      <c r="AU39" s="290"/>
      <c r="AV39" s="290"/>
      <c r="AW39" s="290"/>
      <c r="AX39" s="290"/>
      <c r="AY39" s="290"/>
      <c r="AZ39" s="290"/>
      <c r="BA39" s="290"/>
      <c r="BB39" s="290"/>
      <c r="BC39" s="290"/>
      <c r="BD39" s="290"/>
      <c r="BE39" s="290"/>
      <c r="BF39" s="290"/>
      <c r="BG39" s="290"/>
      <c r="BH39" s="290"/>
    </row>
    <row r="40" spans="1:61">
      <c r="A40" s="117"/>
      <c r="B40" s="119"/>
      <c r="C40" s="117"/>
      <c r="D40" s="117"/>
      <c r="E40" s="117"/>
      <c r="F40" s="117"/>
      <c r="G40" s="117"/>
      <c r="H40" s="117"/>
      <c r="I40" s="117"/>
      <c r="J40" s="119"/>
      <c r="K40" s="117"/>
      <c r="L40" s="117"/>
      <c r="M40" s="117"/>
      <c r="N40" s="117"/>
      <c r="O40" s="117"/>
      <c r="P40" s="117"/>
      <c r="Q40" s="117"/>
      <c r="R40" s="117"/>
      <c r="S40" s="117"/>
      <c r="T40" s="117"/>
      <c r="U40" s="117"/>
      <c r="V40" s="117"/>
      <c r="W40" s="119"/>
      <c r="X40" s="117"/>
      <c r="Y40" s="117"/>
      <c r="Z40" s="119"/>
      <c r="AA40" s="117"/>
      <c r="AB40" s="117"/>
      <c r="AC40" s="117"/>
      <c r="AD40" s="117"/>
      <c r="AE40" s="117"/>
      <c r="AF40" s="117"/>
      <c r="AG40" s="117"/>
      <c r="AH40" s="117"/>
      <c r="AI40" s="117"/>
      <c r="AJ40" s="117"/>
      <c r="AK40" s="76"/>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row>
    <row r="41" spans="1:61">
      <c r="A41" s="117"/>
      <c r="B41" s="119"/>
      <c r="C41" s="117"/>
      <c r="D41" s="117"/>
      <c r="E41" s="117"/>
      <c r="F41" s="117"/>
      <c r="G41" s="117"/>
      <c r="H41" s="117"/>
      <c r="I41" s="117"/>
      <c r="J41" s="119"/>
      <c r="K41" s="117"/>
      <c r="L41" s="117"/>
      <c r="M41" s="117"/>
      <c r="N41" s="117"/>
      <c r="O41" s="117"/>
      <c r="P41" s="117"/>
      <c r="Q41" s="117"/>
      <c r="R41" s="117"/>
      <c r="S41" s="117"/>
      <c r="T41" s="117"/>
      <c r="U41" s="117"/>
      <c r="V41" s="117"/>
      <c r="W41" s="119"/>
      <c r="X41" s="117"/>
      <c r="Y41" s="117"/>
      <c r="Z41" s="119"/>
      <c r="AA41" s="117"/>
      <c r="AB41" s="117"/>
      <c r="AC41" s="117"/>
      <c r="AD41" s="117"/>
      <c r="AE41" s="117"/>
      <c r="AF41" s="117"/>
      <c r="AG41" s="117"/>
      <c r="AH41" s="117"/>
      <c r="AI41" s="117"/>
      <c r="AJ41" s="117"/>
    </row>
    <row r="42" spans="1:61">
      <c r="A42" s="117"/>
      <c r="B42" s="119"/>
      <c r="C42" s="117"/>
      <c r="D42" s="117"/>
      <c r="E42" s="117"/>
      <c r="F42" s="117"/>
      <c r="G42" s="117"/>
      <c r="H42" s="117"/>
      <c r="I42" s="117"/>
      <c r="J42" s="119"/>
      <c r="K42" s="117"/>
      <c r="L42" s="117"/>
      <c r="M42" s="117"/>
      <c r="N42" s="117"/>
      <c r="O42" s="117"/>
      <c r="P42" s="117"/>
      <c r="Q42" s="117"/>
      <c r="R42" s="117"/>
      <c r="S42" s="117"/>
      <c r="T42" s="117"/>
      <c r="U42" s="117"/>
      <c r="V42" s="117"/>
      <c r="W42" s="119"/>
      <c r="X42" s="117"/>
      <c r="Y42" s="117"/>
      <c r="Z42" s="119"/>
      <c r="AA42" s="117"/>
      <c r="AB42" s="117"/>
      <c r="AC42" s="117"/>
      <c r="AD42" s="117"/>
      <c r="AE42" s="117"/>
      <c r="AF42" s="117"/>
      <c r="AG42" s="117"/>
      <c r="AH42" s="117"/>
      <c r="AI42" s="117"/>
      <c r="AJ42" s="117"/>
    </row>
    <row r="43" spans="1:61">
      <c r="A43" s="117"/>
      <c r="B43" s="119"/>
      <c r="C43" s="117"/>
      <c r="D43" s="117"/>
      <c r="E43" s="117"/>
      <c r="F43" s="117"/>
      <c r="G43" s="117"/>
      <c r="H43" s="117"/>
      <c r="I43" s="117"/>
      <c r="J43" s="119"/>
      <c r="K43" s="117"/>
      <c r="L43" s="117"/>
      <c r="M43" s="117"/>
      <c r="N43" s="117"/>
      <c r="O43" s="117"/>
      <c r="P43" s="117"/>
      <c r="Q43" s="117"/>
      <c r="R43" s="117"/>
      <c r="S43" s="117"/>
      <c r="T43" s="117"/>
      <c r="U43" s="117"/>
      <c r="V43" s="117"/>
      <c r="W43" s="119"/>
      <c r="X43" s="117"/>
      <c r="Y43" s="117"/>
      <c r="Z43" s="119"/>
      <c r="AA43" s="117"/>
      <c r="AB43" s="117"/>
      <c r="AC43" s="117"/>
      <c r="AD43" s="117"/>
      <c r="AE43" s="117"/>
      <c r="AF43" s="117"/>
      <c r="AG43" s="117"/>
      <c r="AH43" s="117"/>
      <c r="AI43" s="117"/>
      <c r="AJ43" s="117"/>
    </row>
    <row r="44" spans="1:61">
      <c r="A44" s="117"/>
      <c r="B44" s="119"/>
      <c r="C44" s="117"/>
      <c r="D44" s="117"/>
      <c r="E44" s="117"/>
      <c r="F44" s="117"/>
      <c r="G44" s="117"/>
      <c r="H44" s="117"/>
      <c r="I44" s="117"/>
      <c r="J44" s="119"/>
      <c r="K44" s="117"/>
      <c r="L44" s="117"/>
      <c r="M44" s="117"/>
      <c r="N44" s="117"/>
      <c r="O44" s="117"/>
      <c r="P44" s="117"/>
      <c r="Q44" s="117"/>
      <c r="R44" s="117"/>
      <c r="S44" s="117"/>
      <c r="T44" s="117"/>
      <c r="U44" s="117"/>
      <c r="V44" s="117"/>
      <c r="W44" s="119"/>
      <c r="X44" s="117"/>
      <c r="Y44" s="117"/>
      <c r="Z44" s="119"/>
      <c r="AA44" s="117"/>
      <c r="AB44" s="117"/>
      <c r="AC44" s="117"/>
      <c r="AD44" s="117"/>
      <c r="AE44" s="117"/>
      <c r="AF44" s="117"/>
      <c r="AG44" s="117"/>
      <c r="AH44" s="117"/>
      <c r="AI44" s="117"/>
      <c r="AJ44" s="117"/>
    </row>
    <row r="45" spans="1:61">
      <c r="A45" s="117"/>
      <c r="B45" s="119"/>
      <c r="C45" s="117"/>
      <c r="D45" s="117"/>
      <c r="E45" s="117"/>
      <c r="F45" s="117"/>
      <c r="G45" s="117"/>
      <c r="H45" s="117"/>
      <c r="I45" s="117"/>
      <c r="J45" s="119"/>
      <c r="K45" s="117"/>
      <c r="L45" s="117"/>
      <c r="M45" s="117"/>
      <c r="N45" s="117"/>
      <c r="O45" s="117"/>
      <c r="P45" s="117"/>
      <c r="Q45" s="117"/>
      <c r="R45" s="117"/>
      <c r="S45" s="117"/>
      <c r="T45" s="117"/>
      <c r="U45" s="117"/>
      <c r="V45" s="117"/>
      <c r="W45" s="119"/>
      <c r="X45" s="117"/>
      <c r="Y45" s="117"/>
      <c r="Z45" s="119"/>
      <c r="AA45" s="117"/>
      <c r="AB45" s="117"/>
      <c r="AC45" s="117"/>
      <c r="AD45" s="117"/>
      <c r="AE45" s="117"/>
      <c r="AF45" s="117"/>
      <c r="AG45" s="117"/>
      <c r="AH45" s="117"/>
      <c r="AI45" s="117"/>
      <c r="AJ45" s="117"/>
    </row>
    <row r="46" spans="1:61">
      <c r="A46" s="117"/>
      <c r="B46" s="119"/>
      <c r="C46" s="117"/>
      <c r="D46" s="117"/>
      <c r="E46" s="117"/>
      <c r="F46" s="117"/>
      <c r="G46" s="117"/>
      <c r="H46" s="117"/>
      <c r="I46" s="117"/>
      <c r="J46" s="119"/>
      <c r="K46" s="117"/>
      <c r="L46" s="117"/>
      <c r="M46" s="117"/>
      <c r="N46" s="117"/>
      <c r="O46" s="117"/>
      <c r="P46" s="117"/>
      <c r="Q46" s="117"/>
      <c r="R46" s="117"/>
      <c r="S46" s="117"/>
      <c r="T46" s="117"/>
      <c r="U46" s="117"/>
      <c r="V46" s="117"/>
      <c r="W46" s="119"/>
      <c r="X46" s="117"/>
      <c r="Y46" s="117"/>
      <c r="Z46" s="119"/>
      <c r="AA46" s="117"/>
      <c r="AB46" s="117"/>
      <c r="AC46" s="117"/>
      <c r="AD46" s="117"/>
      <c r="AE46" s="117"/>
      <c r="AF46" s="117"/>
      <c r="AG46" s="117"/>
      <c r="AH46" s="117"/>
      <c r="AI46" s="117"/>
      <c r="AJ46" s="117"/>
    </row>
    <row r="47" spans="1:61">
      <c r="A47" s="117"/>
      <c r="B47" s="119"/>
      <c r="C47" s="117"/>
      <c r="D47" s="117"/>
      <c r="E47" s="117"/>
      <c r="F47" s="117"/>
      <c r="G47" s="117"/>
      <c r="H47" s="117"/>
      <c r="I47" s="117"/>
      <c r="J47" s="119"/>
      <c r="K47" s="117"/>
      <c r="L47" s="117"/>
      <c r="M47" s="117"/>
      <c r="N47" s="117"/>
      <c r="O47" s="117"/>
      <c r="P47" s="117"/>
      <c r="Q47" s="117"/>
      <c r="R47" s="117"/>
      <c r="S47" s="117"/>
      <c r="T47" s="117"/>
      <c r="U47" s="117"/>
      <c r="V47" s="117"/>
      <c r="W47" s="119"/>
      <c r="X47" s="117"/>
      <c r="Y47" s="117"/>
      <c r="Z47" s="119"/>
      <c r="AA47" s="117"/>
      <c r="AB47" s="117"/>
      <c r="AC47" s="117"/>
      <c r="AD47" s="117"/>
      <c r="AE47" s="117"/>
      <c r="AF47" s="117"/>
      <c r="AG47" s="117"/>
      <c r="AH47" s="117"/>
      <c r="AI47" s="117"/>
      <c r="AJ47" s="117"/>
    </row>
    <row r="48" spans="1:61">
      <c r="A48" s="117"/>
      <c r="B48" s="119"/>
      <c r="C48" s="117"/>
      <c r="D48" s="117"/>
      <c r="E48" s="117"/>
      <c r="F48" s="117"/>
      <c r="G48" s="117"/>
      <c r="H48" s="117"/>
      <c r="I48" s="117"/>
      <c r="J48" s="119"/>
      <c r="K48" s="117"/>
      <c r="L48" s="117"/>
      <c r="M48" s="117"/>
      <c r="N48" s="117"/>
      <c r="O48" s="117"/>
      <c r="P48" s="117"/>
      <c r="Q48" s="117"/>
      <c r="R48" s="117"/>
      <c r="S48" s="117"/>
      <c r="T48" s="117"/>
      <c r="U48" s="117"/>
      <c r="V48" s="117"/>
      <c r="W48" s="119"/>
      <c r="X48" s="117"/>
      <c r="Y48" s="117"/>
      <c r="Z48" s="119"/>
      <c r="AA48" s="117"/>
      <c r="AB48" s="117"/>
      <c r="AC48" s="117"/>
      <c r="AD48" s="117"/>
      <c r="AE48" s="117"/>
      <c r="AF48" s="117"/>
      <c r="AG48" s="117"/>
      <c r="AH48" s="117"/>
      <c r="AI48" s="117"/>
      <c r="AJ48" s="117"/>
    </row>
    <row r="49" spans="1:36">
      <c r="A49" s="117"/>
      <c r="B49" s="119"/>
      <c r="C49" s="117"/>
      <c r="D49" s="117"/>
      <c r="E49" s="117"/>
      <c r="F49" s="117"/>
      <c r="G49" s="117"/>
      <c r="H49" s="117"/>
      <c r="I49" s="117"/>
      <c r="J49" s="119"/>
      <c r="K49" s="117"/>
      <c r="L49" s="117"/>
      <c r="M49" s="117"/>
      <c r="N49" s="117"/>
      <c r="O49" s="117"/>
      <c r="P49" s="117"/>
      <c r="Q49" s="117"/>
      <c r="R49" s="117"/>
      <c r="S49" s="117"/>
      <c r="T49" s="117"/>
      <c r="U49" s="117"/>
      <c r="V49" s="117"/>
      <c r="W49" s="119"/>
      <c r="X49" s="117"/>
      <c r="Y49" s="117"/>
      <c r="Z49" s="119"/>
      <c r="AA49" s="117"/>
      <c r="AB49" s="117"/>
      <c r="AC49" s="117"/>
      <c r="AD49" s="117"/>
      <c r="AE49" s="117"/>
      <c r="AF49" s="117"/>
      <c r="AG49" s="117"/>
      <c r="AH49" s="117"/>
      <c r="AI49" s="117"/>
      <c r="AJ49" s="117"/>
    </row>
    <row r="50" spans="1:36">
      <c r="A50" s="117"/>
      <c r="B50" s="119"/>
      <c r="C50" s="117"/>
      <c r="D50" s="117"/>
      <c r="E50" s="117"/>
      <c r="F50" s="117"/>
      <c r="G50" s="117"/>
      <c r="H50" s="117"/>
      <c r="I50" s="117"/>
      <c r="J50" s="119"/>
      <c r="K50" s="117"/>
      <c r="L50" s="117"/>
      <c r="M50" s="117"/>
      <c r="N50" s="117"/>
      <c r="O50" s="117"/>
      <c r="P50" s="117"/>
      <c r="Q50" s="117"/>
      <c r="R50" s="117"/>
      <c r="S50" s="117"/>
      <c r="T50" s="117"/>
      <c r="U50" s="117"/>
      <c r="V50" s="117"/>
      <c r="W50" s="119"/>
      <c r="X50" s="117"/>
      <c r="Y50" s="117"/>
      <c r="Z50" s="119"/>
      <c r="AA50" s="117"/>
      <c r="AB50" s="117"/>
      <c r="AC50" s="117"/>
      <c r="AD50" s="117"/>
      <c r="AE50" s="117"/>
      <c r="AF50" s="117"/>
      <c r="AG50" s="117"/>
      <c r="AH50" s="117"/>
      <c r="AI50" s="117"/>
      <c r="AJ50" s="117"/>
    </row>
    <row r="51" spans="1:36">
      <c r="A51" s="117"/>
      <c r="B51" s="119"/>
      <c r="C51" s="117"/>
      <c r="D51" s="117"/>
      <c r="E51" s="117"/>
      <c r="F51" s="117"/>
      <c r="G51" s="117"/>
      <c r="H51" s="117"/>
      <c r="I51" s="117"/>
      <c r="J51" s="119"/>
      <c r="K51" s="117"/>
      <c r="L51" s="117"/>
      <c r="M51" s="117"/>
      <c r="N51" s="117"/>
      <c r="O51" s="117"/>
      <c r="P51" s="117"/>
      <c r="Q51" s="117"/>
      <c r="R51" s="117"/>
      <c r="S51" s="117"/>
      <c r="T51" s="117"/>
      <c r="U51" s="117"/>
      <c r="V51" s="117"/>
      <c r="W51" s="119"/>
      <c r="X51" s="117"/>
      <c r="Y51" s="117"/>
      <c r="Z51" s="119"/>
      <c r="AA51" s="117"/>
      <c r="AB51" s="117"/>
      <c r="AC51" s="117"/>
      <c r="AD51" s="117"/>
      <c r="AE51" s="117"/>
      <c r="AF51" s="117"/>
      <c r="AG51" s="117"/>
      <c r="AH51" s="117"/>
      <c r="AI51" s="117"/>
      <c r="AJ51" s="117"/>
    </row>
    <row r="52" spans="1:36">
      <c r="A52" s="117"/>
      <c r="B52" s="119"/>
      <c r="C52" s="117"/>
      <c r="D52" s="117"/>
      <c r="E52" s="117"/>
      <c r="F52" s="117"/>
      <c r="G52" s="117"/>
      <c r="H52" s="117"/>
      <c r="I52" s="117"/>
      <c r="J52" s="119"/>
      <c r="K52" s="117"/>
      <c r="L52" s="117"/>
      <c r="M52" s="117"/>
      <c r="N52" s="117"/>
      <c r="O52" s="117"/>
      <c r="P52" s="117"/>
      <c r="Q52" s="117"/>
      <c r="R52" s="117"/>
      <c r="S52" s="117"/>
      <c r="T52" s="117"/>
      <c r="U52" s="117"/>
      <c r="V52" s="117"/>
      <c r="W52" s="119"/>
      <c r="X52" s="117"/>
      <c r="Y52" s="117"/>
      <c r="Z52" s="119"/>
      <c r="AA52" s="117"/>
      <c r="AB52" s="117"/>
      <c r="AC52" s="117"/>
      <c r="AD52" s="117"/>
      <c r="AE52" s="117"/>
      <c r="AF52" s="117"/>
      <c r="AG52" s="117"/>
      <c r="AH52" s="117"/>
      <c r="AI52" s="117"/>
      <c r="AJ52" s="117"/>
    </row>
    <row r="53" spans="1:36">
      <c r="A53" s="117"/>
      <c r="B53" s="119"/>
      <c r="C53" s="117"/>
      <c r="D53" s="117"/>
      <c r="E53" s="117"/>
      <c r="F53" s="117"/>
      <c r="G53" s="117"/>
      <c r="H53" s="117"/>
      <c r="I53" s="117"/>
      <c r="J53" s="119"/>
      <c r="K53" s="117"/>
      <c r="L53" s="117"/>
      <c r="M53" s="117"/>
      <c r="N53" s="117"/>
      <c r="O53" s="117"/>
      <c r="P53" s="117"/>
      <c r="Q53" s="117"/>
      <c r="R53" s="117"/>
      <c r="S53" s="117"/>
      <c r="T53" s="117"/>
      <c r="U53" s="117"/>
      <c r="V53" s="117"/>
      <c r="W53" s="119"/>
      <c r="X53" s="117"/>
      <c r="Y53" s="117"/>
      <c r="Z53" s="119"/>
      <c r="AA53" s="117"/>
      <c r="AB53" s="117"/>
      <c r="AC53" s="117"/>
      <c r="AD53" s="117"/>
      <c r="AE53" s="117"/>
      <c r="AF53" s="117"/>
      <c r="AG53" s="117"/>
      <c r="AH53" s="117"/>
      <c r="AI53" s="117"/>
      <c r="AJ53" s="117"/>
    </row>
    <row r="54" spans="1:36">
      <c r="A54" s="117"/>
      <c r="B54" s="119"/>
      <c r="C54" s="117"/>
      <c r="D54" s="117"/>
      <c r="E54" s="117"/>
      <c r="F54" s="117"/>
      <c r="G54" s="117"/>
      <c r="H54" s="117"/>
      <c r="I54" s="117"/>
      <c r="J54" s="119"/>
      <c r="K54" s="117"/>
      <c r="L54" s="117"/>
      <c r="M54" s="117"/>
      <c r="N54" s="117"/>
      <c r="O54" s="117"/>
      <c r="P54" s="117"/>
      <c r="Q54" s="117"/>
      <c r="R54" s="117"/>
      <c r="S54" s="117"/>
      <c r="T54" s="117"/>
      <c r="U54" s="117"/>
      <c r="V54" s="117"/>
      <c r="W54" s="119"/>
      <c r="X54" s="117"/>
      <c r="Y54" s="117"/>
      <c r="Z54" s="119"/>
      <c r="AA54" s="117"/>
      <c r="AB54" s="117"/>
      <c r="AC54" s="117"/>
      <c r="AD54" s="117"/>
      <c r="AE54" s="117"/>
      <c r="AF54" s="117"/>
      <c r="AG54" s="117"/>
      <c r="AH54" s="117"/>
      <c r="AI54" s="117"/>
      <c r="AJ54" s="117"/>
    </row>
    <row r="55" spans="1:36">
      <c r="A55" s="117"/>
      <c r="B55" s="119"/>
      <c r="C55" s="117"/>
      <c r="D55" s="117"/>
      <c r="E55" s="117"/>
      <c r="F55" s="117"/>
      <c r="G55" s="117"/>
      <c r="H55" s="117"/>
      <c r="I55" s="117"/>
      <c r="J55" s="119"/>
      <c r="K55" s="117"/>
      <c r="L55" s="117"/>
      <c r="M55" s="117"/>
      <c r="N55" s="117"/>
      <c r="O55" s="117"/>
      <c r="P55" s="117"/>
      <c r="Q55" s="117"/>
      <c r="R55" s="117"/>
      <c r="S55" s="117"/>
      <c r="T55" s="117"/>
      <c r="U55" s="117"/>
      <c r="V55" s="117"/>
      <c r="W55" s="119"/>
      <c r="X55" s="117"/>
      <c r="Y55" s="117"/>
      <c r="Z55" s="119"/>
      <c r="AA55" s="117"/>
      <c r="AB55" s="117"/>
      <c r="AC55" s="117"/>
      <c r="AD55" s="117"/>
      <c r="AE55" s="117"/>
      <c r="AF55" s="117"/>
      <c r="AG55" s="117"/>
      <c r="AH55" s="117"/>
      <c r="AI55" s="117"/>
      <c r="AJ55" s="117"/>
    </row>
    <row r="56" spans="1:36">
      <c r="A56" s="117"/>
      <c r="B56" s="119"/>
      <c r="C56" s="117"/>
      <c r="D56" s="117"/>
      <c r="E56" s="117"/>
      <c r="F56" s="117"/>
      <c r="G56" s="117"/>
      <c r="H56" s="117"/>
      <c r="I56" s="117"/>
      <c r="J56" s="119"/>
      <c r="K56" s="117"/>
      <c r="L56" s="117"/>
      <c r="M56" s="117"/>
      <c r="N56" s="117"/>
      <c r="O56" s="117"/>
      <c r="P56" s="117"/>
      <c r="Q56" s="117"/>
      <c r="R56" s="117"/>
      <c r="S56" s="117"/>
      <c r="T56" s="117"/>
      <c r="U56" s="117"/>
      <c r="V56" s="117"/>
      <c r="W56" s="119"/>
      <c r="X56" s="117"/>
      <c r="Y56" s="117"/>
      <c r="Z56" s="119"/>
      <c r="AA56" s="117"/>
      <c r="AB56" s="117"/>
      <c r="AC56" s="117"/>
      <c r="AD56" s="117"/>
      <c r="AE56" s="117"/>
      <c r="AF56" s="117"/>
      <c r="AG56" s="117"/>
      <c r="AH56" s="117"/>
      <c r="AI56" s="117"/>
      <c r="AJ56" s="117"/>
    </row>
    <row r="57" spans="1:36">
      <c r="A57" s="117"/>
      <c r="B57" s="119"/>
      <c r="C57" s="117"/>
      <c r="D57" s="117"/>
      <c r="E57" s="117"/>
      <c r="F57" s="117"/>
      <c r="G57" s="117"/>
      <c r="H57" s="117"/>
      <c r="I57" s="117"/>
      <c r="J57" s="119"/>
      <c r="K57" s="117"/>
      <c r="L57" s="117"/>
      <c r="M57" s="117"/>
      <c r="N57" s="117"/>
      <c r="O57" s="117"/>
      <c r="P57" s="117"/>
      <c r="Q57" s="117"/>
      <c r="R57" s="117"/>
      <c r="S57" s="117"/>
      <c r="T57" s="117"/>
      <c r="U57" s="117"/>
      <c r="V57" s="117"/>
      <c r="W57" s="119"/>
      <c r="X57" s="117"/>
      <c r="Y57" s="117"/>
      <c r="Z57" s="119"/>
      <c r="AA57" s="117"/>
      <c r="AB57" s="117"/>
      <c r="AC57" s="117"/>
      <c r="AD57" s="117"/>
      <c r="AE57" s="117"/>
      <c r="AF57" s="117"/>
      <c r="AG57" s="117"/>
      <c r="AH57" s="117"/>
      <c r="AI57" s="117"/>
      <c r="AJ57" s="117"/>
    </row>
    <row r="58" spans="1:36">
      <c r="A58" s="117"/>
      <c r="B58" s="119"/>
      <c r="C58" s="117"/>
      <c r="D58" s="117"/>
      <c r="E58" s="117"/>
      <c r="F58" s="117"/>
      <c r="G58" s="117"/>
      <c r="H58" s="117"/>
      <c r="I58" s="117"/>
      <c r="J58" s="119"/>
      <c r="K58" s="117"/>
      <c r="L58" s="117"/>
      <c r="M58" s="117"/>
      <c r="N58" s="117"/>
      <c r="O58" s="117"/>
      <c r="P58" s="117"/>
      <c r="Q58" s="117"/>
      <c r="R58" s="117"/>
      <c r="S58" s="117"/>
      <c r="T58" s="117"/>
      <c r="U58" s="117"/>
      <c r="V58" s="117"/>
      <c r="W58" s="119"/>
      <c r="X58" s="117"/>
      <c r="Y58" s="117"/>
      <c r="Z58" s="119"/>
      <c r="AA58" s="117"/>
      <c r="AB58" s="117"/>
      <c r="AC58" s="117"/>
      <c r="AD58" s="117"/>
      <c r="AE58" s="117"/>
      <c r="AF58" s="117"/>
      <c r="AG58" s="117"/>
      <c r="AH58" s="117"/>
      <c r="AI58" s="117"/>
      <c r="AJ58" s="117"/>
    </row>
    <row r="59" spans="1:36">
      <c r="A59" s="117"/>
      <c r="B59" s="119"/>
      <c r="C59" s="117"/>
      <c r="D59" s="117"/>
      <c r="E59" s="117"/>
      <c r="F59" s="117"/>
      <c r="G59" s="117"/>
      <c r="H59" s="117"/>
      <c r="I59" s="117"/>
      <c r="J59" s="119"/>
      <c r="K59" s="117"/>
      <c r="L59" s="117"/>
      <c r="M59" s="117"/>
      <c r="N59" s="117"/>
      <c r="O59" s="117"/>
      <c r="P59" s="117"/>
      <c r="Q59" s="117"/>
      <c r="R59" s="117"/>
      <c r="S59" s="117"/>
      <c r="T59" s="117"/>
      <c r="U59" s="117"/>
      <c r="V59" s="117"/>
      <c r="W59" s="119"/>
      <c r="X59" s="117"/>
      <c r="Y59" s="117"/>
      <c r="Z59" s="119"/>
      <c r="AA59" s="117"/>
      <c r="AB59" s="117"/>
      <c r="AC59" s="117"/>
      <c r="AD59" s="117"/>
      <c r="AE59" s="117"/>
      <c r="AF59" s="117"/>
      <c r="AG59" s="117"/>
      <c r="AH59" s="117"/>
      <c r="AI59" s="117"/>
      <c r="AJ59" s="117"/>
    </row>
    <row r="60" spans="1:36">
      <c r="A60" s="117"/>
      <c r="B60" s="119"/>
      <c r="C60" s="117"/>
      <c r="D60" s="117"/>
      <c r="E60" s="117"/>
      <c r="F60" s="117"/>
      <c r="G60" s="117"/>
      <c r="H60" s="117"/>
      <c r="I60" s="117"/>
      <c r="J60" s="119"/>
      <c r="K60" s="117"/>
      <c r="L60" s="117"/>
      <c r="M60" s="117"/>
      <c r="N60" s="117"/>
      <c r="O60" s="117"/>
      <c r="P60" s="117"/>
      <c r="Q60" s="117"/>
      <c r="R60" s="117"/>
      <c r="S60" s="117"/>
      <c r="T60" s="117"/>
      <c r="U60" s="117"/>
      <c r="V60" s="117"/>
      <c r="W60" s="119"/>
      <c r="X60" s="117"/>
      <c r="Y60" s="117"/>
      <c r="Z60" s="119"/>
      <c r="AA60" s="117"/>
      <c r="AB60" s="117"/>
      <c r="AC60" s="117"/>
      <c r="AD60" s="117"/>
      <c r="AE60" s="117"/>
      <c r="AF60" s="117"/>
      <c r="AG60" s="117"/>
      <c r="AH60" s="117"/>
      <c r="AI60" s="117"/>
      <c r="AJ60" s="117"/>
    </row>
    <row r="61" spans="1:36">
      <c r="A61" s="117"/>
      <c r="B61" s="119"/>
      <c r="C61" s="117"/>
      <c r="D61" s="117"/>
      <c r="E61" s="117"/>
      <c r="F61" s="117"/>
      <c r="G61" s="117"/>
      <c r="H61" s="117"/>
      <c r="I61" s="117"/>
      <c r="J61" s="119"/>
      <c r="K61" s="117"/>
      <c r="L61" s="117"/>
      <c r="M61" s="117"/>
      <c r="N61" s="117"/>
      <c r="O61" s="117"/>
      <c r="P61" s="117"/>
      <c r="Q61" s="117"/>
      <c r="R61" s="117"/>
      <c r="S61" s="117"/>
      <c r="T61" s="117"/>
      <c r="U61" s="117"/>
      <c r="V61" s="117"/>
      <c r="W61" s="119"/>
      <c r="X61" s="117"/>
      <c r="Y61" s="117"/>
      <c r="Z61" s="119"/>
      <c r="AA61" s="117"/>
      <c r="AB61" s="117"/>
      <c r="AC61" s="117"/>
      <c r="AD61" s="117"/>
      <c r="AE61" s="117"/>
      <c r="AF61" s="117"/>
      <c r="AG61" s="117"/>
      <c r="AH61" s="117"/>
      <c r="AI61" s="117"/>
      <c r="AJ61" s="117"/>
    </row>
    <row r="62" spans="1:36">
      <c r="A62" s="117"/>
      <c r="B62" s="119"/>
      <c r="C62" s="117"/>
      <c r="D62" s="117"/>
      <c r="E62" s="117"/>
      <c r="F62" s="117"/>
      <c r="G62" s="117"/>
      <c r="H62" s="117"/>
      <c r="I62" s="117"/>
      <c r="J62" s="119"/>
      <c r="K62" s="117"/>
      <c r="L62" s="117"/>
      <c r="M62" s="117"/>
      <c r="N62" s="117"/>
      <c r="O62" s="117"/>
      <c r="P62" s="117"/>
      <c r="Q62" s="117"/>
      <c r="R62" s="117"/>
      <c r="S62" s="117"/>
      <c r="T62" s="117"/>
      <c r="U62" s="117"/>
      <c r="V62" s="117"/>
      <c r="W62" s="119"/>
      <c r="X62" s="117"/>
      <c r="Y62" s="117"/>
      <c r="Z62" s="119"/>
      <c r="AA62" s="117"/>
      <c r="AB62" s="117"/>
      <c r="AC62" s="117"/>
      <c r="AD62" s="117"/>
      <c r="AE62" s="117"/>
      <c r="AF62" s="117"/>
      <c r="AG62" s="117"/>
      <c r="AH62" s="117"/>
      <c r="AI62" s="117"/>
      <c r="AJ62" s="117"/>
    </row>
    <row r="63" spans="1:36">
      <c r="A63" s="117"/>
      <c r="B63" s="119"/>
      <c r="C63" s="117"/>
      <c r="D63" s="117"/>
      <c r="E63" s="117"/>
      <c r="F63" s="117"/>
      <c r="G63" s="117"/>
      <c r="H63" s="117"/>
      <c r="I63" s="117"/>
      <c r="J63" s="119"/>
      <c r="K63" s="117"/>
      <c r="L63" s="117"/>
      <c r="M63" s="117"/>
      <c r="N63" s="117"/>
      <c r="O63" s="117"/>
      <c r="P63" s="117"/>
      <c r="Q63" s="117"/>
      <c r="R63" s="117"/>
      <c r="S63" s="117"/>
      <c r="T63" s="117"/>
      <c r="U63" s="117"/>
      <c r="V63" s="117"/>
      <c r="W63" s="119"/>
      <c r="X63" s="117"/>
      <c r="Y63" s="117"/>
      <c r="Z63" s="119"/>
      <c r="AA63" s="117"/>
      <c r="AB63" s="117"/>
      <c r="AC63" s="117"/>
      <c r="AD63" s="117"/>
      <c r="AE63" s="117"/>
      <c r="AF63" s="117"/>
      <c r="AG63" s="117"/>
      <c r="AH63" s="117"/>
      <c r="AI63" s="117"/>
      <c r="AJ63" s="117"/>
    </row>
    <row r="64" spans="1:36">
      <c r="A64" s="117"/>
      <c r="B64" s="119"/>
      <c r="C64" s="117"/>
      <c r="D64" s="117"/>
      <c r="E64" s="117"/>
      <c r="F64" s="117"/>
      <c r="G64" s="117"/>
      <c r="H64" s="117"/>
      <c r="I64" s="117"/>
      <c r="J64" s="119"/>
      <c r="K64" s="117"/>
      <c r="L64" s="117"/>
      <c r="M64" s="117"/>
      <c r="N64" s="117"/>
      <c r="O64" s="117"/>
      <c r="P64" s="117"/>
      <c r="Q64" s="117"/>
      <c r="R64" s="117"/>
      <c r="S64" s="117"/>
      <c r="T64" s="117"/>
      <c r="U64" s="117"/>
      <c r="V64" s="117"/>
      <c r="W64" s="119"/>
      <c r="X64" s="117"/>
      <c r="Y64" s="117"/>
      <c r="Z64" s="119"/>
      <c r="AA64" s="117"/>
      <c r="AB64" s="117"/>
      <c r="AC64" s="117"/>
      <c r="AD64" s="117"/>
      <c r="AE64" s="117"/>
      <c r="AF64" s="117"/>
      <c r="AG64" s="117"/>
      <c r="AH64" s="117"/>
      <c r="AI64" s="117"/>
      <c r="AJ64" s="117"/>
    </row>
    <row r="65" spans="1:36">
      <c r="A65" s="117"/>
      <c r="B65" s="119"/>
      <c r="C65" s="117"/>
      <c r="D65" s="117"/>
      <c r="E65" s="117"/>
      <c r="F65" s="117"/>
      <c r="G65" s="117"/>
      <c r="H65" s="117"/>
      <c r="I65" s="117"/>
      <c r="J65" s="119"/>
      <c r="K65" s="117"/>
      <c r="L65" s="117"/>
      <c r="M65" s="117"/>
      <c r="N65" s="117"/>
      <c r="O65" s="117"/>
      <c r="P65" s="117"/>
      <c r="Q65" s="117"/>
      <c r="R65" s="117"/>
      <c r="S65" s="117"/>
      <c r="T65" s="117"/>
      <c r="U65" s="117"/>
      <c r="V65" s="117"/>
      <c r="W65" s="119"/>
      <c r="X65" s="117"/>
      <c r="Y65" s="117"/>
      <c r="Z65" s="119"/>
      <c r="AA65" s="117"/>
      <c r="AB65" s="117"/>
      <c r="AC65" s="117"/>
      <c r="AD65" s="117"/>
      <c r="AE65" s="117"/>
      <c r="AF65" s="117"/>
      <c r="AG65" s="117"/>
      <c r="AH65" s="117"/>
      <c r="AI65" s="117"/>
      <c r="AJ65" s="117"/>
    </row>
    <row r="66" spans="1:36">
      <c r="A66" s="117"/>
      <c r="B66" s="119"/>
      <c r="C66" s="117"/>
      <c r="D66" s="117"/>
      <c r="E66" s="117"/>
      <c r="F66" s="117"/>
      <c r="G66" s="117"/>
      <c r="H66" s="117"/>
      <c r="I66" s="117"/>
      <c r="J66" s="119"/>
      <c r="K66" s="117"/>
      <c r="L66" s="117"/>
      <c r="M66" s="117"/>
      <c r="N66" s="117"/>
      <c r="O66" s="117"/>
      <c r="P66" s="117"/>
      <c r="Q66" s="117"/>
      <c r="R66" s="117"/>
      <c r="S66" s="117"/>
      <c r="T66" s="117"/>
      <c r="U66" s="117"/>
      <c r="V66" s="117"/>
      <c r="W66" s="119"/>
      <c r="X66" s="117"/>
      <c r="Y66" s="117"/>
      <c r="Z66" s="119"/>
      <c r="AA66" s="117"/>
      <c r="AB66" s="117"/>
      <c r="AC66" s="117"/>
      <c r="AD66" s="117"/>
      <c r="AE66" s="117"/>
      <c r="AF66" s="117"/>
      <c r="AG66" s="117"/>
      <c r="AH66" s="117"/>
      <c r="AI66" s="117"/>
      <c r="AJ66" s="117"/>
    </row>
    <row r="67" spans="1:36">
      <c r="A67" s="117"/>
      <c r="B67" s="119"/>
      <c r="C67" s="117"/>
      <c r="D67" s="117"/>
      <c r="E67" s="117"/>
      <c r="F67" s="117"/>
      <c r="G67" s="117"/>
      <c r="H67" s="117"/>
      <c r="I67" s="117"/>
      <c r="J67" s="119"/>
      <c r="K67" s="117"/>
      <c r="L67" s="117"/>
      <c r="M67" s="117"/>
      <c r="N67" s="117"/>
      <c r="O67" s="117"/>
      <c r="P67" s="117"/>
      <c r="Q67" s="117"/>
      <c r="R67" s="117"/>
      <c r="S67" s="117"/>
      <c r="T67" s="117"/>
      <c r="U67" s="117"/>
      <c r="V67" s="117"/>
      <c r="W67" s="119"/>
      <c r="X67" s="117"/>
      <c r="Y67" s="117"/>
      <c r="Z67" s="119"/>
      <c r="AA67" s="117"/>
      <c r="AB67" s="117"/>
      <c r="AC67" s="117"/>
      <c r="AD67" s="117"/>
      <c r="AE67" s="117"/>
      <c r="AF67" s="117"/>
      <c r="AG67" s="117"/>
      <c r="AH67" s="117"/>
      <c r="AI67" s="117"/>
      <c r="AJ67" s="117"/>
    </row>
    <row r="68" spans="1:36">
      <c r="A68" s="117"/>
      <c r="B68" s="119"/>
      <c r="C68" s="117"/>
      <c r="D68" s="117"/>
      <c r="E68" s="117"/>
      <c r="F68" s="117"/>
      <c r="G68" s="117"/>
      <c r="H68" s="117"/>
      <c r="I68" s="117"/>
      <c r="J68" s="119"/>
      <c r="K68" s="117"/>
      <c r="L68" s="117"/>
      <c r="M68" s="117"/>
      <c r="N68" s="117"/>
      <c r="O68" s="117"/>
      <c r="P68" s="117"/>
      <c r="Q68" s="117"/>
      <c r="R68" s="117"/>
      <c r="S68" s="117"/>
      <c r="T68" s="117"/>
      <c r="U68" s="117"/>
      <c r="V68" s="117"/>
      <c r="W68" s="119"/>
      <c r="X68" s="117"/>
      <c r="Y68" s="117"/>
      <c r="Z68" s="119"/>
      <c r="AA68" s="117"/>
      <c r="AB68" s="117"/>
      <c r="AC68" s="117"/>
      <c r="AD68" s="117"/>
      <c r="AE68" s="117"/>
      <c r="AF68" s="117"/>
      <c r="AG68" s="117"/>
      <c r="AH68" s="117"/>
      <c r="AI68" s="117"/>
      <c r="AJ68" s="117"/>
    </row>
    <row r="69" spans="1:36">
      <c r="A69" s="117"/>
      <c r="B69" s="119"/>
      <c r="C69" s="117"/>
      <c r="D69" s="117"/>
      <c r="E69" s="117"/>
      <c r="F69" s="117"/>
      <c r="G69" s="117"/>
      <c r="H69" s="117"/>
      <c r="I69" s="117"/>
      <c r="J69" s="119"/>
      <c r="K69" s="117"/>
      <c r="L69" s="117"/>
      <c r="M69" s="117"/>
      <c r="N69" s="117"/>
      <c r="O69" s="117"/>
      <c r="P69" s="117"/>
      <c r="Q69" s="117"/>
      <c r="R69" s="117"/>
      <c r="S69" s="117"/>
      <c r="T69" s="117"/>
      <c r="U69" s="117"/>
      <c r="V69" s="117"/>
      <c r="W69" s="119"/>
      <c r="X69" s="117"/>
      <c r="Y69" s="117"/>
      <c r="Z69" s="119"/>
      <c r="AA69" s="117"/>
      <c r="AB69" s="117"/>
      <c r="AC69" s="117"/>
      <c r="AD69" s="117"/>
      <c r="AE69" s="117"/>
      <c r="AF69" s="117"/>
      <c r="AG69" s="117"/>
      <c r="AH69" s="117"/>
      <c r="AI69" s="117"/>
      <c r="AJ69" s="117"/>
    </row>
    <row r="70" spans="1:36">
      <c r="A70" s="117"/>
      <c r="B70" s="119"/>
      <c r="C70" s="117"/>
      <c r="D70" s="117"/>
      <c r="E70" s="117"/>
      <c r="F70" s="117"/>
      <c r="G70" s="117"/>
      <c r="H70" s="117"/>
      <c r="I70" s="117"/>
      <c r="J70" s="119"/>
      <c r="K70" s="117"/>
      <c r="L70" s="117"/>
      <c r="M70" s="117"/>
      <c r="N70" s="117"/>
      <c r="O70" s="117"/>
      <c r="P70" s="117"/>
      <c r="Q70" s="117"/>
      <c r="R70" s="117"/>
      <c r="S70" s="117"/>
      <c r="T70" s="117"/>
      <c r="U70" s="117"/>
      <c r="V70" s="117"/>
      <c r="W70" s="119"/>
      <c r="X70" s="117"/>
      <c r="Y70" s="117"/>
      <c r="Z70" s="119"/>
      <c r="AA70" s="117"/>
      <c r="AB70" s="117"/>
      <c r="AC70" s="117"/>
      <c r="AD70" s="117"/>
      <c r="AE70" s="117"/>
      <c r="AF70" s="117"/>
      <c r="AG70" s="117"/>
      <c r="AH70" s="117"/>
      <c r="AI70" s="117"/>
      <c r="AJ70" s="117"/>
    </row>
    <row r="71" spans="1:36">
      <c r="A71" s="117"/>
      <c r="B71" s="119"/>
      <c r="C71" s="117"/>
      <c r="D71" s="117"/>
      <c r="E71" s="117"/>
      <c r="F71" s="117"/>
      <c r="G71" s="117"/>
      <c r="H71" s="117"/>
      <c r="I71" s="117"/>
      <c r="J71" s="119"/>
      <c r="K71" s="117"/>
      <c r="L71" s="117"/>
      <c r="M71" s="117"/>
      <c r="N71" s="117"/>
      <c r="O71" s="117"/>
      <c r="P71" s="117"/>
      <c r="Q71" s="117"/>
      <c r="R71" s="117"/>
      <c r="S71" s="117"/>
      <c r="T71" s="117"/>
      <c r="U71" s="117"/>
      <c r="V71" s="117"/>
      <c r="W71" s="119"/>
      <c r="X71" s="117"/>
      <c r="Y71" s="117"/>
      <c r="Z71" s="119"/>
      <c r="AA71" s="117"/>
      <c r="AB71" s="117"/>
      <c r="AC71" s="117"/>
      <c r="AD71" s="117"/>
      <c r="AE71" s="117"/>
      <c r="AF71" s="117"/>
      <c r="AG71" s="117"/>
      <c r="AH71" s="117"/>
      <c r="AI71" s="117"/>
      <c r="AJ71" s="117"/>
    </row>
    <row r="72" spans="1:36">
      <c r="A72" s="117"/>
      <c r="B72" s="119"/>
      <c r="C72" s="117"/>
      <c r="D72" s="117"/>
      <c r="E72" s="117"/>
      <c r="F72" s="117"/>
      <c r="G72" s="117"/>
      <c r="H72" s="117"/>
      <c r="I72" s="117"/>
      <c r="J72" s="119"/>
      <c r="K72" s="117"/>
      <c r="L72" s="117"/>
      <c r="M72" s="117"/>
      <c r="N72" s="117"/>
      <c r="O72" s="117"/>
      <c r="P72" s="117"/>
      <c r="Q72" s="117"/>
      <c r="R72" s="117"/>
      <c r="S72" s="117"/>
      <c r="T72" s="117"/>
      <c r="U72" s="117"/>
      <c r="V72" s="117"/>
      <c r="W72" s="119"/>
      <c r="X72" s="117"/>
      <c r="Y72" s="117"/>
      <c r="Z72" s="119"/>
      <c r="AA72" s="117"/>
      <c r="AB72" s="117"/>
      <c r="AC72" s="117"/>
      <c r="AD72" s="117"/>
      <c r="AE72" s="117"/>
      <c r="AF72" s="117"/>
      <c r="AG72" s="117"/>
      <c r="AH72" s="117"/>
      <c r="AI72" s="117"/>
      <c r="AJ72" s="117"/>
    </row>
    <row r="73" spans="1:36">
      <c r="A73" s="117"/>
      <c r="B73" s="119"/>
      <c r="C73" s="117"/>
      <c r="D73" s="117"/>
      <c r="E73" s="117"/>
      <c r="F73" s="117"/>
      <c r="G73" s="117"/>
      <c r="H73" s="117"/>
      <c r="I73" s="117"/>
      <c r="J73" s="119"/>
      <c r="K73" s="117"/>
      <c r="L73" s="117"/>
      <c r="M73" s="117"/>
      <c r="N73" s="117"/>
      <c r="O73" s="117"/>
      <c r="P73" s="117"/>
      <c r="Q73" s="117"/>
      <c r="R73" s="117"/>
      <c r="S73" s="117"/>
      <c r="T73" s="117"/>
      <c r="U73" s="117"/>
      <c r="V73" s="117"/>
      <c r="W73" s="119"/>
      <c r="X73" s="117"/>
      <c r="Y73" s="117"/>
      <c r="Z73" s="119"/>
      <c r="AA73" s="117"/>
      <c r="AB73" s="117"/>
      <c r="AC73" s="117"/>
      <c r="AD73" s="117"/>
      <c r="AE73" s="117"/>
      <c r="AF73" s="117"/>
      <c r="AG73" s="117"/>
      <c r="AH73" s="117"/>
      <c r="AI73" s="117"/>
      <c r="AJ73" s="117"/>
    </row>
    <row r="74" spans="1:36">
      <c r="A74" s="117"/>
      <c r="B74" s="119"/>
      <c r="C74" s="117"/>
      <c r="D74" s="117"/>
      <c r="E74" s="117"/>
      <c r="F74" s="117"/>
      <c r="G74" s="117"/>
      <c r="H74" s="117"/>
      <c r="I74" s="117"/>
      <c r="J74" s="119"/>
      <c r="K74" s="117"/>
      <c r="L74" s="117"/>
      <c r="M74" s="117"/>
      <c r="N74" s="117"/>
      <c r="O74" s="117"/>
      <c r="P74" s="117"/>
      <c r="Q74" s="117"/>
      <c r="R74" s="117"/>
      <c r="S74" s="117"/>
      <c r="T74" s="117"/>
      <c r="U74" s="117"/>
      <c r="V74" s="117"/>
      <c r="W74" s="119"/>
      <c r="X74" s="117"/>
      <c r="Y74" s="117"/>
      <c r="Z74" s="119"/>
      <c r="AA74" s="117"/>
      <c r="AB74" s="117"/>
      <c r="AC74" s="117"/>
      <c r="AD74" s="117"/>
      <c r="AE74" s="117"/>
      <c r="AF74" s="117"/>
      <c r="AG74" s="117"/>
      <c r="AH74" s="117"/>
      <c r="AI74" s="117"/>
      <c r="AJ74" s="117"/>
    </row>
    <row r="75" spans="1:36">
      <c r="A75" s="117"/>
      <c r="B75" s="119"/>
      <c r="C75" s="117"/>
      <c r="D75" s="117"/>
      <c r="E75" s="117"/>
      <c r="F75" s="117"/>
      <c r="G75" s="117"/>
      <c r="H75" s="117"/>
      <c r="I75" s="117"/>
      <c r="J75" s="119"/>
      <c r="K75" s="117"/>
      <c r="L75" s="117"/>
      <c r="M75" s="117"/>
      <c r="N75" s="117"/>
      <c r="O75" s="117"/>
      <c r="P75" s="117"/>
      <c r="Q75" s="117"/>
      <c r="R75" s="117"/>
      <c r="S75" s="117"/>
      <c r="T75" s="117"/>
      <c r="U75" s="117"/>
      <c r="V75" s="117"/>
      <c r="W75" s="119"/>
      <c r="X75" s="117"/>
      <c r="Y75" s="117"/>
      <c r="Z75" s="119"/>
      <c r="AA75" s="117"/>
      <c r="AB75" s="117"/>
      <c r="AC75" s="117"/>
      <c r="AD75" s="117"/>
      <c r="AE75" s="117"/>
      <c r="AF75" s="117"/>
      <c r="AG75" s="117"/>
      <c r="AH75" s="117"/>
      <c r="AI75" s="117"/>
      <c r="AJ75" s="117"/>
    </row>
    <row r="76" spans="1:36">
      <c r="A76" s="117"/>
      <c r="B76" s="119"/>
      <c r="C76" s="117"/>
      <c r="D76" s="117"/>
      <c r="E76" s="117"/>
      <c r="F76" s="117"/>
      <c r="G76" s="117"/>
      <c r="H76" s="117"/>
      <c r="I76" s="117"/>
      <c r="J76" s="119"/>
      <c r="K76" s="117"/>
      <c r="L76" s="117"/>
      <c r="M76" s="117"/>
      <c r="N76" s="117"/>
      <c r="O76" s="117"/>
      <c r="P76" s="117"/>
      <c r="Q76" s="117"/>
      <c r="R76" s="117"/>
      <c r="S76" s="117"/>
      <c r="T76" s="117"/>
      <c r="U76" s="117"/>
      <c r="V76" s="117"/>
      <c r="W76" s="119"/>
      <c r="X76" s="117"/>
      <c r="Y76" s="117"/>
      <c r="Z76" s="119"/>
      <c r="AA76" s="117"/>
      <c r="AB76" s="117"/>
      <c r="AC76" s="117"/>
      <c r="AD76" s="117"/>
      <c r="AE76" s="117"/>
      <c r="AF76" s="117"/>
      <c r="AG76" s="117"/>
      <c r="AH76" s="117"/>
      <c r="AI76" s="117"/>
      <c r="AJ76" s="117"/>
    </row>
    <row r="77" spans="1:36">
      <c r="A77" s="117"/>
      <c r="B77" s="119"/>
      <c r="C77" s="117"/>
      <c r="D77" s="117"/>
      <c r="E77" s="117"/>
      <c r="F77" s="117"/>
      <c r="G77" s="117"/>
      <c r="H77" s="117"/>
      <c r="I77" s="117"/>
      <c r="J77" s="119"/>
      <c r="K77" s="117"/>
      <c r="L77" s="117"/>
      <c r="M77" s="117"/>
      <c r="N77" s="117"/>
      <c r="O77" s="117"/>
      <c r="P77" s="117"/>
      <c r="Q77" s="117"/>
      <c r="R77" s="117"/>
      <c r="S77" s="117"/>
      <c r="T77" s="117"/>
      <c r="U77" s="117"/>
      <c r="V77" s="117"/>
      <c r="W77" s="119"/>
      <c r="X77" s="117"/>
      <c r="Y77" s="117"/>
      <c r="Z77" s="119"/>
      <c r="AA77" s="117"/>
      <c r="AB77" s="117"/>
      <c r="AC77" s="117"/>
      <c r="AD77" s="117"/>
      <c r="AE77" s="117"/>
      <c r="AF77" s="117"/>
      <c r="AG77" s="117"/>
      <c r="AH77" s="117"/>
      <c r="AI77" s="117"/>
      <c r="AJ77" s="117"/>
    </row>
    <row r="78" spans="1:36">
      <c r="A78" s="117"/>
      <c r="B78" s="119"/>
      <c r="C78" s="117"/>
      <c r="D78" s="117"/>
      <c r="E78" s="117"/>
      <c r="F78" s="117"/>
      <c r="G78" s="117"/>
      <c r="H78" s="117"/>
      <c r="I78" s="117"/>
      <c r="J78" s="119"/>
      <c r="K78" s="117"/>
      <c r="L78" s="117"/>
      <c r="M78" s="117"/>
      <c r="N78" s="117"/>
      <c r="O78" s="117"/>
      <c r="P78" s="117"/>
      <c r="Q78" s="117"/>
      <c r="R78" s="117"/>
      <c r="S78" s="117"/>
      <c r="T78" s="117"/>
      <c r="U78" s="117"/>
      <c r="V78" s="117"/>
      <c r="W78" s="119"/>
      <c r="X78" s="117"/>
      <c r="Y78" s="117"/>
      <c r="Z78" s="119"/>
      <c r="AA78" s="117"/>
      <c r="AB78" s="117"/>
      <c r="AC78" s="117"/>
      <c r="AD78" s="117"/>
      <c r="AE78" s="117"/>
      <c r="AF78" s="117"/>
      <c r="AG78" s="117"/>
      <c r="AH78" s="117"/>
      <c r="AI78" s="117"/>
      <c r="AJ78" s="117"/>
    </row>
    <row r="79" spans="1:36">
      <c r="A79" s="117"/>
      <c r="B79" s="119"/>
      <c r="C79" s="117"/>
      <c r="D79" s="117"/>
      <c r="E79" s="117"/>
      <c r="F79" s="117"/>
      <c r="G79" s="117"/>
      <c r="H79" s="117"/>
      <c r="I79" s="117"/>
      <c r="J79" s="119"/>
      <c r="K79" s="117"/>
      <c r="L79" s="117"/>
      <c r="M79" s="117"/>
      <c r="N79" s="117"/>
      <c r="O79" s="117"/>
      <c r="P79" s="117"/>
      <c r="Q79" s="117"/>
      <c r="R79" s="117"/>
      <c r="S79" s="117"/>
      <c r="T79" s="117"/>
      <c r="U79" s="117"/>
      <c r="V79" s="117"/>
      <c r="W79" s="119"/>
      <c r="X79" s="117"/>
      <c r="Y79" s="117"/>
      <c r="Z79" s="119"/>
      <c r="AA79" s="117"/>
      <c r="AB79" s="117"/>
      <c r="AC79" s="117"/>
      <c r="AD79" s="117"/>
      <c r="AE79" s="117"/>
      <c r="AF79" s="117"/>
      <c r="AG79" s="117"/>
      <c r="AH79" s="117"/>
      <c r="AI79" s="117"/>
      <c r="AJ79" s="117"/>
    </row>
    <row r="80" spans="1:36">
      <c r="A80" s="117"/>
      <c r="B80" s="119"/>
      <c r="C80" s="117"/>
      <c r="D80" s="117"/>
      <c r="E80" s="117"/>
      <c r="F80" s="117"/>
      <c r="G80" s="117"/>
      <c r="H80" s="117"/>
      <c r="I80" s="117"/>
      <c r="J80" s="119"/>
      <c r="K80" s="117"/>
      <c r="L80" s="117"/>
      <c r="M80" s="117"/>
      <c r="N80" s="117"/>
      <c r="O80" s="117"/>
      <c r="P80" s="117"/>
      <c r="Q80" s="117"/>
      <c r="R80" s="117"/>
      <c r="S80" s="117"/>
      <c r="T80" s="117"/>
      <c r="U80" s="117"/>
      <c r="V80" s="117"/>
      <c r="W80" s="119"/>
      <c r="X80" s="117"/>
      <c r="Y80" s="117"/>
      <c r="Z80" s="119"/>
      <c r="AA80" s="117"/>
      <c r="AB80" s="117"/>
      <c r="AC80" s="117"/>
      <c r="AD80" s="117"/>
      <c r="AE80" s="117"/>
      <c r="AF80" s="117"/>
      <c r="AG80" s="117"/>
      <c r="AH80" s="117"/>
      <c r="AI80" s="117"/>
      <c r="AJ80" s="117"/>
    </row>
    <row r="81" spans="1:36">
      <c r="A81" s="117"/>
      <c r="B81" s="119"/>
      <c r="C81" s="117"/>
      <c r="D81" s="117"/>
      <c r="E81" s="117"/>
      <c r="F81" s="117"/>
      <c r="G81" s="117"/>
      <c r="H81" s="117"/>
      <c r="I81" s="117"/>
      <c r="J81" s="119"/>
      <c r="K81" s="117"/>
      <c r="L81" s="117"/>
      <c r="M81" s="117"/>
      <c r="N81" s="117"/>
      <c r="O81" s="117"/>
      <c r="P81" s="117"/>
      <c r="Q81" s="117"/>
      <c r="R81" s="117"/>
      <c r="S81" s="117"/>
      <c r="T81" s="117"/>
      <c r="U81" s="117"/>
      <c r="V81" s="117"/>
      <c r="W81" s="119"/>
      <c r="X81" s="117"/>
      <c r="Y81" s="117"/>
      <c r="Z81" s="119"/>
      <c r="AA81" s="117"/>
      <c r="AB81" s="117"/>
      <c r="AC81" s="117"/>
      <c r="AD81" s="117"/>
      <c r="AE81" s="117"/>
      <c r="AF81" s="117"/>
      <c r="AG81" s="117"/>
      <c r="AH81" s="117"/>
      <c r="AI81" s="117"/>
      <c r="AJ81" s="117"/>
    </row>
    <row r="82" spans="1:36">
      <c r="A82" s="117"/>
      <c r="B82" s="119"/>
      <c r="C82" s="117"/>
      <c r="D82" s="117"/>
      <c r="E82" s="117"/>
      <c r="F82" s="117"/>
      <c r="G82" s="117"/>
      <c r="H82" s="117"/>
      <c r="I82" s="117"/>
      <c r="J82" s="119"/>
      <c r="K82" s="117"/>
      <c r="L82" s="117"/>
      <c r="M82" s="117"/>
      <c r="N82" s="117"/>
      <c r="O82" s="117"/>
      <c r="P82" s="117"/>
      <c r="Q82" s="117"/>
      <c r="R82" s="117"/>
      <c r="S82" s="117"/>
      <c r="T82" s="117"/>
      <c r="U82" s="117"/>
      <c r="V82" s="117"/>
      <c r="W82" s="119"/>
      <c r="X82" s="117"/>
      <c r="Y82" s="117"/>
      <c r="Z82" s="119"/>
      <c r="AA82" s="117"/>
      <c r="AB82" s="117"/>
      <c r="AC82" s="117"/>
      <c r="AD82" s="117"/>
      <c r="AE82" s="117"/>
      <c r="AF82" s="117"/>
      <c r="AG82" s="117"/>
      <c r="AH82" s="117"/>
      <c r="AI82" s="117"/>
      <c r="AJ82" s="117"/>
    </row>
    <row r="83" spans="1:36">
      <c r="A83" s="117"/>
      <c r="B83" s="119"/>
      <c r="C83" s="117"/>
      <c r="D83" s="117"/>
      <c r="E83" s="117"/>
      <c r="F83" s="117"/>
      <c r="G83" s="117"/>
      <c r="H83" s="117"/>
      <c r="I83" s="117"/>
      <c r="J83" s="119"/>
      <c r="K83" s="117"/>
      <c r="L83" s="117"/>
      <c r="M83" s="117"/>
      <c r="N83" s="117"/>
      <c r="O83" s="117"/>
      <c r="P83" s="117"/>
      <c r="Q83" s="117"/>
      <c r="R83" s="117"/>
      <c r="S83" s="117"/>
      <c r="T83" s="117"/>
      <c r="U83" s="117"/>
      <c r="V83" s="117"/>
      <c r="W83" s="119"/>
      <c r="X83" s="117"/>
      <c r="Y83" s="117"/>
      <c r="Z83" s="119"/>
      <c r="AA83" s="117"/>
      <c r="AB83" s="117"/>
      <c r="AC83" s="117"/>
      <c r="AD83" s="117"/>
      <c r="AE83" s="117"/>
      <c r="AF83" s="117"/>
      <c r="AG83" s="117"/>
      <c r="AH83" s="117"/>
      <c r="AI83" s="117"/>
      <c r="AJ83" s="117"/>
    </row>
    <row r="84" spans="1:36">
      <c r="A84" s="117"/>
      <c r="B84" s="119"/>
      <c r="C84" s="117"/>
      <c r="D84" s="117"/>
      <c r="E84" s="117"/>
      <c r="F84" s="117"/>
      <c r="G84" s="117"/>
      <c r="H84" s="117"/>
      <c r="I84" s="117"/>
      <c r="J84" s="119"/>
      <c r="K84" s="117"/>
      <c r="L84" s="117"/>
      <c r="M84" s="117"/>
      <c r="N84" s="117"/>
      <c r="O84" s="117"/>
      <c r="P84" s="117"/>
      <c r="Q84" s="117"/>
      <c r="R84" s="117"/>
      <c r="S84" s="117"/>
      <c r="T84" s="117"/>
      <c r="U84" s="117"/>
      <c r="V84" s="117"/>
      <c r="W84" s="119"/>
      <c r="X84" s="117"/>
      <c r="Y84" s="117"/>
      <c r="Z84" s="119"/>
      <c r="AA84" s="117"/>
      <c r="AB84" s="117"/>
      <c r="AC84" s="117"/>
      <c r="AD84" s="117"/>
      <c r="AE84" s="117"/>
      <c r="AF84" s="117"/>
      <c r="AG84" s="117"/>
      <c r="AH84" s="117"/>
      <c r="AI84" s="117"/>
      <c r="AJ84" s="117"/>
    </row>
    <row r="85" spans="1:36">
      <c r="A85" s="117"/>
      <c r="B85" s="119"/>
      <c r="C85" s="117"/>
      <c r="D85" s="117"/>
      <c r="E85" s="117"/>
      <c r="F85" s="117"/>
      <c r="G85" s="117"/>
      <c r="H85" s="117"/>
      <c r="I85" s="117"/>
      <c r="J85" s="119"/>
      <c r="K85" s="117"/>
      <c r="L85" s="117"/>
      <c r="M85" s="117"/>
      <c r="N85" s="117"/>
      <c r="O85" s="117"/>
      <c r="P85" s="117"/>
      <c r="Q85" s="117"/>
      <c r="R85" s="117"/>
      <c r="S85" s="117"/>
      <c r="T85" s="117"/>
      <c r="U85" s="117"/>
      <c r="V85" s="117"/>
      <c r="W85" s="119"/>
      <c r="X85" s="117"/>
      <c r="Y85" s="117"/>
      <c r="Z85" s="119"/>
      <c r="AA85" s="117"/>
      <c r="AB85" s="117"/>
      <c r="AC85" s="117"/>
      <c r="AD85" s="117"/>
      <c r="AE85" s="117"/>
      <c r="AF85" s="117"/>
      <c r="AG85" s="117"/>
      <c r="AH85" s="117"/>
      <c r="AI85" s="117"/>
      <c r="AJ85" s="117"/>
    </row>
  </sheetData>
  <mergeCells count="3">
    <mergeCell ref="A1:AJ1"/>
    <mergeCell ref="AL1:BH1"/>
    <mergeCell ref="AL24:BH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BR28"/>
  <sheetViews>
    <sheetView topLeftCell="AR1" workbookViewId="0">
      <selection activeCell="BR2" sqref="BR2:BR28"/>
    </sheetView>
  </sheetViews>
  <sheetFormatPr baseColWidth="10" defaultColWidth="8.83203125" defaultRowHeight="13"/>
  <cols>
    <col min="1" max="1" width="19" customWidth="1"/>
  </cols>
  <sheetData>
    <row r="1" spans="1:70">
      <c r="A1" t="s">
        <v>112</v>
      </c>
      <c r="B1" t="s">
        <v>507</v>
      </c>
      <c r="C1" t="s">
        <v>509</v>
      </c>
      <c r="D1" t="s">
        <v>514</v>
      </c>
      <c r="E1" t="s">
        <v>515</v>
      </c>
      <c r="F1" t="s">
        <v>516</v>
      </c>
      <c r="G1" t="s">
        <v>517</v>
      </c>
      <c r="H1" t="s">
        <v>518</v>
      </c>
      <c r="I1" t="s">
        <v>519</v>
      </c>
      <c r="J1" t="s">
        <v>520</v>
      </c>
      <c r="K1" t="s">
        <v>521</v>
      </c>
      <c r="L1" t="s">
        <v>522</v>
      </c>
      <c r="M1" t="s">
        <v>523</v>
      </c>
      <c r="N1" t="s">
        <v>524</v>
      </c>
      <c r="O1" t="s">
        <v>525</v>
      </c>
      <c r="P1" t="s">
        <v>526</v>
      </c>
      <c r="Q1" t="s">
        <v>527</v>
      </c>
      <c r="R1" t="s">
        <v>528</v>
      </c>
      <c r="S1" t="s">
        <v>529</v>
      </c>
      <c r="T1" t="s">
        <v>530</v>
      </c>
      <c r="U1" t="s">
        <v>531</v>
      </c>
      <c r="V1" t="s">
        <v>532</v>
      </c>
      <c r="W1" t="s">
        <v>533</v>
      </c>
      <c r="X1" t="s">
        <v>534</v>
      </c>
      <c r="Y1" t="s">
        <v>535</v>
      </c>
      <c r="Z1" t="s">
        <v>536</v>
      </c>
      <c r="AA1" t="s">
        <v>537</v>
      </c>
      <c r="AB1" t="s">
        <v>538</v>
      </c>
      <c r="AC1" t="s">
        <v>539</v>
      </c>
      <c r="AD1" t="s">
        <v>540</v>
      </c>
      <c r="AE1" t="s">
        <v>541</v>
      </c>
      <c r="AF1" t="s">
        <v>542</v>
      </c>
      <c r="AG1" t="s">
        <v>543</v>
      </c>
      <c r="AH1" t="s">
        <v>544</v>
      </c>
      <c r="AI1" t="s">
        <v>545</v>
      </c>
      <c r="AJ1" t="s">
        <v>546</v>
      </c>
      <c r="AK1" t="s">
        <v>547</v>
      </c>
      <c r="AL1" t="s">
        <v>548</v>
      </c>
      <c r="AM1" t="s">
        <v>549</v>
      </c>
      <c r="AN1" t="s">
        <v>550</v>
      </c>
      <c r="AO1" t="s">
        <v>551</v>
      </c>
      <c r="AP1" t="s">
        <v>552</v>
      </c>
      <c r="AQ1" t="s">
        <v>553</v>
      </c>
      <c r="AR1" t="s">
        <v>554</v>
      </c>
      <c r="AS1" t="s">
        <v>555</v>
      </c>
      <c r="AT1" t="s">
        <v>556</v>
      </c>
      <c r="AU1" t="s">
        <v>557</v>
      </c>
      <c r="AV1" t="s">
        <v>558</v>
      </c>
      <c r="AW1" t="s">
        <v>559</v>
      </c>
      <c r="AX1" t="s">
        <v>560</v>
      </c>
      <c r="AY1" t="s">
        <v>561</v>
      </c>
      <c r="AZ1" t="s">
        <v>562</v>
      </c>
      <c r="BA1" t="s">
        <v>563</v>
      </c>
      <c r="BB1" t="s">
        <v>564</v>
      </c>
      <c r="BC1" t="s">
        <v>565</v>
      </c>
      <c r="BD1" t="s">
        <v>566</v>
      </c>
      <c r="BE1" t="s">
        <v>567</v>
      </c>
      <c r="BF1" t="s">
        <v>568</v>
      </c>
      <c r="BG1" t="s">
        <v>569</v>
      </c>
      <c r="BH1" t="s">
        <v>570</v>
      </c>
      <c r="BI1" t="s">
        <v>571</v>
      </c>
      <c r="BJ1" t="s">
        <v>572</v>
      </c>
      <c r="BK1" t="s">
        <v>573</v>
      </c>
      <c r="BL1" t="s">
        <v>574</v>
      </c>
      <c r="BM1" t="s">
        <v>575</v>
      </c>
      <c r="BN1" t="s">
        <v>576</v>
      </c>
      <c r="BO1" t="s">
        <v>587</v>
      </c>
      <c r="BP1" t="s">
        <v>588</v>
      </c>
      <c r="BQ1" t="s">
        <v>577</v>
      </c>
      <c r="BR1" t="s">
        <v>709</v>
      </c>
    </row>
    <row r="2" spans="1:70">
      <c r="A2" t="s">
        <v>580</v>
      </c>
      <c r="B2" t="s">
        <v>585</v>
      </c>
      <c r="C2" t="s">
        <v>513</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c r="A3" t="s">
        <v>580</v>
      </c>
      <c r="B3" t="s">
        <v>585</v>
      </c>
      <c r="C3" t="s">
        <v>511</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c r="A4" t="s">
        <v>580</v>
      </c>
      <c r="B4" t="s">
        <v>585</v>
      </c>
      <c r="C4" t="s">
        <v>512</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c r="A5" t="s">
        <v>578</v>
      </c>
      <c r="B5" t="s">
        <v>585</v>
      </c>
      <c r="C5" t="s">
        <v>513</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c r="A6" t="s">
        <v>578</v>
      </c>
      <c r="B6" t="s">
        <v>585</v>
      </c>
      <c r="C6" t="s">
        <v>511</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c r="A7" t="s">
        <v>578</v>
      </c>
      <c r="B7" t="s">
        <v>585</v>
      </c>
      <c r="C7" t="s">
        <v>512</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c r="A8" t="s">
        <v>579</v>
      </c>
      <c r="B8" t="s">
        <v>585</v>
      </c>
      <c r="C8" t="s">
        <v>513</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c r="A9" t="s">
        <v>579</v>
      </c>
      <c r="B9" t="s">
        <v>585</v>
      </c>
      <c r="C9" t="s">
        <v>511</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c r="A10" t="s">
        <v>579</v>
      </c>
      <c r="B10" t="s">
        <v>585</v>
      </c>
      <c r="C10" t="s">
        <v>512</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c r="A11" t="s">
        <v>481</v>
      </c>
      <c r="B11" t="s">
        <v>510</v>
      </c>
      <c r="C11" t="s">
        <v>513</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c r="A12" t="s">
        <v>481</v>
      </c>
      <c r="B12" t="s">
        <v>510</v>
      </c>
      <c r="C12" t="s">
        <v>511</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c r="A13" t="s">
        <v>481</v>
      </c>
      <c r="B13" t="s">
        <v>510</v>
      </c>
      <c r="C13" t="s">
        <v>512</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c r="A14" t="s">
        <v>485</v>
      </c>
      <c r="B14" t="s">
        <v>510</v>
      </c>
      <c r="C14" t="s">
        <v>513</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c r="A15" t="s">
        <v>485</v>
      </c>
      <c r="B15" t="s">
        <v>510</v>
      </c>
      <c r="C15" t="s">
        <v>511</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c r="A16" t="s">
        <v>485</v>
      </c>
      <c r="B16" t="s">
        <v>510</v>
      </c>
      <c r="C16" t="s">
        <v>512</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c r="A17" t="s">
        <v>581</v>
      </c>
      <c r="B17" t="s">
        <v>510</v>
      </c>
      <c r="C17" t="s">
        <v>513</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c r="A18" t="s">
        <v>581</v>
      </c>
      <c r="B18" t="s">
        <v>510</v>
      </c>
      <c r="C18" t="s">
        <v>511</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c r="A19" t="s">
        <v>581</v>
      </c>
      <c r="B19" t="s">
        <v>510</v>
      </c>
      <c r="C19" t="s">
        <v>512</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c r="A20" t="s">
        <v>582</v>
      </c>
      <c r="B20" t="s">
        <v>586</v>
      </c>
      <c r="C20" t="s">
        <v>513</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c r="A21" t="s">
        <v>582</v>
      </c>
      <c r="B21" t="s">
        <v>586</v>
      </c>
      <c r="C21" t="s">
        <v>511</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c r="A22" t="s">
        <v>582</v>
      </c>
      <c r="B22" t="s">
        <v>586</v>
      </c>
      <c r="C22" t="s">
        <v>512</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c r="A23" t="s">
        <v>583</v>
      </c>
      <c r="B23" t="s">
        <v>586</v>
      </c>
      <c r="C23" t="s">
        <v>513</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c r="A24" t="s">
        <v>583</v>
      </c>
      <c r="B24" t="s">
        <v>586</v>
      </c>
      <c r="C24" t="s">
        <v>511</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c r="A25" t="s">
        <v>583</v>
      </c>
      <c r="B25" t="s">
        <v>586</v>
      </c>
      <c r="C25" t="s">
        <v>512</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c r="A26" t="s">
        <v>584</v>
      </c>
      <c r="B26" t="s">
        <v>586</v>
      </c>
      <c r="C26" t="s">
        <v>513</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c r="A27" t="s">
        <v>584</v>
      </c>
      <c r="B27" t="s">
        <v>586</v>
      </c>
      <c r="C27" t="s">
        <v>511</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c r="A28" t="s">
        <v>584</v>
      </c>
      <c r="B28" t="s">
        <v>586</v>
      </c>
      <c r="C28" t="s">
        <v>512</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CY16"/>
  <sheetViews>
    <sheetView workbookViewId="0">
      <selection activeCell="I24" sqref="I24"/>
    </sheetView>
  </sheetViews>
  <sheetFormatPr baseColWidth="10" defaultColWidth="8.83203125" defaultRowHeight="13"/>
  <cols>
    <col min="2" max="2" width="29.5" customWidth="1"/>
    <col min="9" max="9" width="11.5" bestFit="1" customWidth="1"/>
  </cols>
  <sheetData>
    <row r="1" spans="1:103">
      <c r="A1" t="str">
        <f>Glutamine!A6</f>
        <v>SAMPLE #</v>
      </c>
      <c r="B1" t="s">
        <v>112</v>
      </c>
      <c r="C1" t="s">
        <v>507</v>
      </c>
      <c r="D1" t="s">
        <v>508</v>
      </c>
      <c r="E1" t="s">
        <v>710</v>
      </c>
      <c r="F1" t="s">
        <v>606</v>
      </c>
      <c r="G1" t="s">
        <v>509</v>
      </c>
      <c r="H1" t="str">
        <f>Glutamine!B6</f>
        <v>Day</v>
      </c>
      <c r="I1" t="str">
        <f>Glutamine!C6</f>
        <v>RUN TIME (HOURS)</v>
      </c>
      <c r="J1" t="str">
        <f>'In Process Calc.'!B2</f>
        <v>RUN TIME (DAYS)</v>
      </c>
      <c r="K1" t="str">
        <f>'In Process Calc.'!C2</f>
        <v>RUN TIME (HOURS)</v>
      </c>
      <c r="L1" t="s">
        <v>489</v>
      </c>
      <c r="M1" t="s">
        <v>491</v>
      </c>
      <c r="N1" t="s">
        <v>490</v>
      </c>
      <c r="O1" t="s">
        <v>492</v>
      </c>
      <c r="P1" t="s">
        <v>493</v>
      </c>
      <c r="Q1" s="323" t="s">
        <v>494</v>
      </c>
      <c r="R1" s="323" t="s">
        <v>711</v>
      </c>
      <c r="S1" t="str">
        <f>'Post Process Calc.'!K2</f>
        <v>qGlucose (mmol/109 cells/hr)</v>
      </c>
      <c r="T1" t="str">
        <f>'Post Process Calc.'!Q2</f>
        <v>qLactate (mmol/109 cells/hr)</v>
      </c>
      <c r="U1" t="str">
        <f>'Post Process Calc.'!L2</f>
        <v>qGlutamine (mmol/109 cell/hr)</v>
      </c>
      <c r="V1" t="str">
        <f>'Post Process Calc.'!H2</f>
        <v>qAsparagine (mmol/109 cell/hr)</v>
      </c>
      <c r="W1" t="str">
        <f>'Post Process Calc.'!I2</f>
        <v>qAspartate (mmol/109 cell/hr)</v>
      </c>
      <c r="X1" t="str">
        <f>'Post Process Calc.'!AG2</f>
        <v>DL/DG (mol/mol)</v>
      </c>
      <c r="Y1" t="s">
        <v>495</v>
      </c>
      <c r="Z1" t="s">
        <v>496</v>
      </c>
      <c r="AA1" t="s">
        <v>497</v>
      </c>
      <c r="AB1" t="s">
        <v>498</v>
      </c>
      <c r="AC1" t="s">
        <v>499</v>
      </c>
      <c r="AD1" t="s">
        <v>500</v>
      </c>
      <c r="AE1" t="s">
        <v>501</v>
      </c>
      <c r="AF1" t="s">
        <v>502</v>
      </c>
      <c r="AG1" t="s">
        <v>503</v>
      </c>
      <c r="AH1" t="s">
        <v>504</v>
      </c>
      <c r="AI1" t="s">
        <v>505</v>
      </c>
      <c r="AJ1" t="s">
        <v>506</v>
      </c>
      <c r="AK1" t="s">
        <v>514</v>
      </c>
      <c r="AL1" t="s">
        <v>515</v>
      </c>
      <c r="AM1" t="s">
        <v>516</v>
      </c>
      <c r="AN1" t="s">
        <v>517</v>
      </c>
      <c r="AO1" t="s">
        <v>518</v>
      </c>
      <c r="AP1" t="s">
        <v>519</v>
      </c>
      <c r="AQ1" t="s">
        <v>520</v>
      </c>
      <c r="AR1" t="s">
        <v>521</v>
      </c>
      <c r="AS1" t="s">
        <v>522</v>
      </c>
      <c r="AT1" t="s">
        <v>523</v>
      </c>
      <c r="AU1" t="s">
        <v>524</v>
      </c>
      <c r="AV1" t="s">
        <v>525</v>
      </c>
      <c r="AW1" t="s">
        <v>526</v>
      </c>
      <c r="AX1" t="s">
        <v>527</v>
      </c>
      <c r="AY1" t="s">
        <v>528</v>
      </c>
      <c r="AZ1" t="s">
        <v>529</v>
      </c>
      <c r="BA1" t="s">
        <v>530</v>
      </c>
      <c r="BB1" t="s">
        <v>531</v>
      </c>
      <c r="BC1" t="s">
        <v>532</v>
      </c>
      <c r="BD1" t="s">
        <v>533</v>
      </c>
      <c r="BE1" t="s">
        <v>534</v>
      </c>
      <c r="BF1" t="s">
        <v>535</v>
      </c>
      <c r="BG1" t="s">
        <v>536</v>
      </c>
      <c r="BH1" t="s">
        <v>537</v>
      </c>
      <c r="BI1" t="s">
        <v>538</v>
      </c>
      <c r="BJ1" t="s">
        <v>539</v>
      </c>
      <c r="BK1" t="s">
        <v>540</v>
      </c>
      <c r="BL1" t="s">
        <v>541</v>
      </c>
      <c r="BM1" t="s">
        <v>542</v>
      </c>
      <c r="BN1" t="s">
        <v>543</v>
      </c>
      <c r="BO1" t="s">
        <v>544</v>
      </c>
      <c r="BP1" t="s">
        <v>545</v>
      </c>
      <c r="BQ1" t="s">
        <v>546</v>
      </c>
      <c r="BR1" t="s">
        <v>547</v>
      </c>
      <c r="BS1" t="s">
        <v>548</v>
      </c>
      <c r="BT1" t="s">
        <v>549</v>
      </c>
      <c r="BU1" t="s">
        <v>550</v>
      </c>
      <c r="BV1" t="s">
        <v>551</v>
      </c>
      <c r="BW1" t="s">
        <v>552</v>
      </c>
      <c r="BX1" t="s">
        <v>553</v>
      </c>
      <c r="BY1" t="s">
        <v>554</v>
      </c>
      <c r="BZ1" t="s">
        <v>555</v>
      </c>
      <c r="CA1" t="s">
        <v>556</v>
      </c>
      <c r="CB1" t="s">
        <v>557</v>
      </c>
      <c r="CC1" t="s">
        <v>558</v>
      </c>
      <c r="CD1" t="s">
        <v>559</v>
      </c>
      <c r="CE1" t="s">
        <v>560</v>
      </c>
      <c r="CF1" t="s">
        <v>561</v>
      </c>
      <c r="CG1" t="s">
        <v>562</v>
      </c>
      <c r="CH1" t="s">
        <v>563</v>
      </c>
      <c r="CI1" t="s">
        <v>564</v>
      </c>
      <c r="CJ1" t="s">
        <v>565</v>
      </c>
      <c r="CK1" t="s">
        <v>566</v>
      </c>
      <c r="CL1" t="s">
        <v>567</v>
      </c>
      <c r="CM1" t="s">
        <v>568</v>
      </c>
      <c r="CN1" t="s">
        <v>569</v>
      </c>
      <c r="CO1" t="s">
        <v>570</v>
      </c>
      <c r="CP1" t="s">
        <v>571</v>
      </c>
      <c r="CQ1" t="s">
        <v>572</v>
      </c>
      <c r="CR1" t="s">
        <v>573</v>
      </c>
      <c r="CS1" t="s">
        <v>574</v>
      </c>
      <c r="CT1" t="s">
        <v>575</v>
      </c>
      <c r="CU1" t="s">
        <v>576</v>
      </c>
      <c r="CV1" t="s">
        <v>587</v>
      </c>
      <c r="CW1" t="s">
        <v>588</v>
      </c>
      <c r="CX1" t="s">
        <v>577</v>
      </c>
      <c r="CY1" t="s">
        <v>709</v>
      </c>
    </row>
    <row r="2" spans="1:103">
      <c r="A2">
        <f>Glutamine!A7</f>
        <v>0</v>
      </c>
      <c r="B2" t="s">
        <v>582</v>
      </c>
      <c r="C2" s="324" t="s">
        <v>586</v>
      </c>
      <c r="D2">
        <v>1</v>
      </c>
      <c r="E2">
        <f>Glutamine!H7</f>
        <v>0.26</v>
      </c>
      <c r="F2" s="477">
        <f>Glutamine!K7</f>
        <v>99.6</v>
      </c>
      <c r="G2" t="s">
        <v>513</v>
      </c>
      <c r="H2" s="321">
        <f>Glutamine!B7</f>
        <v>2.5694444448163267E-2</v>
      </c>
      <c r="I2" s="322">
        <f>Glutamine!C7</f>
        <v>0.61666666675591841</v>
      </c>
      <c r="J2">
        <f>'In Process Calc.'!B3</f>
        <v>2.5694444448163267E-2</v>
      </c>
      <c r="K2">
        <f>'In Process Calc.'!C3</f>
        <v>0.61666666675591841</v>
      </c>
      <c r="L2">
        <f>Glutamine!Z7</f>
        <v>34.08157374719687</v>
      </c>
      <c r="M2">
        <f>Glutamine!AF7</f>
        <v>0.6660746003552398</v>
      </c>
      <c r="N2">
        <f>Glutamine!AA7</f>
        <v>0</v>
      </c>
      <c r="O2">
        <f>Glutamine!W7</f>
        <v>6.718</v>
      </c>
      <c r="P2">
        <f>Glutamine!X7</f>
        <v>1.8839999999999999</v>
      </c>
      <c r="Q2">
        <f>'Growth Regression'!P2</f>
        <v>2.61377814069895E-2</v>
      </c>
      <c r="R2">
        <f>Q2/'Growth Regression'!$O$24</f>
        <v>0.98472547910282948</v>
      </c>
      <c r="S2">
        <v>0</v>
      </c>
      <c r="T2">
        <f>'Post Process Calc.'!Q3</f>
        <v>0</v>
      </c>
      <c r="U2">
        <f>'Post Process Calc.'!L3</f>
        <v>0</v>
      </c>
      <c r="V2">
        <f>'Post Process Calc.'!H3</f>
        <v>0</v>
      </c>
      <c r="W2">
        <f>'Post Process Calc.'!I3</f>
        <v>0</v>
      </c>
      <c r="X2">
        <f>'Post Process Calc.'!AG3</f>
        <v>0</v>
      </c>
      <c r="Y2">
        <f>S2/0.0016</f>
        <v>0</v>
      </c>
      <c r="Z2">
        <f>T2/0.0016</f>
        <v>0</v>
      </c>
      <c r="AA2">
        <f t="shared" ref="AA2:AC14" si="0">U2/0.0016</f>
        <v>0</v>
      </c>
      <c r="AB2">
        <f t="shared" si="0"/>
        <v>0</v>
      </c>
      <c r="AC2">
        <f t="shared" si="0"/>
        <v>0</v>
      </c>
      <c r="AD2">
        <v>100</v>
      </c>
      <c r="AE2">
        <v>0.32</v>
      </c>
      <c r="AF2">
        <v>7</v>
      </c>
      <c r="AG2">
        <v>0.7</v>
      </c>
      <c r="AH2">
        <f t="shared" ref="AH2:AH16" si="1">10^(-7.3)</f>
        <v>5.0118723362727164E-8</v>
      </c>
      <c r="AI2">
        <v>1</v>
      </c>
      <c r="AJ2">
        <v>0.311</v>
      </c>
      <c r="AK2">
        <f t="array" ref="AK2">INDEX(Transcriptome!D$2:D$28,MATCH(1,(Transcriptome!$A$2:$A$28=$B2)*(Transcriptome!$C$2:$C$28=$G2),0))</f>
        <v>0.75120083781418034</v>
      </c>
      <c r="AL2">
        <f t="array" ref="AL2">INDEX(Transcriptome!E$2:E$28,MATCH(1,(Transcriptome!$A$2:$A$28=$B2)*(Transcriptome!$C$2:$C$28=$G2),0))</f>
        <v>1.3452090544846451</v>
      </c>
      <c r="AM2">
        <f t="array" ref="AM2">INDEX(Transcriptome!F$2:F$28,MATCH(1,(Transcriptome!$A$2:$A$28=$B2)*(Transcriptome!$C$2:$C$28=$G2),0))</f>
        <v>1.1599251488993827</v>
      </c>
      <c r="AN2">
        <f t="array" ref="AN2">INDEX(Transcriptome!G$2:G$28,MATCH(1,(Transcriptome!$A$2:$A$28=$B2)*(Transcriptome!$C$2:$C$28=$G2),0))</f>
        <v>0.70921905462414569</v>
      </c>
      <c r="AO2">
        <f t="array" ref="AO2">INDEX(Transcriptome!H$2:H$28,MATCH(1,(Transcriptome!$A$2:$A$28=$B2)*(Transcriptome!$C$2:$C$28=$G2),0))</f>
        <v>0</v>
      </c>
      <c r="AP2">
        <f t="array" ref="AP2">INDEX(Transcriptome!I$2:I$28,MATCH(1,(Transcriptome!$A$2:$A$28=$B2)*(Transcriptome!$C$2:$C$28=$G2),0))</f>
        <v>1.6282553995115943</v>
      </c>
      <c r="AQ2">
        <f t="array" ref="AQ2">INDEX(Transcriptome!J$2:J$28,MATCH(1,(Transcriptome!$A$2:$A$28=$B2)*(Transcriptome!$C$2:$C$28=$G2),0))</f>
        <v>1.0870691735149791</v>
      </c>
      <c r="AR2">
        <f t="array" ref="AR2">INDEX(Transcriptome!K$2:K$28,MATCH(1,(Transcriptome!$A$2:$A$28=$B2)*(Transcriptome!$C$2:$C$28=$G2),0))</f>
        <v>1.4630306834308657</v>
      </c>
      <c r="AS2">
        <f t="array" ref="AS2">INDEX(Transcriptome!L$2:L$28,MATCH(1,(Transcriptome!$A$2:$A$28=$B2)*(Transcriptome!$C$2:$C$28=$G2),0))</f>
        <v>1.0171797240321683</v>
      </c>
      <c r="AT2">
        <f t="array" ref="AT2">INDEX(Transcriptome!M$2:M$28,MATCH(1,(Transcriptome!$A$2:$A$28=$B2)*(Transcriptome!$C$2:$C$28=$G2),0))</f>
        <v>1.0744738748130889</v>
      </c>
      <c r="AU2">
        <f t="array" ref="AU2">INDEX(Transcriptome!N$2:N$28,MATCH(1,(Transcriptome!$A$2:$A$28=$B2)*(Transcriptome!$C$2:$C$28=$G2),0))</f>
        <v>1.2349088890793825</v>
      </c>
      <c r="AV2">
        <f t="array" ref="AV2">INDEX(Transcriptome!O$2:O$28,MATCH(1,(Transcriptome!$A$2:$A$28=$B2)*(Transcriptome!$C$2:$C$28=$G2),0))</f>
        <v>1.5128732832839087</v>
      </c>
      <c r="AW2">
        <f t="array" ref="AW2">INDEX(Transcriptome!P$2:P$28,MATCH(1,(Transcriptome!$A$2:$A$28=$B2)*(Transcriptome!$C$2:$C$28=$G2),0))</f>
        <v>1.418626571205134</v>
      </c>
      <c r="AX2">
        <f t="array" ref="AX2">INDEX(Transcriptome!Q$2:Q$28,MATCH(1,(Transcriptome!$A$2:$A$28=$B2)*(Transcriptome!$C$2:$C$28=$G2),0))</f>
        <v>0.75818627044108666</v>
      </c>
      <c r="AY2">
        <f t="array" ref="AY2">INDEX(Transcriptome!R$2:R$28,MATCH(1,(Transcriptome!$A$2:$A$28=$B2)*(Transcriptome!$C$2:$C$28=$G2),0))</f>
        <v>0.62222364572130617</v>
      </c>
      <c r="AZ2">
        <f t="array" ref="AZ2">INDEX(Transcriptome!S$2:S$28,MATCH(1,(Transcriptome!$A$2:$A$28=$B2)*(Transcriptome!$C$2:$C$28=$G2),0))</f>
        <v>0.45398180100126823</v>
      </c>
      <c r="BA2">
        <f t="array" ref="BA2">INDEX(Transcriptome!T$2:T$28,MATCH(1,(Transcriptome!$A$2:$A$28=$B2)*(Transcriptome!$C$2:$C$28=$G2),0))</f>
        <v>1.2443611151314311</v>
      </c>
      <c r="BB2">
        <f t="array" ref="BB2">INDEX(Transcriptome!U$2:U$28,MATCH(1,(Transcriptome!$A$2:$A$28=$B2)*(Transcriptome!$C$2:$C$28=$G2),0))</f>
        <v>3.4109020413139706</v>
      </c>
      <c r="BC2">
        <f t="array" ref="BC2">INDEX(Transcriptome!V$2:V$28,MATCH(1,(Transcriptome!$A$2:$A$28=$B2)*(Transcriptome!$C$2:$C$28=$G2),0))</f>
        <v>0</v>
      </c>
      <c r="BD2">
        <f t="array" ref="BD2">INDEX(Transcriptome!W$2:W$28,MATCH(1,(Transcriptome!$A$2:$A$28=$B2)*(Transcriptome!$C$2:$C$28=$G2),0))</f>
        <v>0</v>
      </c>
      <c r="BE2">
        <f t="array" ref="BE2">INDEX(Transcriptome!X$2:X$28,MATCH(1,(Transcriptome!$A$2:$A$28=$B2)*(Transcriptome!$C$2:$C$28=$G2),0))</f>
        <v>1.1597576413818276</v>
      </c>
      <c r="BF2">
        <f t="array" ref="BF2">INDEX(Transcriptome!Y$2:Y$28,MATCH(1,(Transcriptome!$A$2:$A$28=$B2)*(Transcriptome!$C$2:$C$28=$G2),0))</f>
        <v>0</v>
      </c>
      <c r="BG2">
        <f t="array" ref="BG2">INDEX(Transcriptome!Z$2:Z$28,MATCH(1,(Transcriptome!$A$2:$A$28=$B2)*(Transcriptome!$C$2:$C$28=$G2),0))</f>
        <v>1.4224053459159063</v>
      </c>
      <c r="BH2">
        <f t="array" ref="BH2">INDEX(Transcriptome!AA$2:AA$28,MATCH(1,(Transcriptome!$A$2:$A$28=$B2)*(Transcriptome!$C$2:$C$28=$G2),0))</f>
        <v>1.0785765460349117</v>
      </c>
      <c r="BI2">
        <f t="array" ref="BI2">INDEX(Transcriptome!AB$2:AB$28,MATCH(1,(Transcriptome!$A$2:$A$28=$B2)*(Transcriptome!$C$2:$C$28=$G2),0))</f>
        <v>0.473674659694519</v>
      </c>
      <c r="BJ2">
        <f t="array" ref="BJ2">INDEX(Transcriptome!AC$2:AC$28,MATCH(1,(Transcriptome!$A$2:$A$28=$B2)*(Transcriptome!$C$2:$C$28=$G2),0))</f>
        <v>1.0599593993610694</v>
      </c>
      <c r="BK2">
        <f t="array" ref="BK2">INDEX(Transcriptome!AD$2:AD$28,MATCH(1,(Transcriptome!$A$2:$A$28=$B2)*(Transcriptome!$C$2:$C$28=$G2),0))</f>
        <v>1.2080921631861166</v>
      </c>
      <c r="BL2">
        <f t="array" ref="BL2">INDEX(Transcriptome!AE$2:AE$28,MATCH(1,(Transcriptome!$A$2:$A$28=$B2)*(Transcriptome!$C$2:$C$28=$G2),0))</f>
        <v>1.5382205274541896</v>
      </c>
      <c r="BM2">
        <f t="array" ref="BM2">INDEX(Transcriptome!AF$2:AF$28,MATCH(1,(Transcriptome!$A$2:$A$28=$B2)*(Transcriptome!$C$2:$C$28=$G2),0))</f>
        <v>0.8896276701542809</v>
      </c>
      <c r="BN2">
        <f t="array" ref="BN2">INDEX(Transcriptome!AG$2:AG$28,MATCH(1,(Transcriptome!$A$2:$A$28=$B2)*(Transcriptome!$C$2:$C$28=$G2),0))</f>
        <v>0.5163962964725155</v>
      </c>
      <c r="BO2">
        <f t="array" ref="BO2">INDEX(Transcriptome!AH$2:AH$28,MATCH(1,(Transcriptome!$A$2:$A$28=$B2)*(Transcriptome!$C$2:$C$28=$G2),0))</f>
        <v>2.1130256851285192</v>
      </c>
      <c r="BP2">
        <f t="array" ref="BP2">INDEX(Transcriptome!AI$2:AI$28,MATCH(1,(Transcriptome!$A$2:$A$28=$B2)*(Transcriptome!$C$2:$C$28=$G2),0))</f>
        <v>0.83004246210802102</v>
      </c>
      <c r="BQ2">
        <f t="array" ref="BQ2">INDEX(Transcriptome!AJ$2:AJ$28,MATCH(1,(Transcriptome!$A$2:$A$28=$B2)*(Transcriptome!$C$2:$C$28=$G2),0))</f>
        <v>0.91927335509585972</v>
      </c>
      <c r="BR2">
        <f t="array" ref="BR2">INDEX(Transcriptome!AK$2:AK$28,MATCH(1,(Transcriptome!$A$2:$A$28=$B2)*(Transcriptome!$C$2:$C$28=$G2),0))</f>
        <v>0.86442341502752595</v>
      </c>
      <c r="BS2">
        <f t="array" ref="BS2">INDEX(Transcriptome!AL$2:AL$28,MATCH(1,(Transcriptome!$A$2:$A$28=$B2)*(Transcriptome!$C$2:$C$28=$G2),0))</f>
        <v>1</v>
      </c>
      <c r="BT2">
        <f t="array" ref="BT2">INDEX(Transcriptome!AM$2:AM$28,MATCH(1,(Transcriptome!$A$2:$A$28=$B2)*(Transcriptome!$C$2:$C$28=$G2),0))</f>
        <v>0.77410003444406195</v>
      </c>
      <c r="BU2">
        <f t="array" ref="BU2">INDEX(Transcriptome!AN$2:AN$28,MATCH(1,(Transcriptome!$A$2:$A$28=$B2)*(Transcriptome!$C$2:$C$28=$G2),0))</f>
        <v>1.0525309554062177</v>
      </c>
      <c r="BV2">
        <f t="array" ref="BV2">INDEX(Transcriptome!AO$2:AO$28,MATCH(1,(Transcriptome!$A$2:$A$28=$B2)*(Transcriptome!$C$2:$C$28=$G2),0))</f>
        <v>1.2717687051722399</v>
      </c>
      <c r="BW2">
        <f t="array" ref="BW2">INDEX(Transcriptome!AP$2:AP$28,MATCH(1,(Transcriptome!$A$2:$A$28=$B2)*(Transcriptome!$C$2:$C$28=$G2),0))</f>
        <v>1.1267475274689782</v>
      </c>
      <c r="BX2">
        <f t="array" ref="BX2">INDEX(Transcriptome!AQ$2:AQ$28,MATCH(1,(Transcriptome!$A$2:$A$28=$B2)*(Transcriptome!$C$2:$C$28=$G2),0))</f>
        <v>1.4322233621409421</v>
      </c>
      <c r="BY2">
        <f t="array" ref="BY2">INDEX(Transcriptome!AR$2:AR$28,MATCH(1,(Transcriptome!$A$2:$A$28=$B2)*(Transcriptome!$C$2:$C$28=$G2),0))</f>
        <v>0.78466234379208444</v>
      </c>
      <c r="BZ2">
        <f t="array" ref="BZ2">INDEX(Transcriptome!AS$2:AS$28,MATCH(1,(Transcriptome!$A$2:$A$28=$B2)*(Transcriptome!$C$2:$C$28=$G2),0))</f>
        <v>1.0494434523058931</v>
      </c>
      <c r="CA2">
        <f t="array" ref="CA2">INDEX(Transcriptome!AT$2:AT$28,MATCH(1,(Transcriptome!$A$2:$A$28=$B2)*(Transcriptome!$C$2:$C$28=$G2),0))</f>
        <v>0.83007572688612297</v>
      </c>
      <c r="CB2">
        <f t="array" ref="CB2">INDEX(Transcriptome!AU$2:AU$28,MATCH(1,(Transcriptome!$A$2:$A$28=$B2)*(Transcriptome!$C$2:$C$28=$G2),0))</f>
        <v>1.7460276276240947</v>
      </c>
      <c r="CC2">
        <f t="array" ref="CC2">INDEX(Transcriptome!AV$2:AV$28,MATCH(1,(Transcriptome!$A$2:$A$28=$B2)*(Transcriptome!$C$2:$C$28=$G2),0))</f>
        <v>0.66402112588341244</v>
      </c>
      <c r="CD2">
        <f t="array" ref="CD2">INDEX(Transcriptome!AW$2:AW$28,MATCH(1,(Transcriptome!$A$2:$A$28=$B2)*(Transcriptome!$C$2:$C$28=$G2),0))</f>
        <v>0.81142190925227209</v>
      </c>
      <c r="CE2">
        <f t="array" ref="CE2">INDEX(Transcriptome!AX$2:AX$28,MATCH(1,(Transcriptome!$A$2:$A$28=$B2)*(Transcriptome!$C$2:$C$28=$G2),0))</f>
        <v>0.81666505828774349</v>
      </c>
      <c r="CF2">
        <f t="array" ref="CF2">INDEX(Transcriptome!AY$2:AY$28,MATCH(1,(Transcriptome!$A$2:$A$28=$B2)*(Transcriptome!$C$2:$C$28=$G2),0))</f>
        <v>0.95021814160116058</v>
      </c>
      <c r="CG2">
        <f t="array" ref="CG2">INDEX(Transcriptome!AZ$2:AZ$28,MATCH(1,(Transcriptome!$A$2:$A$28=$B2)*(Transcriptome!$C$2:$C$28=$G2),0))</f>
        <v>0.94937399788501819</v>
      </c>
      <c r="CH2">
        <f t="array" ref="CH2">INDEX(Transcriptome!BA$2:BA$28,MATCH(1,(Transcriptome!$A$2:$A$28=$B2)*(Transcriptome!$C$2:$C$28=$G2),0))</f>
        <v>1.8902342706959754</v>
      </c>
      <c r="CI2">
        <f t="array" ref="CI2">INDEX(Transcriptome!BB$2:BB$28,MATCH(1,(Transcriptome!$A$2:$A$28=$B2)*(Transcriptome!$C$2:$C$28=$G2),0))</f>
        <v>2.3470969042014311</v>
      </c>
      <c r="CJ2">
        <f t="array" ref="CJ2">INDEX(Transcriptome!BC$2:BC$28,MATCH(1,(Transcriptome!$A$2:$A$28=$B2)*(Transcriptome!$C$2:$C$28=$G2),0))</f>
        <v>0</v>
      </c>
      <c r="CK2">
        <f t="array" ref="CK2">INDEX(Transcriptome!BD$2:BD$28,MATCH(1,(Transcriptome!$A$2:$A$28=$B2)*(Transcriptome!$C$2:$C$28=$G2),0))</f>
        <v>1.5657670378943449</v>
      </c>
      <c r="CL2">
        <f t="array" ref="CL2">INDEX(Transcriptome!BE$2:BE$28,MATCH(1,(Transcriptome!$A$2:$A$28=$B2)*(Transcriptome!$C$2:$C$28=$G2),0))</f>
        <v>1.3747651173760067</v>
      </c>
      <c r="CM2">
        <f t="array" ref="CM2">INDEX(Transcriptome!BF$2:BF$28,MATCH(1,(Transcriptome!$A$2:$A$28=$B2)*(Transcriptome!$C$2:$C$28=$G2),0))</f>
        <v>1.643579659112117</v>
      </c>
      <c r="CN2">
        <f t="array" ref="CN2">INDEX(Transcriptome!BG$2:BG$28,MATCH(1,(Transcriptome!$A$2:$A$28=$B2)*(Transcriptome!$C$2:$C$28=$G2),0))</f>
        <v>2.3378670928049927</v>
      </c>
      <c r="CO2">
        <f t="array" ref="CO2">INDEX(Transcriptome!BH$2:BH$28,MATCH(1,(Transcriptome!$A$2:$A$28=$B2)*(Transcriptome!$C$2:$C$28=$G2),0))</f>
        <v>0.67281144000502036</v>
      </c>
      <c r="CP2">
        <f t="array" ref="CP2">INDEX(Transcriptome!BI$2:BI$28,MATCH(1,(Transcriptome!$A$2:$A$28=$B2)*(Transcriptome!$C$2:$C$28=$G2),0))</f>
        <v>0</v>
      </c>
      <c r="CQ2">
        <f t="array" ref="CQ2">INDEX(Transcriptome!BJ$2:BJ$28,MATCH(1,(Transcriptome!$A$2:$A$28=$B2)*(Transcriptome!$C$2:$C$28=$G2),0))</f>
        <v>0</v>
      </c>
      <c r="CR2">
        <f t="array" ref="CR2">INDEX(Transcriptome!BK$2:BK$28,MATCH(1,(Transcriptome!$A$2:$A$28=$B2)*(Transcriptome!$C$2:$C$28=$G2),0))</f>
        <v>2.2087413434455483</v>
      </c>
      <c r="CS2">
        <f t="array" ref="CS2">INDEX(Transcriptome!BL$2:BL$28,MATCH(1,(Transcriptome!$A$2:$A$28=$B2)*(Transcriptome!$C$2:$C$28=$G2),0))</f>
        <v>1.8626260215226293</v>
      </c>
      <c r="CT2">
        <f t="array" ref="CT2">INDEX(Transcriptome!BM$2:BM$28,MATCH(1,(Transcriptome!$A$2:$A$28=$B2)*(Transcriptome!$C$2:$C$28=$G2),0))</f>
        <v>0.6498926544427488</v>
      </c>
      <c r="CU2">
        <f t="array" ref="CU2">INDEX(Transcriptome!BN$2:BN$28,MATCH(1,(Transcriptome!$A$2:$A$28=$B2)*(Transcriptome!$C$2:$C$28=$G2),0))</f>
        <v>30.252756592141139</v>
      </c>
      <c r="CV2">
        <f t="array" ref="CV2">INDEX(Transcriptome!BO$2:BO$28,MATCH(1,(Transcriptome!$A$2:$A$28=$B2)*(Transcriptome!$C$2:$C$28=$G2),0))</f>
        <v>1.8572773148073258</v>
      </c>
      <c r="CW2">
        <f t="array" ref="CW2">INDEX(Transcriptome!BP$2:BP$28,MATCH(1,(Transcriptome!$A$2:$A$28=$B2)*(Transcriptome!$C$2:$C$28=$G2),0))</f>
        <v>0.67281144000502036</v>
      </c>
      <c r="CX2">
        <f t="array" ref="CX2">INDEX(Transcriptome!BQ$2:BQ$28,MATCH(1,(Transcriptome!$A$2:$A$28=$B2)*(Transcriptome!$C$2:$C$28=$G2),0))</f>
        <v>1</v>
      </c>
      <c r="CY2">
        <f t="array" ref="CY2">INDEX(Transcriptome!BR$2:BR$28,MATCH(1,(Transcriptome!$A$2:$A$28=$B2)*(Transcriptome!$C$2:$C$28=$G2),0))</f>
        <v>1.2652823875258563</v>
      </c>
    </row>
    <row r="3" spans="1:103">
      <c r="A3">
        <f>Glutamine!A8</f>
        <v>1</v>
      </c>
      <c r="B3" t="s">
        <v>582</v>
      </c>
      <c r="C3" s="324" t="s">
        <v>586</v>
      </c>
      <c r="D3">
        <v>1</v>
      </c>
      <c r="E3">
        <f>Glutamine!H8</f>
        <v>0.43249998817443841</v>
      </c>
      <c r="F3" s="477">
        <f>Glutamine!K8</f>
        <v>99.411796569824219</v>
      </c>
      <c r="G3" t="s">
        <v>513</v>
      </c>
      <c r="H3" s="321">
        <f>Glutamine!B8</f>
        <v>0.8868055555576575</v>
      </c>
      <c r="I3" s="322">
        <f>Glutamine!C8</f>
        <v>21.28333333338378</v>
      </c>
      <c r="J3">
        <f>'In Process Calc.'!B4</f>
        <v>0.8868055555576575</v>
      </c>
      <c r="K3">
        <f>'In Process Calc.'!C4</f>
        <v>21.28333333338378</v>
      </c>
      <c r="L3">
        <f>Glutamine!Z8</f>
        <v>32.860409867004151</v>
      </c>
      <c r="M3">
        <f>Glutamine!AF8</f>
        <v>1.3321492007104796</v>
      </c>
      <c r="N3">
        <f>Glutamine!AA8</f>
        <v>0</v>
      </c>
      <c r="O3">
        <f>Glutamine!W8</f>
        <v>6.3630000000000004</v>
      </c>
      <c r="P3">
        <f>Glutamine!X8</f>
        <v>1.9319999999999999</v>
      </c>
      <c r="Q3">
        <f>'Growth Regression'!P3</f>
        <v>2.5849252378696761E-2</v>
      </c>
      <c r="R3">
        <f>Q3/'Growth Regression'!$O$24</f>
        <v>0.97385531834983363</v>
      </c>
      <c r="S3">
        <f>'Post Process Calc.'!K4</f>
        <v>4.0979128707748252E-2</v>
      </c>
      <c r="T3">
        <f>'Post Process Calc.'!Q4</f>
        <v>1.6113994448061195E-2</v>
      </c>
      <c r="U3">
        <f>'Post Process Calc.'!L4</f>
        <v>-2.1788301503209831E-2</v>
      </c>
      <c r="V3">
        <f>'Post Process Calc.'!H4</f>
        <v>3.3605251098454407E-2</v>
      </c>
      <c r="W3">
        <f>'Post Process Calc.'!I4</f>
        <v>7.0182415339087187E-2</v>
      </c>
      <c r="X3">
        <f>'Post Process Calc.'!AG4</f>
        <v>0.393224428049257</v>
      </c>
      <c r="Y3">
        <f>S3/0.0016</f>
        <v>25.611955442342655</v>
      </c>
      <c r="Z3">
        <f t="shared" ref="Y3:Z14" si="2">T3/0.0016</f>
        <v>10.071246530038247</v>
      </c>
      <c r="AA3">
        <f t="shared" si="0"/>
        <v>-13.617688439506143</v>
      </c>
      <c r="AB3">
        <f t="shared" si="0"/>
        <v>21.003281936534002</v>
      </c>
      <c r="AC3">
        <f t="shared" si="0"/>
        <v>43.864009586929491</v>
      </c>
      <c r="AD3">
        <v>100</v>
      </c>
      <c r="AE3">
        <v>0.32</v>
      </c>
      <c r="AF3">
        <v>7</v>
      </c>
      <c r="AG3">
        <v>0.7</v>
      </c>
      <c r="AH3">
        <f t="shared" si="1"/>
        <v>5.0118723362727164E-8</v>
      </c>
      <c r="AI3">
        <v>1</v>
      </c>
      <c r="AJ3">
        <v>0.311</v>
      </c>
      <c r="AK3">
        <f t="array" ref="AK3">INDEX(Transcriptome!D$2:D$28,MATCH(1,(Transcriptome!$A$2:$A$28=$B3)*(Transcriptome!$C$2:$C$28=$G3),0))</f>
        <v>0.75120083781418034</v>
      </c>
      <c r="AL3">
        <f t="array" ref="AL3">INDEX(Transcriptome!E$2:E$28,MATCH(1,(Transcriptome!$A$2:$A$28=$B3)*(Transcriptome!$C$2:$C$28=$G3),0))</f>
        <v>1.3452090544846451</v>
      </c>
      <c r="AM3">
        <f t="array" ref="AM3">INDEX(Transcriptome!F$2:F$28,MATCH(1,(Transcriptome!$A$2:$A$28=$B3)*(Transcriptome!$C$2:$C$28=$G3),0))</f>
        <v>1.1599251488993827</v>
      </c>
      <c r="AN3">
        <f t="array" ref="AN3">INDEX(Transcriptome!G$2:G$28,MATCH(1,(Transcriptome!$A$2:$A$28=$B3)*(Transcriptome!$C$2:$C$28=$G3),0))</f>
        <v>0.70921905462414569</v>
      </c>
      <c r="AO3">
        <f t="array" ref="AO3">INDEX(Transcriptome!H$2:H$28,MATCH(1,(Transcriptome!$A$2:$A$28=$B3)*(Transcriptome!$C$2:$C$28=$G3),0))</f>
        <v>0</v>
      </c>
      <c r="AP3">
        <f t="array" ref="AP3">INDEX(Transcriptome!I$2:I$28,MATCH(1,(Transcriptome!$A$2:$A$28=$B3)*(Transcriptome!$C$2:$C$28=$G3),0))</f>
        <v>1.6282553995115943</v>
      </c>
      <c r="AQ3">
        <f t="array" ref="AQ3">INDEX(Transcriptome!J$2:J$28,MATCH(1,(Transcriptome!$A$2:$A$28=$B3)*(Transcriptome!$C$2:$C$28=$G3),0))</f>
        <v>1.0870691735149791</v>
      </c>
      <c r="AR3">
        <f t="array" ref="AR3">INDEX(Transcriptome!K$2:K$28,MATCH(1,(Transcriptome!$A$2:$A$28=$B3)*(Transcriptome!$C$2:$C$28=$G3),0))</f>
        <v>1.4630306834308657</v>
      </c>
      <c r="AS3">
        <f t="array" ref="AS3">INDEX(Transcriptome!L$2:L$28,MATCH(1,(Transcriptome!$A$2:$A$28=$B3)*(Transcriptome!$C$2:$C$28=$G3),0))</f>
        <v>1.0171797240321683</v>
      </c>
      <c r="AT3">
        <f t="array" ref="AT3">INDEX(Transcriptome!M$2:M$28,MATCH(1,(Transcriptome!$A$2:$A$28=$B3)*(Transcriptome!$C$2:$C$28=$G3),0))</f>
        <v>1.0744738748130889</v>
      </c>
      <c r="AU3">
        <f t="array" ref="AU3">INDEX(Transcriptome!N$2:N$28,MATCH(1,(Transcriptome!$A$2:$A$28=$B3)*(Transcriptome!$C$2:$C$28=$G3),0))</f>
        <v>1.2349088890793825</v>
      </c>
      <c r="AV3">
        <f t="array" ref="AV3">INDEX(Transcriptome!O$2:O$28,MATCH(1,(Transcriptome!$A$2:$A$28=$B3)*(Transcriptome!$C$2:$C$28=$G3),0))</f>
        <v>1.5128732832839087</v>
      </c>
      <c r="AW3">
        <f t="array" ref="AW3">INDEX(Transcriptome!P$2:P$28,MATCH(1,(Transcriptome!$A$2:$A$28=$B3)*(Transcriptome!$C$2:$C$28=$G3),0))</f>
        <v>1.418626571205134</v>
      </c>
      <c r="AX3">
        <f t="array" ref="AX3">INDEX(Transcriptome!Q$2:Q$28,MATCH(1,(Transcriptome!$A$2:$A$28=$B3)*(Transcriptome!$C$2:$C$28=$G3),0))</f>
        <v>0.75818627044108666</v>
      </c>
      <c r="AY3">
        <f t="array" ref="AY3">INDEX(Transcriptome!R$2:R$28,MATCH(1,(Transcriptome!$A$2:$A$28=$B3)*(Transcriptome!$C$2:$C$28=$G3),0))</f>
        <v>0.62222364572130617</v>
      </c>
      <c r="AZ3">
        <f t="array" ref="AZ3">INDEX(Transcriptome!S$2:S$28,MATCH(1,(Transcriptome!$A$2:$A$28=$B3)*(Transcriptome!$C$2:$C$28=$G3),0))</f>
        <v>0.45398180100126823</v>
      </c>
      <c r="BA3">
        <f t="array" ref="BA3">INDEX(Transcriptome!T$2:T$28,MATCH(1,(Transcriptome!$A$2:$A$28=$B3)*(Transcriptome!$C$2:$C$28=$G3),0))</f>
        <v>1.2443611151314311</v>
      </c>
      <c r="BB3">
        <f t="array" ref="BB3">INDEX(Transcriptome!U$2:U$28,MATCH(1,(Transcriptome!$A$2:$A$28=$B3)*(Transcriptome!$C$2:$C$28=$G3),0))</f>
        <v>3.4109020413139706</v>
      </c>
      <c r="BC3">
        <f t="array" ref="BC3">INDEX(Transcriptome!V$2:V$28,MATCH(1,(Transcriptome!$A$2:$A$28=$B3)*(Transcriptome!$C$2:$C$28=$G3),0))</f>
        <v>0</v>
      </c>
      <c r="BD3">
        <f t="array" ref="BD3">INDEX(Transcriptome!W$2:W$28,MATCH(1,(Transcriptome!$A$2:$A$28=$B3)*(Transcriptome!$C$2:$C$28=$G3),0))</f>
        <v>0</v>
      </c>
      <c r="BE3">
        <f t="array" ref="BE3">INDEX(Transcriptome!X$2:X$28,MATCH(1,(Transcriptome!$A$2:$A$28=$B3)*(Transcriptome!$C$2:$C$28=$G3),0))</f>
        <v>1.1597576413818276</v>
      </c>
      <c r="BF3">
        <f t="array" ref="BF3">INDEX(Transcriptome!Y$2:Y$28,MATCH(1,(Transcriptome!$A$2:$A$28=$B3)*(Transcriptome!$C$2:$C$28=$G3),0))</f>
        <v>0</v>
      </c>
      <c r="BG3">
        <f t="array" ref="BG3">INDEX(Transcriptome!Z$2:Z$28,MATCH(1,(Transcriptome!$A$2:$A$28=$B3)*(Transcriptome!$C$2:$C$28=$G3),0))</f>
        <v>1.4224053459159063</v>
      </c>
      <c r="BH3">
        <f t="array" ref="BH3">INDEX(Transcriptome!AA$2:AA$28,MATCH(1,(Transcriptome!$A$2:$A$28=$B3)*(Transcriptome!$C$2:$C$28=$G3),0))</f>
        <v>1.0785765460349117</v>
      </c>
      <c r="BI3">
        <f t="array" ref="BI3">INDEX(Transcriptome!AB$2:AB$28,MATCH(1,(Transcriptome!$A$2:$A$28=$B3)*(Transcriptome!$C$2:$C$28=$G3),0))</f>
        <v>0.473674659694519</v>
      </c>
      <c r="BJ3">
        <f t="array" ref="BJ3">INDEX(Transcriptome!AC$2:AC$28,MATCH(1,(Transcriptome!$A$2:$A$28=$B3)*(Transcriptome!$C$2:$C$28=$G3),0))</f>
        <v>1.0599593993610694</v>
      </c>
      <c r="BK3">
        <f t="array" ref="BK3">INDEX(Transcriptome!AD$2:AD$28,MATCH(1,(Transcriptome!$A$2:$A$28=$B3)*(Transcriptome!$C$2:$C$28=$G3),0))</f>
        <v>1.2080921631861166</v>
      </c>
      <c r="BL3">
        <f t="array" ref="BL3">INDEX(Transcriptome!AE$2:AE$28,MATCH(1,(Transcriptome!$A$2:$A$28=$B3)*(Transcriptome!$C$2:$C$28=$G3),0))</f>
        <v>1.5382205274541896</v>
      </c>
      <c r="BM3">
        <f t="array" ref="BM3">INDEX(Transcriptome!AF$2:AF$28,MATCH(1,(Transcriptome!$A$2:$A$28=$B3)*(Transcriptome!$C$2:$C$28=$G3),0))</f>
        <v>0.8896276701542809</v>
      </c>
      <c r="BN3">
        <f t="array" ref="BN3">INDEX(Transcriptome!AG$2:AG$28,MATCH(1,(Transcriptome!$A$2:$A$28=$B3)*(Transcriptome!$C$2:$C$28=$G3),0))</f>
        <v>0.5163962964725155</v>
      </c>
      <c r="BO3">
        <f t="array" ref="BO3">INDEX(Transcriptome!AH$2:AH$28,MATCH(1,(Transcriptome!$A$2:$A$28=$B3)*(Transcriptome!$C$2:$C$28=$G3),0))</f>
        <v>2.1130256851285192</v>
      </c>
      <c r="BP3">
        <f t="array" ref="BP3">INDEX(Transcriptome!AI$2:AI$28,MATCH(1,(Transcriptome!$A$2:$A$28=$B3)*(Transcriptome!$C$2:$C$28=$G3),0))</f>
        <v>0.83004246210802102</v>
      </c>
      <c r="BQ3">
        <f t="array" ref="BQ3">INDEX(Transcriptome!AJ$2:AJ$28,MATCH(1,(Transcriptome!$A$2:$A$28=$B3)*(Transcriptome!$C$2:$C$28=$G3),0))</f>
        <v>0.91927335509585972</v>
      </c>
      <c r="BR3">
        <f t="array" ref="BR3">INDEX(Transcriptome!AK$2:AK$28,MATCH(1,(Transcriptome!$A$2:$A$28=$B3)*(Transcriptome!$C$2:$C$28=$G3),0))</f>
        <v>0.86442341502752595</v>
      </c>
      <c r="BS3">
        <f t="array" ref="BS3">INDEX(Transcriptome!AL$2:AL$28,MATCH(1,(Transcriptome!$A$2:$A$28=$B3)*(Transcriptome!$C$2:$C$28=$G3),0))</f>
        <v>1</v>
      </c>
      <c r="BT3">
        <f t="array" ref="BT3">INDEX(Transcriptome!AM$2:AM$28,MATCH(1,(Transcriptome!$A$2:$A$28=$B3)*(Transcriptome!$C$2:$C$28=$G3),0))</f>
        <v>0.77410003444406195</v>
      </c>
      <c r="BU3">
        <f t="array" ref="BU3">INDEX(Transcriptome!AN$2:AN$28,MATCH(1,(Transcriptome!$A$2:$A$28=$B3)*(Transcriptome!$C$2:$C$28=$G3),0))</f>
        <v>1.0525309554062177</v>
      </c>
      <c r="BV3">
        <f t="array" ref="BV3">INDEX(Transcriptome!AO$2:AO$28,MATCH(1,(Transcriptome!$A$2:$A$28=$B3)*(Transcriptome!$C$2:$C$28=$G3),0))</f>
        <v>1.2717687051722399</v>
      </c>
      <c r="BW3">
        <f t="array" ref="BW3">INDEX(Transcriptome!AP$2:AP$28,MATCH(1,(Transcriptome!$A$2:$A$28=$B3)*(Transcriptome!$C$2:$C$28=$G3),0))</f>
        <v>1.1267475274689782</v>
      </c>
      <c r="BX3">
        <f t="array" ref="BX3">INDEX(Transcriptome!AQ$2:AQ$28,MATCH(1,(Transcriptome!$A$2:$A$28=$B3)*(Transcriptome!$C$2:$C$28=$G3),0))</f>
        <v>1.4322233621409421</v>
      </c>
      <c r="BY3">
        <f t="array" ref="BY3">INDEX(Transcriptome!AR$2:AR$28,MATCH(1,(Transcriptome!$A$2:$A$28=$B3)*(Transcriptome!$C$2:$C$28=$G3),0))</f>
        <v>0.78466234379208444</v>
      </c>
      <c r="BZ3">
        <f t="array" ref="BZ3">INDEX(Transcriptome!AS$2:AS$28,MATCH(1,(Transcriptome!$A$2:$A$28=$B3)*(Transcriptome!$C$2:$C$28=$G3),0))</f>
        <v>1.0494434523058931</v>
      </c>
      <c r="CA3">
        <f t="array" ref="CA3">INDEX(Transcriptome!AT$2:AT$28,MATCH(1,(Transcriptome!$A$2:$A$28=$B3)*(Transcriptome!$C$2:$C$28=$G3),0))</f>
        <v>0.83007572688612297</v>
      </c>
      <c r="CB3">
        <f t="array" ref="CB3">INDEX(Transcriptome!AU$2:AU$28,MATCH(1,(Transcriptome!$A$2:$A$28=$B3)*(Transcriptome!$C$2:$C$28=$G3),0))</f>
        <v>1.7460276276240947</v>
      </c>
      <c r="CC3">
        <f t="array" ref="CC3">INDEX(Transcriptome!AV$2:AV$28,MATCH(1,(Transcriptome!$A$2:$A$28=$B3)*(Transcriptome!$C$2:$C$28=$G3),0))</f>
        <v>0.66402112588341244</v>
      </c>
      <c r="CD3">
        <f t="array" ref="CD3">INDEX(Transcriptome!AW$2:AW$28,MATCH(1,(Transcriptome!$A$2:$A$28=$B3)*(Transcriptome!$C$2:$C$28=$G3),0))</f>
        <v>0.81142190925227209</v>
      </c>
      <c r="CE3">
        <f t="array" ref="CE3">INDEX(Transcriptome!AX$2:AX$28,MATCH(1,(Transcriptome!$A$2:$A$28=$B3)*(Transcriptome!$C$2:$C$28=$G3),0))</f>
        <v>0.81666505828774349</v>
      </c>
      <c r="CF3">
        <f t="array" ref="CF3">INDEX(Transcriptome!AY$2:AY$28,MATCH(1,(Transcriptome!$A$2:$A$28=$B3)*(Transcriptome!$C$2:$C$28=$G3),0))</f>
        <v>0.95021814160116058</v>
      </c>
      <c r="CG3">
        <f t="array" ref="CG3">INDEX(Transcriptome!AZ$2:AZ$28,MATCH(1,(Transcriptome!$A$2:$A$28=$B3)*(Transcriptome!$C$2:$C$28=$G3),0))</f>
        <v>0.94937399788501819</v>
      </c>
      <c r="CH3">
        <f t="array" ref="CH3">INDEX(Transcriptome!BA$2:BA$28,MATCH(1,(Transcriptome!$A$2:$A$28=$B3)*(Transcriptome!$C$2:$C$28=$G3),0))</f>
        <v>1.8902342706959754</v>
      </c>
      <c r="CI3">
        <f t="array" ref="CI3">INDEX(Transcriptome!BB$2:BB$28,MATCH(1,(Transcriptome!$A$2:$A$28=$B3)*(Transcriptome!$C$2:$C$28=$G3),0))</f>
        <v>2.3470969042014311</v>
      </c>
      <c r="CJ3">
        <f t="array" ref="CJ3">INDEX(Transcriptome!BC$2:BC$28,MATCH(1,(Transcriptome!$A$2:$A$28=$B3)*(Transcriptome!$C$2:$C$28=$G3),0))</f>
        <v>0</v>
      </c>
      <c r="CK3">
        <f t="array" ref="CK3">INDEX(Transcriptome!BD$2:BD$28,MATCH(1,(Transcriptome!$A$2:$A$28=$B3)*(Transcriptome!$C$2:$C$28=$G3),0))</f>
        <v>1.5657670378943449</v>
      </c>
      <c r="CL3">
        <f t="array" ref="CL3">INDEX(Transcriptome!BE$2:BE$28,MATCH(1,(Transcriptome!$A$2:$A$28=$B3)*(Transcriptome!$C$2:$C$28=$G3),0))</f>
        <v>1.3747651173760067</v>
      </c>
      <c r="CM3">
        <f t="array" ref="CM3">INDEX(Transcriptome!BF$2:BF$28,MATCH(1,(Transcriptome!$A$2:$A$28=$B3)*(Transcriptome!$C$2:$C$28=$G3),0))</f>
        <v>1.643579659112117</v>
      </c>
      <c r="CN3">
        <f t="array" ref="CN3">INDEX(Transcriptome!BG$2:BG$28,MATCH(1,(Transcriptome!$A$2:$A$28=$B3)*(Transcriptome!$C$2:$C$28=$G3),0))</f>
        <v>2.3378670928049927</v>
      </c>
      <c r="CO3">
        <f t="array" ref="CO3">INDEX(Transcriptome!BH$2:BH$28,MATCH(1,(Transcriptome!$A$2:$A$28=$B3)*(Transcriptome!$C$2:$C$28=$G3),0))</f>
        <v>0.67281144000502036</v>
      </c>
      <c r="CP3">
        <f t="array" ref="CP3">INDEX(Transcriptome!BI$2:BI$28,MATCH(1,(Transcriptome!$A$2:$A$28=$B3)*(Transcriptome!$C$2:$C$28=$G3),0))</f>
        <v>0</v>
      </c>
      <c r="CQ3">
        <f t="array" ref="CQ3">INDEX(Transcriptome!BJ$2:BJ$28,MATCH(1,(Transcriptome!$A$2:$A$28=$B3)*(Transcriptome!$C$2:$C$28=$G3),0))</f>
        <v>0</v>
      </c>
      <c r="CR3">
        <f t="array" ref="CR3">INDEX(Transcriptome!BK$2:BK$28,MATCH(1,(Transcriptome!$A$2:$A$28=$B3)*(Transcriptome!$C$2:$C$28=$G3),0))</f>
        <v>2.2087413434455483</v>
      </c>
      <c r="CS3">
        <f t="array" ref="CS3">INDEX(Transcriptome!BL$2:BL$28,MATCH(1,(Transcriptome!$A$2:$A$28=$B3)*(Transcriptome!$C$2:$C$28=$G3),0))</f>
        <v>1.8626260215226293</v>
      </c>
      <c r="CT3">
        <f t="array" ref="CT3">INDEX(Transcriptome!BM$2:BM$28,MATCH(1,(Transcriptome!$A$2:$A$28=$B3)*(Transcriptome!$C$2:$C$28=$G3),0))</f>
        <v>0.6498926544427488</v>
      </c>
      <c r="CU3">
        <f t="array" ref="CU3">INDEX(Transcriptome!BN$2:BN$28,MATCH(1,(Transcriptome!$A$2:$A$28=$B3)*(Transcriptome!$C$2:$C$28=$G3),0))</f>
        <v>30.252756592141139</v>
      </c>
      <c r="CV3">
        <f t="array" ref="CV3">INDEX(Transcriptome!BO$2:BO$28,MATCH(1,(Transcriptome!$A$2:$A$28=$B3)*(Transcriptome!$C$2:$C$28=$G3),0))</f>
        <v>1.8572773148073258</v>
      </c>
      <c r="CW3">
        <f t="array" ref="CW3">INDEX(Transcriptome!BP$2:BP$28,MATCH(1,(Transcriptome!$A$2:$A$28=$B3)*(Transcriptome!$C$2:$C$28=$G3),0))</f>
        <v>0.67281144000502036</v>
      </c>
      <c r="CX3">
        <f t="array" ref="CX3">INDEX(Transcriptome!BQ$2:BQ$28,MATCH(1,(Transcriptome!$A$2:$A$28=$B3)*(Transcriptome!$C$2:$C$28=$G3),0))</f>
        <v>1</v>
      </c>
      <c r="CY3">
        <f t="array" ref="CY3">INDEX(Transcriptome!BR$2:BR$28,MATCH(1,(Transcriptome!$A$2:$A$28=$B3)*(Transcriptome!$C$2:$C$28=$G3),0))</f>
        <v>1.2652823875258563</v>
      </c>
    </row>
    <row r="4" spans="1:103">
      <c r="A4">
        <f>Glutamine!A9</f>
        <v>2</v>
      </c>
      <c r="B4" t="s">
        <v>582</v>
      </c>
      <c r="C4" s="324" t="s">
        <v>586</v>
      </c>
      <c r="D4">
        <v>1</v>
      </c>
      <c r="E4">
        <f>Glutamine!H9</f>
        <v>0.84</v>
      </c>
      <c r="F4" s="477">
        <f>Glutamine!K9</f>
        <v>98.7</v>
      </c>
      <c r="G4" t="s">
        <v>513</v>
      </c>
      <c r="H4" s="321">
        <f>Glutamine!B9</f>
        <v>2.0229166666686069</v>
      </c>
      <c r="I4" s="322">
        <f>Glutamine!C9</f>
        <v>48.550000000046566</v>
      </c>
      <c r="J4">
        <f>'In Process Calc.'!B5</f>
        <v>2.0229166666686069</v>
      </c>
      <c r="K4">
        <f>'In Process Calc.'!C5</f>
        <v>48.550000000046566</v>
      </c>
      <c r="L4">
        <f>Glutamine!Z9</f>
        <v>32.083305579608783</v>
      </c>
      <c r="M4">
        <f>Glutamine!AF9</f>
        <v>2.5532859680284195</v>
      </c>
      <c r="N4">
        <f>Glutamine!AA9</f>
        <v>0.33200000000000002</v>
      </c>
      <c r="O4">
        <f>Glutamine!W9</f>
        <v>5.1859999999999999</v>
      </c>
      <c r="P4">
        <f>Glutamine!X9</f>
        <v>1.8180000000000001</v>
      </c>
      <c r="Q4">
        <f>'Growth Regression'!P4</f>
        <v>2.5150830105033578E-2</v>
      </c>
      <c r="R4">
        <f>Q4/'Growth Regression'!$O$24</f>
        <v>0.94754267163586459</v>
      </c>
      <c r="S4">
        <f>'Post Process Calc.'!K5</f>
        <v>0.10944412662374273</v>
      </c>
      <c r="T4">
        <f>'Post Process Calc.'!Q5</f>
        <v>8.3067473273430462E-2</v>
      </c>
      <c r="U4">
        <f>'Post Process Calc.'!L5</f>
        <v>-7.4697979419109453E-3</v>
      </c>
      <c r="V4">
        <f>'Post Process Calc.'!H5</f>
        <v>1.4326743173083321E-3</v>
      </c>
      <c r="W4">
        <f>'Post Process Calc.'!I5</f>
        <v>-1.4355056811020956E-3</v>
      </c>
      <c r="X4">
        <f>'Post Process Calc.'!AG5</f>
        <v>0.75899434566285684</v>
      </c>
      <c r="Y4">
        <f t="shared" si="2"/>
        <v>68.402579139839204</v>
      </c>
      <c r="Z4">
        <f t="shared" si="2"/>
        <v>51.917170795894037</v>
      </c>
      <c r="AA4">
        <f t="shared" si="0"/>
        <v>-4.6686237136943403</v>
      </c>
      <c r="AB4">
        <f t="shared" si="0"/>
        <v>0.89542144831770754</v>
      </c>
      <c r="AC4">
        <f t="shared" si="0"/>
        <v>-0.89719105068880978</v>
      </c>
      <c r="AD4">
        <v>100</v>
      </c>
      <c r="AE4">
        <v>0.32</v>
      </c>
      <c r="AF4">
        <v>7</v>
      </c>
      <c r="AG4">
        <v>0.7</v>
      </c>
      <c r="AH4">
        <f t="shared" si="1"/>
        <v>5.0118723362727164E-8</v>
      </c>
      <c r="AI4">
        <v>1</v>
      </c>
      <c r="AJ4">
        <v>0.311</v>
      </c>
      <c r="AK4">
        <f t="array" ref="AK4">INDEX(Transcriptome!D$2:D$28,MATCH(1,(Transcriptome!$A$2:$A$28=$B4)*(Transcriptome!$C$2:$C$28=$G4),0))</f>
        <v>0.75120083781418034</v>
      </c>
      <c r="AL4">
        <f t="array" ref="AL4">INDEX(Transcriptome!E$2:E$28,MATCH(1,(Transcriptome!$A$2:$A$28=$B4)*(Transcriptome!$C$2:$C$28=$G4),0))</f>
        <v>1.3452090544846451</v>
      </c>
      <c r="AM4">
        <f t="array" ref="AM4">INDEX(Transcriptome!F$2:F$28,MATCH(1,(Transcriptome!$A$2:$A$28=$B4)*(Transcriptome!$C$2:$C$28=$G4),0))</f>
        <v>1.1599251488993827</v>
      </c>
      <c r="AN4">
        <f t="array" ref="AN4">INDEX(Transcriptome!G$2:G$28,MATCH(1,(Transcriptome!$A$2:$A$28=$B4)*(Transcriptome!$C$2:$C$28=$G4),0))</f>
        <v>0.70921905462414569</v>
      </c>
      <c r="AO4">
        <f t="array" ref="AO4">INDEX(Transcriptome!H$2:H$28,MATCH(1,(Transcriptome!$A$2:$A$28=$B4)*(Transcriptome!$C$2:$C$28=$G4),0))</f>
        <v>0</v>
      </c>
      <c r="AP4">
        <f t="array" ref="AP4">INDEX(Transcriptome!I$2:I$28,MATCH(1,(Transcriptome!$A$2:$A$28=$B4)*(Transcriptome!$C$2:$C$28=$G4),0))</f>
        <v>1.6282553995115943</v>
      </c>
      <c r="AQ4">
        <f t="array" ref="AQ4">INDEX(Transcriptome!J$2:J$28,MATCH(1,(Transcriptome!$A$2:$A$28=$B4)*(Transcriptome!$C$2:$C$28=$G4),0))</f>
        <v>1.0870691735149791</v>
      </c>
      <c r="AR4">
        <f t="array" ref="AR4">INDEX(Transcriptome!K$2:K$28,MATCH(1,(Transcriptome!$A$2:$A$28=$B4)*(Transcriptome!$C$2:$C$28=$G4),0))</f>
        <v>1.4630306834308657</v>
      </c>
      <c r="AS4">
        <f t="array" ref="AS4">INDEX(Transcriptome!L$2:L$28,MATCH(1,(Transcriptome!$A$2:$A$28=$B4)*(Transcriptome!$C$2:$C$28=$G4),0))</f>
        <v>1.0171797240321683</v>
      </c>
      <c r="AT4">
        <f t="array" ref="AT4">INDEX(Transcriptome!M$2:M$28,MATCH(1,(Transcriptome!$A$2:$A$28=$B4)*(Transcriptome!$C$2:$C$28=$G4),0))</f>
        <v>1.0744738748130889</v>
      </c>
      <c r="AU4">
        <f t="array" ref="AU4">INDEX(Transcriptome!N$2:N$28,MATCH(1,(Transcriptome!$A$2:$A$28=$B4)*(Transcriptome!$C$2:$C$28=$G4),0))</f>
        <v>1.2349088890793825</v>
      </c>
      <c r="AV4">
        <f t="array" ref="AV4">INDEX(Transcriptome!O$2:O$28,MATCH(1,(Transcriptome!$A$2:$A$28=$B4)*(Transcriptome!$C$2:$C$28=$G4),0))</f>
        <v>1.5128732832839087</v>
      </c>
      <c r="AW4">
        <f t="array" ref="AW4">INDEX(Transcriptome!P$2:P$28,MATCH(1,(Transcriptome!$A$2:$A$28=$B4)*(Transcriptome!$C$2:$C$28=$G4),0))</f>
        <v>1.418626571205134</v>
      </c>
      <c r="AX4">
        <f t="array" ref="AX4">INDEX(Transcriptome!Q$2:Q$28,MATCH(1,(Transcriptome!$A$2:$A$28=$B4)*(Transcriptome!$C$2:$C$28=$G4),0))</f>
        <v>0.75818627044108666</v>
      </c>
      <c r="AY4">
        <f t="array" ref="AY4">INDEX(Transcriptome!R$2:R$28,MATCH(1,(Transcriptome!$A$2:$A$28=$B4)*(Transcriptome!$C$2:$C$28=$G4),0))</f>
        <v>0.62222364572130617</v>
      </c>
      <c r="AZ4">
        <f t="array" ref="AZ4">INDEX(Transcriptome!S$2:S$28,MATCH(1,(Transcriptome!$A$2:$A$28=$B4)*(Transcriptome!$C$2:$C$28=$G4),0))</f>
        <v>0.45398180100126823</v>
      </c>
      <c r="BA4">
        <f t="array" ref="BA4">INDEX(Transcriptome!T$2:T$28,MATCH(1,(Transcriptome!$A$2:$A$28=$B4)*(Transcriptome!$C$2:$C$28=$G4),0))</f>
        <v>1.2443611151314311</v>
      </c>
      <c r="BB4">
        <f t="array" ref="BB4">INDEX(Transcriptome!U$2:U$28,MATCH(1,(Transcriptome!$A$2:$A$28=$B4)*(Transcriptome!$C$2:$C$28=$G4),0))</f>
        <v>3.4109020413139706</v>
      </c>
      <c r="BC4">
        <f t="array" ref="BC4">INDEX(Transcriptome!V$2:V$28,MATCH(1,(Transcriptome!$A$2:$A$28=$B4)*(Transcriptome!$C$2:$C$28=$G4),0))</f>
        <v>0</v>
      </c>
      <c r="BD4">
        <f t="array" ref="BD4">INDEX(Transcriptome!W$2:W$28,MATCH(1,(Transcriptome!$A$2:$A$28=$B4)*(Transcriptome!$C$2:$C$28=$G4),0))</f>
        <v>0</v>
      </c>
      <c r="BE4">
        <f t="array" ref="BE4">INDEX(Transcriptome!X$2:X$28,MATCH(1,(Transcriptome!$A$2:$A$28=$B4)*(Transcriptome!$C$2:$C$28=$G4),0))</f>
        <v>1.1597576413818276</v>
      </c>
      <c r="BF4">
        <f t="array" ref="BF4">INDEX(Transcriptome!Y$2:Y$28,MATCH(1,(Transcriptome!$A$2:$A$28=$B4)*(Transcriptome!$C$2:$C$28=$G4),0))</f>
        <v>0</v>
      </c>
      <c r="BG4">
        <f t="array" ref="BG4">INDEX(Transcriptome!Z$2:Z$28,MATCH(1,(Transcriptome!$A$2:$A$28=$B4)*(Transcriptome!$C$2:$C$28=$G4),0))</f>
        <v>1.4224053459159063</v>
      </c>
      <c r="BH4">
        <f t="array" ref="BH4">INDEX(Transcriptome!AA$2:AA$28,MATCH(1,(Transcriptome!$A$2:$A$28=$B4)*(Transcriptome!$C$2:$C$28=$G4),0))</f>
        <v>1.0785765460349117</v>
      </c>
      <c r="BI4">
        <f t="array" ref="BI4">INDEX(Transcriptome!AB$2:AB$28,MATCH(1,(Transcriptome!$A$2:$A$28=$B4)*(Transcriptome!$C$2:$C$28=$G4),0))</f>
        <v>0.473674659694519</v>
      </c>
      <c r="BJ4">
        <f t="array" ref="BJ4">INDEX(Transcriptome!AC$2:AC$28,MATCH(1,(Transcriptome!$A$2:$A$28=$B4)*(Transcriptome!$C$2:$C$28=$G4),0))</f>
        <v>1.0599593993610694</v>
      </c>
      <c r="BK4">
        <f t="array" ref="BK4">INDEX(Transcriptome!AD$2:AD$28,MATCH(1,(Transcriptome!$A$2:$A$28=$B4)*(Transcriptome!$C$2:$C$28=$G4),0))</f>
        <v>1.2080921631861166</v>
      </c>
      <c r="BL4">
        <f t="array" ref="BL4">INDEX(Transcriptome!AE$2:AE$28,MATCH(1,(Transcriptome!$A$2:$A$28=$B4)*(Transcriptome!$C$2:$C$28=$G4),0))</f>
        <v>1.5382205274541896</v>
      </c>
      <c r="BM4">
        <f t="array" ref="BM4">INDEX(Transcriptome!AF$2:AF$28,MATCH(1,(Transcriptome!$A$2:$A$28=$B4)*(Transcriptome!$C$2:$C$28=$G4),0))</f>
        <v>0.8896276701542809</v>
      </c>
      <c r="BN4">
        <f t="array" ref="BN4">INDEX(Transcriptome!AG$2:AG$28,MATCH(1,(Transcriptome!$A$2:$A$28=$B4)*(Transcriptome!$C$2:$C$28=$G4),0))</f>
        <v>0.5163962964725155</v>
      </c>
      <c r="BO4">
        <f t="array" ref="BO4">INDEX(Transcriptome!AH$2:AH$28,MATCH(1,(Transcriptome!$A$2:$A$28=$B4)*(Transcriptome!$C$2:$C$28=$G4),0))</f>
        <v>2.1130256851285192</v>
      </c>
      <c r="BP4">
        <f t="array" ref="BP4">INDEX(Transcriptome!AI$2:AI$28,MATCH(1,(Transcriptome!$A$2:$A$28=$B4)*(Transcriptome!$C$2:$C$28=$G4),0))</f>
        <v>0.83004246210802102</v>
      </c>
      <c r="BQ4">
        <f t="array" ref="BQ4">INDEX(Transcriptome!AJ$2:AJ$28,MATCH(1,(Transcriptome!$A$2:$A$28=$B4)*(Transcriptome!$C$2:$C$28=$G4),0))</f>
        <v>0.91927335509585972</v>
      </c>
      <c r="BR4">
        <f t="array" ref="BR4">INDEX(Transcriptome!AK$2:AK$28,MATCH(1,(Transcriptome!$A$2:$A$28=$B4)*(Transcriptome!$C$2:$C$28=$G4),0))</f>
        <v>0.86442341502752595</v>
      </c>
      <c r="BS4">
        <f t="array" ref="BS4">INDEX(Transcriptome!AL$2:AL$28,MATCH(1,(Transcriptome!$A$2:$A$28=$B4)*(Transcriptome!$C$2:$C$28=$G4),0))</f>
        <v>1</v>
      </c>
      <c r="BT4">
        <f t="array" ref="BT4">INDEX(Transcriptome!AM$2:AM$28,MATCH(1,(Transcriptome!$A$2:$A$28=$B4)*(Transcriptome!$C$2:$C$28=$G4),0))</f>
        <v>0.77410003444406195</v>
      </c>
      <c r="BU4">
        <f t="array" ref="BU4">INDEX(Transcriptome!AN$2:AN$28,MATCH(1,(Transcriptome!$A$2:$A$28=$B4)*(Transcriptome!$C$2:$C$28=$G4),0))</f>
        <v>1.0525309554062177</v>
      </c>
      <c r="BV4">
        <f t="array" ref="BV4">INDEX(Transcriptome!AO$2:AO$28,MATCH(1,(Transcriptome!$A$2:$A$28=$B4)*(Transcriptome!$C$2:$C$28=$G4),0))</f>
        <v>1.2717687051722399</v>
      </c>
      <c r="BW4">
        <f t="array" ref="BW4">INDEX(Transcriptome!AP$2:AP$28,MATCH(1,(Transcriptome!$A$2:$A$28=$B4)*(Transcriptome!$C$2:$C$28=$G4),0))</f>
        <v>1.1267475274689782</v>
      </c>
      <c r="BX4">
        <f t="array" ref="BX4">INDEX(Transcriptome!AQ$2:AQ$28,MATCH(1,(Transcriptome!$A$2:$A$28=$B4)*(Transcriptome!$C$2:$C$28=$G4),0))</f>
        <v>1.4322233621409421</v>
      </c>
      <c r="BY4">
        <f t="array" ref="BY4">INDEX(Transcriptome!AR$2:AR$28,MATCH(1,(Transcriptome!$A$2:$A$28=$B4)*(Transcriptome!$C$2:$C$28=$G4),0))</f>
        <v>0.78466234379208444</v>
      </c>
      <c r="BZ4">
        <f t="array" ref="BZ4">INDEX(Transcriptome!AS$2:AS$28,MATCH(1,(Transcriptome!$A$2:$A$28=$B4)*(Transcriptome!$C$2:$C$28=$G4),0))</f>
        <v>1.0494434523058931</v>
      </c>
      <c r="CA4">
        <f t="array" ref="CA4">INDEX(Transcriptome!AT$2:AT$28,MATCH(1,(Transcriptome!$A$2:$A$28=$B4)*(Transcriptome!$C$2:$C$28=$G4),0))</f>
        <v>0.83007572688612297</v>
      </c>
      <c r="CB4">
        <f t="array" ref="CB4">INDEX(Transcriptome!AU$2:AU$28,MATCH(1,(Transcriptome!$A$2:$A$28=$B4)*(Transcriptome!$C$2:$C$28=$G4),0))</f>
        <v>1.7460276276240947</v>
      </c>
      <c r="CC4">
        <f t="array" ref="CC4">INDEX(Transcriptome!AV$2:AV$28,MATCH(1,(Transcriptome!$A$2:$A$28=$B4)*(Transcriptome!$C$2:$C$28=$G4),0))</f>
        <v>0.66402112588341244</v>
      </c>
      <c r="CD4">
        <f t="array" ref="CD4">INDEX(Transcriptome!AW$2:AW$28,MATCH(1,(Transcriptome!$A$2:$A$28=$B4)*(Transcriptome!$C$2:$C$28=$G4),0))</f>
        <v>0.81142190925227209</v>
      </c>
      <c r="CE4">
        <f t="array" ref="CE4">INDEX(Transcriptome!AX$2:AX$28,MATCH(1,(Transcriptome!$A$2:$A$28=$B4)*(Transcriptome!$C$2:$C$28=$G4),0))</f>
        <v>0.81666505828774349</v>
      </c>
      <c r="CF4">
        <f t="array" ref="CF4">INDEX(Transcriptome!AY$2:AY$28,MATCH(1,(Transcriptome!$A$2:$A$28=$B4)*(Transcriptome!$C$2:$C$28=$G4),0))</f>
        <v>0.95021814160116058</v>
      </c>
      <c r="CG4">
        <f t="array" ref="CG4">INDEX(Transcriptome!AZ$2:AZ$28,MATCH(1,(Transcriptome!$A$2:$A$28=$B4)*(Transcriptome!$C$2:$C$28=$G4),0))</f>
        <v>0.94937399788501819</v>
      </c>
      <c r="CH4">
        <f t="array" ref="CH4">INDEX(Transcriptome!BA$2:BA$28,MATCH(1,(Transcriptome!$A$2:$A$28=$B4)*(Transcriptome!$C$2:$C$28=$G4),0))</f>
        <v>1.8902342706959754</v>
      </c>
      <c r="CI4">
        <f t="array" ref="CI4">INDEX(Transcriptome!BB$2:BB$28,MATCH(1,(Transcriptome!$A$2:$A$28=$B4)*(Transcriptome!$C$2:$C$28=$G4),0))</f>
        <v>2.3470969042014311</v>
      </c>
      <c r="CJ4">
        <f t="array" ref="CJ4">INDEX(Transcriptome!BC$2:BC$28,MATCH(1,(Transcriptome!$A$2:$A$28=$B4)*(Transcriptome!$C$2:$C$28=$G4),0))</f>
        <v>0</v>
      </c>
      <c r="CK4">
        <f t="array" ref="CK4">INDEX(Transcriptome!BD$2:BD$28,MATCH(1,(Transcriptome!$A$2:$A$28=$B4)*(Transcriptome!$C$2:$C$28=$G4),0))</f>
        <v>1.5657670378943449</v>
      </c>
      <c r="CL4">
        <f t="array" ref="CL4">INDEX(Transcriptome!BE$2:BE$28,MATCH(1,(Transcriptome!$A$2:$A$28=$B4)*(Transcriptome!$C$2:$C$28=$G4),0))</f>
        <v>1.3747651173760067</v>
      </c>
      <c r="CM4">
        <f t="array" ref="CM4">INDEX(Transcriptome!BF$2:BF$28,MATCH(1,(Transcriptome!$A$2:$A$28=$B4)*(Transcriptome!$C$2:$C$28=$G4),0))</f>
        <v>1.643579659112117</v>
      </c>
      <c r="CN4">
        <f t="array" ref="CN4">INDEX(Transcriptome!BG$2:BG$28,MATCH(1,(Transcriptome!$A$2:$A$28=$B4)*(Transcriptome!$C$2:$C$28=$G4),0))</f>
        <v>2.3378670928049927</v>
      </c>
      <c r="CO4">
        <f t="array" ref="CO4">INDEX(Transcriptome!BH$2:BH$28,MATCH(1,(Transcriptome!$A$2:$A$28=$B4)*(Transcriptome!$C$2:$C$28=$G4),0))</f>
        <v>0.67281144000502036</v>
      </c>
      <c r="CP4">
        <f t="array" ref="CP4">INDEX(Transcriptome!BI$2:BI$28,MATCH(1,(Transcriptome!$A$2:$A$28=$B4)*(Transcriptome!$C$2:$C$28=$G4),0))</f>
        <v>0</v>
      </c>
      <c r="CQ4">
        <f t="array" ref="CQ4">INDEX(Transcriptome!BJ$2:BJ$28,MATCH(1,(Transcriptome!$A$2:$A$28=$B4)*(Transcriptome!$C$2:$C$28=$G4),0))</f>
        <v>0</v>
      </c>
      <c r="CR4">
        <f t="array" ref="CR4">INDEX(Transcriptome!BK$2:BK$28,MATCH(1,(Transcriptome!$A$2:$A$28=$B4)*(Transcriptome!$C$2:$C$28=$G4),0))</f>
        <v>2.2087413434455483</v>
      </c>
      <c r="CS4">
        <f t="array" ref="CS4">INDEX(Transcriptome!BL$2:BL$28,MATCH(1,(Transcriptome!$A$2:$A$28=$B4)*(Transcriptome!$C$2:$C$28=$G4),0))</f>
        <v>1.8626260215226293</v>
      </c>
      <c r="CT4">
        <f t="array" ref="CT4">INDEX(Transcriptome!BM$2:BM$28,MATCH(1,(Transcriptome!$A$2:$A$28=$B4)*(Transcriptome!$C$2:$C$28=$G4),0))</f>
        <v>0.6498926544427488</v>
      </c>
      <c r="CU4">
        <f t="array" ref="CU4">INDEX(Transcriptome!BN$2:BN$28,MATCH(1,(Transcriptome!$A$2:$A$28=$B4)*(Transcriptome!$C$2:$C$28=$G4),0))</f>
        <v>30.252756592141139</v>
      </c>
      <c r="CV4">
        <f t="array" ref="CV4">INDEX(Transcriptome!BO$2:BO$28,MATCH(1,(Transcriptome!$A$2:$A$28=$B4)*(Transcriptome!$C$2:$C$28=$G4),0))</f>
        <v>1.8572773148073258</v>
      </c>
      <c r="CW4">
        <f t="array" ref="CW4">INDEX(Transcriptome!BP$2:BP$28,MATCH(1,(Transcriptome!$A$2:$A$28=$B4)*(Transcriptome!$C$2:$C$28=$G4),0))</f>
        <v>0.67281144000502036</v>
      </c>
      <c r="CX4">
        <f t="array" ref="CX4">INDEX(Transcriptome!BQ$2:BQ$28,MATCH(1,(Transcriptome!$A$2:$A$28=$B4)*(Transcriptome!$C$2:$C$28=$G4),0))</f>
        <v>1</v>
      </c>
      <c r="CY4">
        <f t="array" ref="CY4">INDEX(Transcriptome!BR$2:BR$28,MATCH(1,(Transcriptome!$A$2:$A$28=$B4)*(Transcriptome!$C$2:$C$28=$G4),0))</f>
        <v>1.2652823875258563</v>
      </c>
    </row>
    <row r="5" spans="1:103">
      <c r="A5">
        <f>Glutamine!A10</f>
        <v>3</v>
      </c>
      <c r="B5" t="s">
        <v>582</v>
      </c>
      <c r="C5" s="324" t="s">
        <v>586</v>
      </c>
      <c r="D5">
        <v>1</v>
      </c>
      <c r="E5">
        <f>Glutamine!H10</f>
        <v>1.4873000217437744</v>
      </c>
      <c r="F5" s="477">
        <f>Glutamine!K10</f>
        <v>98.843498229980469</v>
      </c>
      <c r="G5" t="s">
        <v>513</v>
      </c>
      <c r="H5" s="321">
        <f>Glutamine!B10</f>
        <v>2.9604166666686069</v>
      </c>
      <c r="I5" s="322">
        <f>Glutamine!C10</f>
        <v>71.050000000046566</v>
      </c>
      <c r="J5">
        <f>'In Process Calc.'!B6</f>
        <v>2.9604166666686069</v>
      </c>
      <c r="K5">
        <f>'In Process Calc.'!C6</f>
        <v>71.050000000046566</v>
      </c>
      <c r="L5">
        <f>Glutamine!Z10</f>
        <v>29.807500166522345</v>
      </c>
      <c r="M5">
        <f>Glutamine!AF10</f>
        <v>3.4413854351687392</v>
      </c>
      <c r="N5">
        <f>Glutamine!AA10</f>
        <v>0.35599999999999998</v>
      </c>
      <c r="O5">
        <f>Glutamine!W10</f>
        <v>4.5129999999999999</v>
      </c>
      <c r="P5">
        <f>Glutamine!X10</f>
        <v>1.6950000000000001</v>
      </c>
      <c r="Q5">
        <f>'Growth Regression'!P5</f>
        <v>2.4117144489471783E-2</v>
      </c>
      <c r="R5">
        <f>Q5/'Growth Regression'!$O$24</f>
        <v>0.90859917650227995</v>
      </c>
      <c r="S5">
        <f>'Post Process Calc.'!K6</f>
        <v>0.10183961855854926</v>
      </c>
      <c r="T5">
        <f>'Post Process Calc.'!Q6</f>
        <v>6.447816367453886E-2</v>
      </c>
      <c r="U5">
        <f>'Post Process Calc.'!L6</f>
        <v>-2.7196515941778536E-3</v>
      </c>
      <c r="V5">
        <f>'Post Process Calc.'!H6</f>
        <v>-7.8041664401997429E-5</v>
      </c>
      <c r="W5">
        <f>'Post Process Calc.'!I6</f>
        <v>-1.140001204610081E-2</v>
      </c>
      <c r="X5">
        <f>'Post Process Calc.'!AG6</f>
        <v>0.63313437920497817</v>
      </c>
      <c r="Y5">
        <f t="shared" si="2"/>
        <v>63.649761599093281</v>
      </c>
      <c r="Z5">
        <f t="shared" si="2"/>
        <v>40.298852296586787</v>
      </c>
      <c r="AA5">
        <f t="shared" si="0"/>
        <v>-1.6997822463611585</v>
      </c>
      <c r="AB5">
        <f t="shared" si="0"/>
        <v>-4.877604025124839E-2</v>
      </c>
      <c r="AC5">
        <f t="shared" si="0"/>
        <v>-7.1250075288130059</v>
      </c>
      <c r="AD5">
        <v>100</v>
      </c>
      <c r="AE5">
        <v>0.32</v>
      </c>
      <c r="AF5">
        <v>7</v>
      </c>
      <c r="AG5">
        <v>0.7</v>
      </c>
      <c r="AH5">
        <f t="shared" si="1"/>
        <v>5.0118723362727164E-8</v>
      </c>
      <c r="AI5">
        <v>1</v>
      </c>
      <c r="AJ5">
        <v>0.311</v>
      </c>
      <c r="AK5">
        <f t="array" ref="AK5">INDEX(Transcriptome!D$2:D$28,MATCH(1,(Transcriptome!$A$2:$A$28=$B5)*(Transcriptome!$C$2:$C$28=$G5),0))</f>
        <v>0.75120083781418034</v>
      </c>
      <c r="AL5">
        <f t="array" ref="AL5">INDEX(Transcriptome!E$2:E$28,MATCH(1,(Transcriptome!$A$2:$A$28=$B5)*(Transcriptome!$C$2:$C$28=$G5),0))</f>
        <v>1.3452090544846451</v>
      </c>
      <c r="AM5">
        <f t="array" ref="AM5">INDEX(Transcriptome!F$2:F$28,MATCH(1,(Transcriptome!$A$2:$A$28=$B5)*(Transcriptome!$C$2:$C$28=$G5),0))</f>
        <v>1.1599251488993827</v>
      </c>
      <c r="AN5">
        <f t="array" ref="AN5">INDEX(Transcriptome!G$2:G$28,MATCH(1,(Transcriptome!$A$2:$A$28=$B5)*(Transcriptome!$C$2:$C$28=$G5),0))</f>
        <v>0.70921905462414569</v>
      </c>
      <c r="AO5">
        <f t="array" ref="AO5">INDEX(Transcriptome!H$2:H$28,MATCH(1,(Transcriptome!$A$2:$A$28=$B5)*(Transcriptome!$C$2:$C$28=$G5),0))</f>
        <v>0</v>
      </c>
      <c r="AP5">
        <f t="array" ref="AP5">INDEX(Transcriptome!I$2:I$28,MATCH(1,(Transcriptome!$A$2:$A$28=$B5)*(Transcriptome!$C$2:$C$28=$G5),0))</f>
        <v>1.6282553995115943</v>
      </c>
      <c r="AQ5">
        <f t="array" ref="AQ5">INDEX(Transcriptome!J$2:J$28,MATCH(1,(Transcriptome!$A$2:$A$28=$B5)*(Transcriptome!$C$2:$C$28=$G5),0))</f>
        <v>1.0870691735149791</v>
      </c>
      <c r="AR5">
        <f t="array" ref="AR5">INDEX(Transcriptome!K$2:K$28,MATCH(1,(Transcriptome!$A$2:$A$28=$B5)*(Transcriptome!$C$2:$C$28=$G5),0))</f>
        <v>1.4630306834308657</v>
      </c>
      <c r="AS5">
        <f t="array" ref="AS5">INDEX(Transcriptome!L$2:L$28,MATCH(1,(Transcriptome!$A$2:$A$28=$B5)*(Transcriptome!$C$2:$C$28=$G5),0))</f>
        <v>1.0171797240321683</v>
      </c>
      <c r="AT5">
        <f t="array" ref="AT5">INDEX(Transcriptome!M$2:M$28,MATCH(1,(Transcriptome!$A$2:$A$28=$B5)*(Transcriptome!$C$2:$C$28=$G5),0))</f>
        <v>1.0744738748130889</v>
      </c>
      <c r="AU5">
        <f t="array" ref="AU5">INDEX(Transcriptome!N$2:N$28,MATCH(1,(Transcriptome!$A$2:$A$28=$B5)*(Transcriptome!$C$2:$C$28=$G5),0))</f>
        <v>1.2349088890793825</v>
      </c>
      <c r="AV5">
        <f t="array" ref="AV5">INDEX(Transcriptome!O$2:O$28,MATCH(1,(Transcriptome!$A$2:$A$28=$B5)*(Transcriptome!$C$2:$C$28=$G5),0))</f>
        <v>1.5128732832839087</v>
      </c>
      <c r="AW5">
        <f t="array" ref="AW5">INDEX(Transcriptome!P$2:P$28,MATCH(1,(Transcriptome!$A$2:$A$28=$B5)*(Transcriptome!$C$2:$C$28=$G5),0))</f>
        <v>1.418626571205134</v>
      </c>
      <c r="AX5">
        <f t="array" ref="AX5">INDEX(Transcriptome!Q$2:Q$28,MATCH(1,(Transcriptome!$A$2:$A$28=$B5)*(Transcriptome!$C$2:$C$28=$G5),0))</f>
        <v>0.75818627044108666</v>
      </c>
      <c r="AY5">
        <f t="array" ref="AY5">INDEX(Transcriptome!R$2:R$28,MATCH(1,(Transcriptome!$A$2:$A$28=$B5)*(Transcriptome!$C$2:$C$28=$G5),0))</f>
        <v>0.62222364572130617</v>
      </c>
      <c r="AZ5">
        <f t="array" ref="AZ5">INDEX(Transcriptome!S$2:S$28,MATCH(1,(Transcriptome!$A$2:$A$28=$B5)*(Transcriptome!$C$2:$C$28=$G5),0))</f>
        <v>0.45398180100126823</v>
      </c>
      <c r="BA5">
        <f t="array" ref="BA5">INDEX(Transcriptome!T$2:T$28,MATCH(1,(Transcriptome!$A$2:$A$28=$B5)*(Transcriptome!$C$2:$C$28=$G5),0))</f>
        <v>1.2443611151314311</v>
      </c>
      <c r="BB5">
        <f t="array" ref="BB5">INDEX(Transcriptome!U$2:U$28,MATCH(1,(Transcriptome!$A$2:$A$28=$B5)*(Transcriptome!$C$2:$C$28=$G5),0))</f>
        <v>3.4109020413139706</v>
      </c>
      <c r="BC5">
        <f t="array" ref="BC5">INDEX(Transcriptome!V$2:V$28,MATCH(1,(Transcriptome!$A$2:$A$28=$B5)*(Transcriptome!$C$2:$C$28=$G5),0))</f>
        <v>0</v>
      </c>
      <c r="BD5">
        <f t="array" ref="BD5">INDEX(Transcriptome!W$2:W$28,MATCH(1,(Transcriptome!$A$2:$A$28=$B5)*(Transcriptome!$C$2:$C$28=$G5),0))</f>
        <v>0</v>
      </c>
      <c r="BE5">
        <f t="array" ref="BE5">INDEX(Transcriptome!X$2:X$28,MATCH(1,(Transcriptome!$A$2:$A$28=$B5)*(Transcriptome!$C$2:$C$28=$G5),0))</f>
        <v>1.1597576413818276</v>
      </c>
      <c r="BF5">
        <f t="array" ref="BF5">INDEX(Transcriptome!Y$2:Y$28,MATCH(1,(Transcriptome!$A$2:$A$28=$B5)*(Transcriptome!$C$2:$C$28=$G5),0))</f>
        <v>0</v>
      </c>
      <c r="BG5">
        <f t="array" ref="BG5">INDEX(Transcriptome!Z$2:Z$28,MATCH(1,(Transcriptome!$A$2:$A$28=$B5)*(Transcriptome!$C$2:$C$28=$G5),0))</f>
        <v>1.4224053459159063</v>
      </c>
      <c r="BH5">
        <f t="array" ref="BH5">INDEX(Transcriptome!AA$2:AA$28,MATCH(1,(Transcriptome!$A$2:$A$28=$B5)*(Transcriptome!$C$2:$C$28=$G5),0))</f>
        <v>1.0785765460349117</v>
      </c>
      <c r="BI5">
        <f t="array" ref="BI5">INDEX(Transcriptome!AB$2:AB$28,MATCH(1,(Transcriptome!$A$2:$A$28=$B5)*(Transcriptome!$C$2:$C$28=$G5),0))</f>
        <v>0.473674659694519</v>
      </c>
      <c r="BJ5">
        <f t="array" ref="BJ5">INDEX(Transcriptome!AC$2:AC$28,MATCH(1,(Transcriptome!$A$2:$A$28=$B5)*(Transcriptome!$C$2:$C$28=$G5),0))</f>
        <v>1.0599593993610694</v>
      </c>
      <c r="BK5">
        <f t="array" ref="BK5">INDEX(Transcriptome!AD$2:AD$28,MATCH(1,(Transcriptome!$A$2:$A$28=$B5)*(Transcriptome!$C$2:$C$28=$G5),0))</f>
        <v>1.2080921631861166</v>
      </c>
      <c r="BL5">
        <f t="array" ref="BL5">INDEX(Transcriptome!AE$2:AE$28,MATCH(1,(Transcriptome!$A$2:$A$28=$B5)*(Transcriptome!$C$2:$C$28=$G5),0))</f>
        <v>1.5382205274541896</v>
      </c>
      <c r="BM5">
        <f t="array" ref="BM5">INDEX(Transcriptome!AF$2:AF$28,MATCH(1,(Transcriptome!$A$2:$A$28=$B5)*(Transcriptome!$C$2:$C$28=$G5),0))</f>
        <v>0.8896276701542809</v>
      </c>
      <c r="BN5">
        <f t="array" ref="BN5">INDEX(Transcriptome!AG$2:AG$28,MATCH(1,(Transcriptome!$A$2:$A$28=$B5)*(Transcriptome!$C$2:$C$28=$G5),0))</f>
        <v>0.5163962964725155</v>
      </c>
      <c r="BO5">
        <f t="array" ref="BO5">INDEX(Transcriptome!AH$2:AH$28,MATCH(1,(Transcriptome!$A$2:$A$28=$B5)*(Transcriptome!$C$2:$C$28=$G5),0))</f>
        <v>2.1130256851285192</v>
      </c>
      <c r="BP5">
        <f t="array" ref="BP5">INDEX(Transcriptome!AI$2:AI$28,MATCH(1,(Transcriptome!$A$2:$A$28=$B5)*(Transcriptome!$C$2:$C$28=$G5),0))</f>
        <v>0.83004246210802102</v>
      </c>
      <c r="BQ5">
        <f t="array" ref="BQ5">INDEX(Transcriptome!AJ$2:AJ$28,MATCH(1,(Transcriptome!$A$2:$A$28=$B5)*(Transcriptome!$C$2:$C$28=$G5),0))</f>
        <v>0.91927335509585972</v>
      </c>
      <c r="BR5">
        <f t="array" ref="BR5">INDEX(Transcriptome!AK$2:AK$28,MATCH(1,(Transcriptome!$A$2:$A$28=$B5)*(Transcriptome!$C$2:$C$28=$G5),0))</f>
        <v>0.86442341502752595</v>
      </c>
      <c r="BS5">
        <f t="array" ref="BS5">INDEX(Transcriptome!AL$2:AL$28,MATCH(1,(Transcriptome!$A$2:$A$28=$B5)*(Transcriptome!$C$2:$C$28=$G5),0))</f>
        <v>1</v>
      </c>
      <c r="BT5">
        <f t="array" ref="BT5">INDEX(Transcriptome!AM$2:AM$28,MATCH(1,(Transcriptome!$A$2:$A$28=$B5)*(Transcriptome!$C$2:$C$28=$G5),0))</f>
        <v>0.77410003444406195</v>
      </c>
      <c r="BU5">
        <f t="array" ref="BU5">INDEX(Transcriptome!AN$2:AN$28,MATCH(1,(Transcriptome!$A$2:$A$28=$B5)*(Transcriptome!$C$2:$C$28=$G5),0))</f>
        <v>1.0525309554062177</v>
      </c>
      <c r="BV5">
        <f t="array" ref="BV5">INDEX(Transcriptome!AO$2:AO$28,MATCH(1,(Transcriptome!$A$2:$A$28=$B5)*(Transcriptome!$C$2:$C$28=$G5),0))</f>
        <v>1.2717687051722399</v>
      </c>
      <c r="BW5">
        <f t="array" ref="BW5">INDEX(Transcriptome!AP$2:AP$28,MATCH(1,(Transcriptome!$A$2:$A$28=$B5)*(Transcriptome!$C$2:$C$28=$G5),0))</f>
        <v>1.1267475274689782</v>
      </c>
      <c r="BX5">
        <f t="array" ref="BX5">INDEX(Transcriptome!AQ$2:AQ$28,MATCH(1,(Transcriptome!$A$2:$A$28=$B5)*(Transcriptome!$C$2:$C$28=$G5),0))</f>
        <v>1.4322233621409421</v>
      </c>
      <c r="BY5">
        <f t="array" ref="BY5">INDEX(Transcriptome!AR$2:AR$28,MATCH(1,(Transcriptome!$A$2:$A$28=$B5)*(Transcriptome!$C$2:$C$28=$G5),0))</f>
        <v>0.78466234379208444</v>
      </c>
      <c r="BZ5">
        <f t="array" ref="BZ5">INDEX(Transcriptome!AS$2:AS$28,MATCH(1,(Transcriptome!$A$2:$A$28=$B5)*(Transcriptome!$C$2:$C$28=$G5),0))</f>
        <v>1.0494434523058931</v>
      </c>
      <c r="CA5">
        <f t="array" ref="CA5">INDEX(Transcriptome!AT$2:AT$28,MATCH(1,(Transcriptome!$A$2:$A$28=$B5)*(Transcriptome!$C$2:$C$28=$G5),0))</f>
        <v>0.83007572688612297</v>
      </c>
      <c r="CB5">
        <f t="array" ref="CB5">INDEX(Transcriptome!AU$2:AU$28,MATCH(1,(Transcriptome!$A$2:$A$28=$B5)*(Transcriptome!$C$2:$C$28=$G5),0))</f>
        <v>1.7460276276240947</v>
      </c>
      <c r="CC5">
        <f t="array" ref="CC5">INDEX(Transcriptome!AV$2:AV$28,MATCH(1,(Transcriptome!$A$2:$A$28=$B5)*(Transcriptome!$C$2:$C$28=$G5),0))</f>
        <v>0.66402112588341244</v>
      </c>
      <c r="CD5">
        <f t="array" ref="CD5">INDEX(Transcriptome!AW$2:AW$28,MATCH(1,(Transcriptome!$A$2:$A$28=$B5)*(Transcriptome!$C$2:$C$28=$G5),0))</f>
        <v>0.81142190925227209</v>
      </c>
      <c r="CE5">
        <f t="array" ref="CE5">INDEX(Transcriptome!AX$2:AX$28,MATCH(1,(Transcriptome!$A$2:$A$28=$B5)*(Transcriptome!$C$2:$C$28=$G5),0))</f>
        <v>0.81666505828774349</v>
      </c>
      <c r="CF5">
        <f t="array" ref="CF5">INDEX(Transcriptome!AY$2:AY$28,MATCH(1,(Transcriptome!$A$2:$A$28=$B5)*(Transcriptome!$C$2:$C$28=$G5),0))</f>
        <v>0.95021814160116058</v>
      </c>
      <c r="CG5">
        <f t="array" ref="CG5">INDEX(Transcriptome!AZ$2:AZ$28,MATCH(1,(Transcriptome!$A$2:$A$28=$B5)*(Transcriptome!$C$2:$C$28=$G5),0))</f>
        <v>0.94937399788501819</v>
      </c>
      <c r="CH5">
        <f t="array" ref="CH5">INDEX(Transcriptome!BA$2:BA$28,MATCH(1,(Transcriptome!$A$2:$A$28=$B5)*(Transcriptome!$C$2:$C$28=$G5),0))</f>
        <v>1.8902342706959754</v>
      </c>
      <c r="CI5">
        <f t="array" ref="CI5">INDEX(Transcriptome!BB$2:BB$28,MATCH(1,(Transcriptome!$A$2:$A$28=$B5)*(Transcriptome!$C$2:$C$28=$G5),0))</f>
        <v>2.3470969042014311</v>
      </c>
      <c r="CJ5">
        <f t="array" ref="CJ5">INDEX(Transcriptome!BC$2:BC$28,MATCH(1,(Transcriptome!$A$2:$A$28=$B5)*(Transcriptome!$C$2:$C$28=$G5),0))</f>
        <v>0</v>
      </c>
      <c r="CK5">
        <f t="array" ref="CK5">INDEX(Transcriptome!BD$2:BD$28,MATCH(1,(Transcriptome!$A$2:$A$28=$B5)*(Transcriptome!$C$2:$C$28=$G5),0))</f>
        <v>1.5657670378943449</v>
      </c>
      <c r="CL5">
        <f t="array" ref="CL5">INDEX(Transcriptome!BE$2:BE$28,MATCH(1,(Transcriptome!$A$2:$A$28=$B5)*(Transcriptome!$C$2:$C$28=$G5),0))</f>
        <v>1.3747651173760067</v>
      </c>
      <c r="CM5">
        <f t="array" ref="CM5">INDEX(Transcriptome!BF$2:BF$28,MATCH(1,(Transcriptome!$A$2:$A$28=$B5)*(Transcriptome!$C$2:$C$28=$G5),0))</f>
        <v>1.643579659112117</v>
      </c>
      <c r="CN5">
        <f t="array" ref="CN5">INDEX(Transcriptome!BG$2:BG$28,MATCH(1,(Transcriptome!$A$2:$A$28=$B5)*(Transcriptome!$C$2:$C$28=$G5),0))</f>
        <v>2.3378670928049927</v>
      </c>
      <c r="CO5">
        <f t="array" ref="CO5">INDEX(Transcriptome!BH$2:BH$28,MATCH(1,(Transcriptome!$A$2:$A$28=$B5)*(Transcriptome!$C$2:$C$28=$G5),0))</f>
        <v>0.67281144000502036</v>
      </c>
      <c r="CP5">
        <f t="array" ref="CP5">INDEX(Transcriptome!BI$2:BI$28,MATCH(1,(Transcriptome!$A$2:$A$28=$B5)*(Transcriptome!$C$2:$C$28=$G5),0))</f>
        <v>0</v>
      </c>
      <c r="CQ5">
        <f t="array" ref="CQ5">INDEX(Transcriptome!BJ$2:BJ$28,MATCH(1,(Transcriptome!$A$2:$A$28=$B5)*(Transcriptome!$C$2:$C$28=$G5),0))</f>
        <v>0</v>
      </c>
      <c r="CR5">
        <f t="array" ref="CR5">INDEX(Transcriptome!BK$2:BK$28,MATCH(1,(Transcriptome!$A$2:$A$28=$B5)*(Transcriptome!$C$2:$C$28=$G5),0))</f>
        <v>2.2087413434455483</v>
      </c>
      <c r="CS5">
        <f t="array" ref="CS5">INDEX(Transcriptome!BL$2:BL$28,MATCH(1,(Transcriptome!$A$2:$A$28=$B5)*(Transcriptome!$C$2:$C$28=$G5),0))</f>
        <v>1.8626260215226293</v>
      </c>
      <c r="CT5">
        <f t="array" ref="CT5">INDEX(Transcriptome!BM$2:BM$28,MATCH(1,(Transcriptome!$A$2:$A$28=$B5)*(Transcriptome!$C$2:$C$28=$G5),0))</f>
        <v>0.6498926544427488</v>
      </c>
      <c r="CU5">
        <f t="array" ref="CU5">INDEX(Transcriptome!BN$2:BN$28,MATCH(1,(Transcriptome!$A$2:$A$28=$B5)*(Transcriptome!$C$2:$C$28=$G5),0))</f>
        <v>30.252756592141139</v>
      </c>
      <c r="CV5">
        <f t="array" ref="CV5">INDEX(Transcriptome!BO$2:BO$28,MATCH(1,(Transcriptome!$A$2:$A$28=$B5)*(Transcriptome!$C$2:$C$28=$G5),0))</f>
        <v>1.8572773148073258</v>
      </c>
      <c r="CW5">
        <f t="array" ref="CW5">INDEX(Transcriptome!BP$2:BP$28,MATCH(1,(Transcriptome!$A$2:$A$28=$B5)*(Transcriptome!$C$2:$C$28=$G5),0))</f>
        <v>0.67281144000502036</v>
      </c>
      <c r="CX5">
        <f t="array" ref="CX5">INDEX(Transcriptome!BQ$2:BQ$28,MATCH(1,(Transcriptome!$A$2:$A$28=$B5)*(Transcriptome!$C$2:$C$28=$G5),0))</f>
        <v>1</v>
      </c>
      <c r="CY5">
        <f t="array" ref="CY5">INDEX(Transcriptome!BR$2:BR$28,MATCH(1,(Transcriptome!$A$2:$A$28=$B5)*(Transcriptome!$C$2:$C$28=$G5),0))</f>
        <v>1.2652823875258563</v>
      </c>
    </row>
    <row r="6" spans="1:103">
      <c r="A6">
        <f>Glutamine!A11</f>
        <v>4</v>
      </c>
      <c r="B6" t="s">
        <v>582</v>
      </c>
      <c r="C6" s="324" t="s">
        <v>586</v>
      </c>
      <c r="D6">
        <v>1</v>
      </c>
      <c r="E6">
        <f>Glutamine!H11</f>
        <v>2.7073000503540041</v>
      </c>
      <c r="F6" s="477">
        <f>Glutamine!K11</f>
        <v>99.063697814941406</v>
      </c>
      <c r="G6" t="s">
        <v>513</v>
      </c>
      <c r="H6" s="321">
        <f>Glutamine!B11</f>
        <v>3.9805555555576575</v>
      </c>
      <c r="I6" s="322">
        <f>Glutamine!C11</f>
        <v>95.53333333338378</v>
      </c>
      <c r="J6">
        <f>'In Process Calc.'!B7</f>
        <v>3.9805555555576575</v>
      </c>
      <c r="K6">
        <f>'In Process Calc.'!C7</f>
        <v>95.53333333338378</v>
      </c>
      <c r="L6">
        <f>Glutamine!Z11</f>
        <v>33.193454561602174</v>
      </c>
      <c r="M6">
        <f>Glutamine!AF11</f>
        <v>5.1065719360568389</v>
      </c>
      <c r="N6">
        <f>Glutamine!AA11</f>
        <v>0.63500000000000001</v>
      </c>
      <c r="O6">
        <f>Glutamine!W11</f>
        <v>5.7670000000000003</v>
      </c>
      <c r="P6">
        <f>Glutamine!X11</f>
        <v>1.629</v>
      </c>
      <c r="Q6">
        <f>'Growth Regression'!P6</f>
        <v>2.2255313920214542E-2</v>
      </c>
      <c r="R6">
        <f>Q6/'Growth Regression'!$O$24</f>
        <v>0.83845580929094266</v>
      </c>
      <c r="S6">
        <f>'Post Process Calc.'!K7</f>
        <v>7.9229038056036358E-2</v>
      </c>
      <c r="T6">
        <f>'Post Process Calc.'!Q7</f>
        <v>3.6459594382270859E-2</v>
      </c>
      <c r="U6">
        <f>'Post Process Calc.'!L7</f>
        <v>-3.8903542654517547E-3</v>
      </c>
      <c r="V6">
        <f>'Post Process Calc.'!H7</f>
        <v>2.192933562696698E-3</v>
      </c>
      <c r="W6">
        <f>'Post Process Calc.'!I7</f>
        <v>-9.3529770842386336E-3</v>
      </c>
      <c r="X6">
        <f>'Post Process Calc.'!AG7</f>
        <v>0.46017969265869496</v>
      </c>
      <c r="Y6">
        <f t="shared" si="2"/>
        <v>49.518148785022724</v>
      </c>
      <c r="Z6">
        <f t="shared" si="2"/>
        <v>22.787246488919287</v>
      </c>
      <c r="AA6">
        <f t="shared" si="0"/>
        <v>-2.4314714159073465</v>
      </c>
      <c r="AB6">
        <f t="shared" si="0"/>
        <v>1.3705834766854361</v>
      </c>
      <c r="AC6">
        <f t="shared" si="0"/>
        <v>-5.8456106776491454</v>
      </c>
      <c r="AD6">
        <v>100</v>
      </c>
      <c r="AE6">
        <v>0.32</v>
      </c>
      <c r="AF6">
        <v>7</v>
      </c>
      <c r="AG6">
        <v>0.7</v>
      </c>
      <c r="AH6">
        <f t="shared" si="1"/>
        <v>5.0118723362727164E-8</v>
      </c>
      <c r="AI6">
        <v>1</v>
      </c>
      <c r="AJ6">
        <v>0.311</v>
      </c>
      <c r="AK6">
        <f t="array" ref="AK6">INDEX(Transcriptome!D$2:D$28,MATCH(1,(Transcriptome!$A$2:$A$28=$B6)*(Transcriptome!$C$2:$C$28=$G6),0))</f>
        <v>0.75120083781418034</v>
      </c>
      <c r="AL6">
        <f t="array" ref="AL6">INDEX(Transcriptome!E$2:E$28,MATCH(1,(Transcriptome!$A$2:$A$28=$B6)*(Transcriptome!$C$2:$C$28=$G6),0))</f>
        <v>1.3452090544846451</v>
      </c>
      <c r="AM6">
        <f t="array" ref="AM6">INDEX(Transcriptome!F$2:F$28,MATCH(1,(Transcriptome!$A$2:$A$28=$B6)*(Transcriptome!$C$2:$C$28=$G6),0))</f>
        <v>1.1599251488993827</v>
      </c>
      <c r="AN6">
        <f t="array" ref="AN6">INDEX(Transcriptome!G$2:G$28,MATCH(1,(Transcriptome!$A$2:$A$28=$B6)*(Transcriptome!$C$2:$C$28=$G6),0))</f>
        <v>0.70921905462414569</v>
      </c>
      <c r="AO6">
        <f t="array" ref="AO6">INDEX(Transcriptome!H$2:H$28,MATCH(1,(Transcriptome!$A$2:$A$28=$B6)*(Transcriptome!$C$2:$C$28=$G6),0))</f>
        <v>0</v>
      </c>
      <c r="AP6">
        <f t="array" ref="AP6">INDEX(Transcriptome!I$2:I$28,MATCH(1,(Transcriptome!$A$2:$A$28=$B6)*(Transcriptome!$C$2:$C$28=$G6),0))</f>
        <v>1.6282553995115943</v>
      </c>
      <c r="AQ6">
        <f t="array" ref="AQ6">INDEX(Transcriptome!J$2:J$28,MATCH(1,(Transcriptome!$A$2:$A$28=$B6)*(Transcriptome!$C$2:$C$28=$G6),0))</f>
        <v>1.0870691735149791</v>
      </c>
      <c r="AR6">
        <f t="array" ref="AR6">INDEX(Transcriptome!K$2:K$28,MATCH(1,(Transcriptome!$A$2:$A$28=$B6)*(Transcriptome!$C$2:$C$28=$G6),0))</f>
        <v>1.4630306834308657</v>
      </c>
      <c r="AS6">
        <f t="array" ref="AS6">INDEX(Transcriptome!L$2:L$28,MATCH(1,(Transcriptome!$A$2:$A$28=$B6)*(Transcriptome!$C$2:$C$28=$G6),0))</f>
        <v>1.0171797240321683</v>
      </c>
      <c r="AT6">
        <f t="array" ref="AT6">INDEX(Transcriptome!M$2:M$28,MATCH(1,(Transcriptome!$A$2:$A$28=$B6)*(Transcriptome!$C$2:$C$28=$G6),0))</f>
        <v>1.0744738748130889</v>
      </c>
      <c r="AU6">
        <f t="array" ref="AU6">INDEX(Transcriptome!N$2:N$28,MATCH(1,(Transcriptome!$A$2:$A$28=$B6)*(Transcriptome!$C$2:$C$28=$G6),0))</f>
        <v>1.2349088890793825</v>
      </c>
      <c r="AV6">
        <f t="array" ref="AV6">INDEX(Transcriptome!O$2:O$28,MATCH(1,(Transcriptome!$A$2:$A$28=$B6)*(Transcriptome!$C$2:$C$28=$G6),0))</f>
        <v>1.5128732832839087</v>
      </c>
      <c r="AW6">
        <f t="array" ref="AW6">INDEX(Transcriptome!P$2:P$28,MATCH(1,(Transcriptome!$A$2:$A$28=$B6)*(Transcriptome!$C$2:$C$28=$G6),0))</f>
        <v>1.418626571205134</v>
      </c>
      <c r="AX6">
        <f t="array" ref="AX6">INDEX(Transcriptome!Q$2:Q$28,MATCH(1,(Transcriptome!$A$2:$A$28=$B6)*(Transcriptome!$C$2:$C$28=$G6),0))</f>
        <v>0.75818627044108666</v>
      </c>
      <c r="AY6">
        <f t="array" ref="AY6">INDEX(Transcriptome!R$2:R$28,MATCH(1,(Transcriptome!$A$2:$A$28=$B6)*(Transcriptome!$C$2:$C$28=$G6),0))</f>
        <v>0.62222364572130617</v>
      </c>
      <c r="AZ6">
        <f t="array" ref="AZ6">INDEX(Transcriptome!S$2:S$28,MATCH(1,(Transcriptome!$A$2:$A$28=$B6)*(Transcriptome!$C$2:$C$28=$G6),0))</f>
        <v>0.45398180100126823</v>
      </c>
      <c r="BA6">
        <f t="array" ref="BA6">INDEX(Transcriptome!T$2:T$28,MATCH(1,(Transcriptome!$A$2:$A$28=$B6)*(Transcriptome!$C$2:$C$28=$G6),0))</f>
        <v>1.2443611151314311</v>
      </c>
      <c r="BB6">
        <f t="array" ref="BB6">INDEX(Transcriptome!U$2:U$28,MATCH(1,(Transcriptome!$A$2:$A$28=$B6)*(Transcriptome!$C$2:$C$28=$G6),0))</f>
        <v>3.4109020413139706</v>
      </c>
      <c r="BC6">
        <f t="array" ref="BC6">INDEX(Transcriptome!V$2:V$28,MATCH(1,(Transcriptome!$A$2:$A$28=$B6)*(Transcriptome!$C$2:$C$28=$G6),0))</f>
        <v>0</v>
      </c>
      <c r="BD6">
        <f t="array" ref="BD6">INDEX(Transcriptome!W$2:W$28,MATCH(1,(Transcriptome!$A$2:$A$28=$B6)*(Transcriptome!$C$2:$C$28=$G6),0))</f>
        <v>0</v>
      </c>
      <c r="BE6">
        <f t="array" ref="BE6">INDEX(Transcriptome!X$2:X$28,MATCH(1,(Transcriptome!$A$2:$A$28=$B6)*(Transcriptome!$C$2:$C$28=$G6),0))</f>
        <v>1.1597576413818276</v>
      </c>
      <c r="BF6">
        <f t="array" ref="BF6">INDEX(Transcriptome!Y$2:Y$28,MATCH(1,(Transcriptome!$A$2:$A$28=$B6)*(Transcriptome!$C$2:$C$28=$G6),0))</f>
        <v>0</v>
      </c>
      <c r="BG6">
        <f t="array" ref="BG6">INDEX(Transcriptome!Z$2:Z$28,MATCH(1,(Transcriptome!$A$2:$A$28=$B6)*(Transcriptome!$C$2:$C$28=$G6),0))</f>
        <v>1.4224053459159063</v>
      </c>
      <c r="BH6">
        <f t="array" ref="BH6">INDEX(Transcriptome!AA$2:AA$28,MATCH(1,(Transcriptome!$A$2:$A$28=$B6)*(Transcriptome!$C$2:$C$28=$G6),0))</f>
        <v>1.0785765460349117</v>
      </c>
      <c r="BI6">
        <f t="array" ref="BI6">INDEX(Transcriptome!AB$2:AB$28,MATCH(1,(Transcriptome!$A$2:$A$28=$B6)*(Transcriptome!$C$2:$C$28=$G6),0))</f>
        <v>0.473674659694519</v>
      </c>
      <c r="BJ6">
        <f t="array" ref="BJ6">INDEX(Transcriptome!AC$2:AC$28,MATCH(1,(Transcriptome!$A$2:$A$28=$B6)*(Transcriptome!$C$2:$C$28=$G6),0))</f>
        <v>1.0599593993610694</v>
      </c>
      <c r="BK6">
        <f t="array" ref="BK6">INDEX(Transcriptome!AD$2:AD$28,MATCH(1,(Transcriptome!$A$2:$A$28=$B6)*(Transcriptome!$C$2:$C$28=$G6),0))</f>
        <v>1.2080921631861166</v>
      </c>
      <c r="BL6">
        <f t="array" ref="BL6">INDEX(Transcriptome!AE$2:AE$28,MATCH(1,(Transcriptome!$A$2:$A$28=$B6)*(Transcriptome!$C$2:$C$28=$G6),0))</f>
        <v>1.5382205274541896</v>
      </c>
      <c r="BM6">
        <f t="array" ref="BM6">INDEX(Transcriptome!AF$2:AF$28,MATCH(1,(Transcriptome!$A$2:$A$28=$B6)*(Transcriptome!$C$2:$C$28=$G6),0))</f>
        <v>0.8896276701542809</v>
      </c>
      <c r="BN6">
        <f t="array" ref="BN6">INDEX(Transcriptome!AG$2:AG$28,MATCH(1,(Transcriptome!$A$2:$A$28=$B6)*(Transcriptome!$C$2:$C$28=$G6),0))</f>
        <v>0.5163962964725155</v>
      </c>
      <c r="BO6">
        <f t="array" ref="BO6">INDEX(Transcriptome!AH$2:AH$28,MATCH(1,(Transcriptome!$A$2:$A$28=$B6)*(Transcriptome!$C$2:$C$28=$G6),0))</f>
        <v>2.1130256851285192</v>
      </c>
      <c r="BP6">
        <f t="array" ref="BP6">INDEX(Transcriptome!AI$2:AI$28,MATCH(1,(Transcriptome!$A$2:$A$28=$B6)*(Transcriptome!$C$2:$C$28=$G6),0))</f>
        <v>0.83004246210802102</v>
      </c>
      <c r="BQ6">
        <f t="array" ref="BQ6">INDEX(Transcriptome!AJ$2:AJ$28,MATCH(1,(Transcriptome!$A$2:$A$28=$B6)*(Transcriptome!$C$2:$C$28=$G6),0))</f>
        <v>0.91927335509585972</v>
      </c>
      <c r="BR6">
        <f t="array" ref="BR6">INDEX(Transcriptome!AK$2:AK$28,MATCH(1,(Transcriptome!$A$2:$A$28=$B6)*(Transcriptome!$C$2:$C$28=$G6),0))</f>
        <v>0.86442341502752595</v>
      </c>
      <c r="BS6">
        <f t="array" ref="BS6">INDEX(Transcriptome!AL$2:AL$28,MATCH(1,(Transcriptome!$A$2:$A$28=$B6)*(Transcriptome!$C$2:$C$28=$G6),0))</f>
        <v>1</v>
      </c>
      <c r="BT6">
        <f t="array" ref="BT6">INDEX(Transcriptome!AM$2:AM$28,MATCH(1,(Transcriptome!$A$2:$A$28=$B6)*(Transcriptome!$C$2:$C$28=$G6),0))</f>
        <v>0.77410003444406195</v>
      </c>
      <c r="BU6">
        <f t="array" ref="BU6">INDEX(Transcriptome!AN$2:AN$28,MATCH(1,(Transcriptome!$A$2:$A$28=$B6)*(Transcriptome!$C$2:$C$28=$G6),0))</f>
        <v>1.0525309554062177</v>
      </c>
      <c r="BV6">
        <f t="array" ref="BV6">INDEX(Transcriptome!AO$2:AO$28,MATCH(1,(Transcriptome!$A$2:$A$28=$B6)*(Transcriptome!$C$2:$C$28=$G6),0))</f>
        <v>1.2717687051722399</v>
      </c>
      <c r="BW6">
        <f t="array" ref="BW6">INDEX(Transcriptome!AP$2:AP$28,MATCH(1,(Transcriptome!$A$2:$A$28=$B6)*(Transcriptome!$C$2:$C$28=$G6),0))</f>
        <v>1.1267475274689782</v>
      </c>
      <c r="BX6">
        <f t="array" ref="BX6">INDEX(Transcriptome!AQ$2:AQ$28,MATCH(1,(Transcriptome!$A$2:$A$28=$B6)*(Transcriptome!$C$2:$C$28=$G6),0))</f>
        <v>1.4322233621409421</v>
      </c>
      <c r="BY6">
        <f t="array" ref="BY6">INDEX(Transcriptome!AR$2:AR$28,MATCH(1,(Transcriptome!$A$2:$A$28=$B6)*(Transcriptome!$C$2:$C$28=$G6),0))</f>
        <v>0.78466234379208444</v>
      </c>
      <c r="BZ6">
        <f t="array" ref="BZ6">INDEX(Transcriptome!AS$2:AS$28,MATCH(1,(Transcriptome!$A$2:$A$28=$B6)*(Transcriptome!$C$2:$C$28=$G6),0))</f>
        <v>1.0494434523058931</v>
      </c>
      <c r="CA6">
        <f t="array" ref="CA6">INDEX(Transcriptome!AT$2:AT$28,MATCH(1,(Transcriptome!$A$2:$A$28=$B6)*(Transcriptome!$C$2:$C$28=$G6),0))</f>
        <v>0.83007572688612297</v>
      </c>
      <c r="CB6">
        <f t="array" ref="CB6">INDEX(Transcriptome!AU$2:AU$28,MATCH(1,(Transcriptome!$A$2:$A$28=$B6)*(Transcriptome!$C$2:$C$28=$G6),0))</f>
        <v>1.7460276276240947</v>
      </c>
      <c r="CC6">
        <f t="array" ref="CC6">INDEX(Transcriptome!AV$2:AV$28,MATCH(1,(Transcriptome!$A$2:$A$28=$B6)*(Transcriptome!$C$2:$C$28=$G6),0))</f>
        <v>0.66402112588341244</v>
      </c>
      <c r="CD6">
        <f t="array" ref="CD6">INDEX(Transcriptome!AW$2:AW$28,MATCH(1,(Transcriptome!$A$2:$A$28=$B6)*(Transcriptome!$C$2:$C$28=$G6),0))</f>
        <v>0.81142190925227209</v>
      </c>
      <c r="CE6">
        <f t="array" ref="CE6">INDEX(Transcriptome!AX$2:AX$28,MATCH(1,(Transcriptome!$A$2:$A$28=$B6)*(Transcriptome!$C$2:$C$28=$G6),0))</f>
        <v>0.81666505828774349</v>
      </c>
      <c r="CF6">
        <f t="array" ref="CF6">INDEX(Transcriptome!AY$2:AY$28,MATCH(1,(Transcriptome!$A$2:$A$28=$B6)*(Transcriptome!$C$2:$C$28=$G6),0))</f>
        <v>0.95021814160116058</v>
      </c>
      <c r="CG6">
        <f t="array" ref="CG6">INDEX(Transcriptome!AZ$2:AZ$28,MATCH(1,(Transcriptome!$A$2:$A$28=$B6)*(Transcriptome!$C$2:$C$28=$G6),0))</f>
        <v>0.94937399788501819</v>
      </c>
      <c r="CH6">
        <f t="array" ref="CH6">INDEX(Transcriptome!BA$2:BA$28,MATCH(1,(Transcriptome!$A$2:$A$28=$B6)*(Transcriptome!$C$2:$C$28=$G6),0))</f>
        <v>1.8902342706959754</v>
      </c>
      <c r="CI6">
        <f t="array" ref="CI6">INDEX(Transcriptome!BB$2:BB$28,MATCH(1,(Transcriptome!$A$2:$A$28=$B6)*(Transcriptome!$C$2:$C$28=$G6),0))</f>
        <v>2.3470969042014311</v>
      </c>
      <c r="CJ6">
        <f t="array" ref="CJ6">INDEX(Transcriptome!BC$2:BC$28,MATCH(1,(Transcriptome!$A$2:$A$28=$B6)*(Transcriptome!$C$2:$C$28=$G6),0))</f>
        <v>0</v>
      </c>
      <c r="CK6">
        <f t="array" ref="CK6">INDEX(Transcriptome!BD$2:BD$28,MATCH(1,(Transcriptome!$A$2:$A$28=$B6)*(Transcriptome!$C$2:$C$28=$G6),0))</f>
        <v>1.5657670378943449</v>
      </c>
      <c r="CL6">
        <f t="array" ref="CL6">INDEX(Transcriptome!BE$2:BE$28,MATCH(1,(Transcriptome!$A$2:$A$28=$B6)*(Transcriptome!$C$2:$C$28=$G6),0))</f>
        <v>1.3747651173760067</v>
      </c>
      <c r="CM6">
        <f t="array" ref="CM6">INDEX(Transcriptome!BF$2:BF$28,MATCH(1,(Transcriptome!$A$2:$A$28=$B6)*(Transcriptome!$C$2:$C$28=$G6),0))</f>
        <v>1.643579659112117</v>
      </c>
      <c r="CN6">
        <f t="array" ref="CN6">INDEX(Transcriptome!BG$2:BG$28,MATCH(1,(Transcriptome!$A$2:$A$28=$B6)*(Transcriptome!$C$2:$C$28=$G6),0))</f>
        <v>2.3378670928049927</v>
      </c>
      <c r="CO6">
        <f t="array" ref="CO6">INDEX(Transcriptome!BH$2:BH$28,MATCH(1,(Transcriptome!$A$2:$A$28=$B6)*(Transcriptome!$C$2:$C$28=$G6),0))</f>
        <v>0.67281144000502036</v>
      </c>
      <c r="CP6">
        <f t="array" ref="CP6">INDEX(Transcriptome!BI$2:BI$28,MATCH(1,(Transcriptome!$A$2:$A$28=$B6)*(Transcriptome!$C$2:$C$28=$G6),0))</f>
        <v>0</v>
      </c>
      <c r="CQ6">
        <f t="array" ref="CQ6">INDEX(Transcriptome!BJ$2:BJ$28,MATCH(1,(Transcriptome!$A$2:$A$28=$B6)*(Transcriptome!$C$2:$C$28=$G6),0))</f>
        <v>0</v>
      </c>
      <c r="CR6">
        <f t="array" ref="CR6">INDEX(Transcriptome!BK$2:BK$28,MATCH(1,(Transcriptome!$A$2:$A$28=$B6)*(Transcriptome!$C$2:$C$28=$G6),0))</f>
        <v>2.2087413434455483</v>
      </c>
      <c r="CS6">
        <f t="array" ref="CS6">INDEX(Transcriptome!BL$2:BL$28,MATCH(1,(Transcriptome!$A$2:$A$28=$B6)*(Transcriptome!$C$2:$C$28=$G6),0))</f>
        <v>1.8626260215226293</v>
      </c>
      <c r="CT6">
        <f t="array" ref="CT6">INDEX(Transcriptome!BM$2:BM$28,MATCH(1,(Transcriptome!$A$2:$A$28=$B6)*(Transcriptome!$C$2:$C$28=$G6),0))</f>
        <v>0.6498926544427488</v>
      </c>
      <c r="CU6">
        <f t="array" ref="CU6">INDEX(Transcriptome!BN$2:BN$28,MATCH(1,(Transcriptome!$A$2:$A$28=$B6)*(Transcriptome!$C$2:$C$28=$G6),0))</f>
        <v>30.252756592141139</v>
      </c>
      <c r="CV6">
        <f t="array" ref="CV6">INDEX(Transcriptome!BO$2:BO$28,MATCH(1,(Transcriptome!$A$2:$A$28=$B6)*(Transcriptome!$C$2:$C$28=$G6),0))</f>
        <v>1.8572773148073258</v>
      </c>
      <c r="CW6">
        <f t="array" ref="CW6">INDEX(Transcriptome!BP$2:BP$28,MATCH(1,(Transcriptome!$A$2:$A$28=$B6)*(Transcriptome!$C$2:$C$28=$G6),0))</f>
        <v>0.67281144000502036</v>
      </c>
      <c r="CX6">
        <f t="array" ref="CX6">INDEX(Transcriptome!BQ$2:BQ$28,MATCH(1,(Transcriptome!$A$2:$A$28=$B6)*(Transcriptome!$C$2:$C$28=$G6),0))</f>
        <v>1</v>
      </c>
      <c r="CY6">
        <f t="array" ref="CY6">INDEX(Transcriptome!BR$2:BR$28,MATCH(1,(Transcriptome!$A$2:$A$28=$B6)*(Transcriptome!$C$2:$C$28=$G6),0))</f>
        <v>1.2652823875258563</v>
      </c>
    </row>
    <row r="7" spans="1:103">
      <c r="A7">
        <f>Glutamine!A12</f>
        <v>5</v>
      </c>
      <c r="B7" t="s">
        <v>582</v>
      </c>
      <c r="C7" s="324" t="s">
        <v>586</v>
      </c>
      <c r="D7">
        <v>1</v>
      </c>
      <c r="E7">
        <f>Glutamine!H12</f>
        <v>4.0235999656677244</v>
      </c>
      <c r="F7" s="477">
        <f>Glutamine!K12</f>
        <v>99.129997253417969</v>
      </c>
      <c r="G7" t="s">
        <v>513</v>
      </c>
      <c r="H7" s="321">
        <f>Glutamine!B12</f>
        <v>4.8319444444496185</v>
      </c>
      <c r="I7" s="322">
        <f>Glutamine!C12</f>
        <v>115.96666666679084</v>
      </c>
      <c r="J7">
        <f>'In Process Calc.'!B8</f>
        <v>4.8319444444496185</v>
      </c>
      <c r="K7">
        <f>'In Process Calc.'!C8</f>
        <v>115.96666666679084</v>
      </c>
      <c r="L7">
        <f>Glutamine!Z12</f>
        <v>34.470125890894558</v>
      </c>
      <c r="M7">
        <f>Glutamine!AF12</f>
        <v>6.9937833037300177</v>
      </c>
      <c r="N7">
        <f>Glutamine!AA12</f>
        <v>1.071</v>
      </c>
      <c r="O7">
        <f>Glutamine!W12</f>
        <v>7.375</v>
      </c>
      <c r="P7">
        <f>Glutamine!X12</f>
        <v>1.895</v>
      </c>
      <c r="Q7">
        <f>'Growth Regression'!P7</f>
        <v>1.9936258295762066E-2</v>
      </c>
      <c r="R7">
        <f>Q7/'Growth Regression'!$O$24</f>
        <v>0.75108675813481007</v>
      </c>
      <c r="S7">
        <f>'Post Process Calc.'!K8</f>
        <v>6.6036572777094044E-2</v>
      </c>
      <c r="T7">
        <f>'Post Process Calc.'!Q8</f>
        <v>2.0561896874776223E-2</v>
      </c>
      <c r="U7">
        <f>'Post Process Calc.'!L8</f>
        <v>-5.6348922878439274E-3</v>
      </c>
      <c r="V7">
        <f>'Post Process Calc.'!H8</f>
        <v>3.7030804665030264E-3</v>
      </c>
      <c r="W7">
        <f>'Post Process Calc.'!I8</f>
        <v>-6.6136363825725379E-3</v>
      </c>
      <c r="X7">
        <f>'Post Process Calc.'!AG8</f>
        <v>0.31137135090554674</v>
      </c>
      <c r="Y7">
        <f t="shared" si="2"/>
        <v>41.272857985683778</v>
      </c>
      <c r="Z7">
        <f t="shared" si="2"/>
        <v>12.851185546735138</v>
      </c>
      <c r="AA7">
        <f t="shared" si="0"/>
        <v>-3.5218076799024542</v>
      </c>
      <c r="AB7">
        <f t="shared" si="0"/>
        <v>2.3144252915643913</v>
      </c>
      <c r="AC7">
        <f t="shared" si="0"/>
        <v>-4.1335227391078364</v>
      </c>
      <c r="AD7">
        <v>100</v>
      </c>
      <c r="AE7">
        <v>0.32</v>
      </c>
      <c r="AF7">
        <v>7</v>
      </c>
      <c r="AG7">
        <v>0.7</v>
      </c>
      <c r="AH7">
        <f t="shared" si="1"/>
        <v>5.0118723362727164E-8</v>
      </c>
      <c r="AI7">
        <v>1</v>
      </c>
      <c r="AJ7">
        <v>0.311</v>
      </c>
      <c r="AK7">
        <f t="array" ref="AK7">INDEX(Transcriptome!D$2:D$28,MATCH(1,(Transcriptome!$A$2:$A$28=$B7)*(Transcriptome!$C$2:$C$28=$G7),0))</f>
        <v>0.75120083781418034</v>
      </c>
      <c r="AL7">
        <f t="array" ref="AL7">INDEX(Transcriptome!E$2:E$28,MATCH(1,(Transcriptome!$A$2:$A$28=$B7)*(Transcriptome!$C$2:$C$28=$G7),0))</f>
        <v>1.3452090544846451</v>
      </c>
      <c r="AM7">
        <f t="array" ref="AM7">INDEX(Transcriptome!F$2:F$28,MATCH(1,(Transcriptome!$A$2:$A$28=$B7)*(Transcriptome!$C$2:$C$28=$G7),0))</f>
        <v>1.1599251488993827</v>
      </c>
      <c r="AN7">
        <f t="array" ref="AN7">INDEX(Transcriptome!G$2:G$28,MATCH(1,(Transcriptome!$A$2:$A$28=$B7)*(Transcriptome!$C$2:$C$28=$G7),0))</f>
        <v>0.70921905462414569</v>
      </c>
      <c r="AO7">
        <f t="array" ref="AO7">INDEX(Transcriptome!H$2:H$28,MATCH(1,(Transcriptome!$A$2:$A$28=$B7)*(Transcriptome!$C$2:$C$28=$G7),0))</f>
        <v>0</v>
      </c>
      <c r="AP7">
        <f t="array" ref="AP7">INDEX(Transcriptome!I$2:I$28,MATCH(1,(Transcriptome!$A$2:$A$28=$B7)*(Transcriptome!$C$2:$C$28=$G7),0))</f>
        <v>1.6282553995115943</v>
      </c>
      <c r="AQ7">
        <f t="array" ref="AQ7">INDEX(Transcriptome!J$2:J$28,MATCH(1,(Transcriptome!$A$2:$A$28=$B7)*(Transcriptome!$C$2:$C$28=$G7),0))</f>
        <v>1.0870691735149791</v>
      </c>
      <c r="AR7">
        <f t="array" ref="AR7">INDEX(Transcriptome!K$2:K$28,MATCH(1,(Transcriptome!$A$2:$A$28=$B7)*(Transcriptome!$C$2:$C$28=$G7),0))</f>
        <v>1.4630306834308657</v>
      </c>
      <c r="AS7">
        <f t="array" ref="AS7">INDEX(Transcriptome!L$2:L$28,MATCH(1,(Transcriptome!$A$2:$A$28=$B7)*(Transcriptome!$C$2:$C$28=$G7),0))</f>
        <v>1.0171797240321683</v>
      </c>
      <c r="AT7">
        <f t="array" ref="AT7">INDEX(Transcriptome!M$2:M$28,MATCH(1,(Transcriptome!$A$2:$A$28=$B7)*(Transcriptome!$C$2:$C$28=$G7),0))</f>
        <v>1.0744738748130889</v>
      </c>
      <c r="AU7">
        <f t="array" ref="AU7">INDEX(Transcriptome!N$2:N$28,MATCH(1,(Transcriptome!$A$2:$A$28=$B7)*(Transcriptome!$C$2:$C$28=$G7),0))</f>
        <v>1.2349088890793825</v>
      </c>
      <c r="AV7">
        <f t="array" ref="AV7">INDEX(Transcriptome!O$2:O$28,MATCH(1,(Transcriptome!$A$2:$A$28=$B7)*(Transcriptome!$C$2:$C$28=$G7),0))</f>
        <v>1.5128732832839087</v>
      </c>
      <c r="AW7">
        <f t="array" ref="AW7">INDEX(Transcriptome!P$2:P$28,MATCH(1,(Transcriptome!$A$2:$A$28=$B7)*(Transcriptome!$C$2:$C$28=$G7),0))</f>
        <v>1.418626571205134</v>
      </c>
      <c r="AX7">
        <f t="array" ref="AX7">INDEX(Transcriptome!Q$2:Q$28,MATCH(1,(Transcriptome!$A$2:$A$28=$B7)*(Transcriptome!$C$2:$C$28=$G7),0))</f>
        <v>0.75818627044108666</v>
      </c>
      <c r="AY7">
        <f t="array" ref="AY7">INDEX(Transcriptome!R$2:R$28,MATCH(1,(Transcriptome!$A$2:$A$28=$B7)*(Transcriptome!$C$2:$C$28=$G7),0))</f>
        <v>0.62222364572130617</v>
      </c>
      <c r="AZ7">
        <f t="array" ref="AZ7">INDEX(Transcriptome!S$2:S$28,MATCH(1,(Transcriptome!$A$2:$A$28=$B7)*(Transcriptome!$C$2:$C$28=$G7),0))</f>
        <v>0.45398180100126823</v>
      </c>
      <c r="BA7">
        <f t="array" ref="BA7">INDEX(Transcriptome!T$2:T$28,MATCH(1,(Transcriptome!$A$2:$A$28=$B7)*(Transcriptome!$C$2:$C$28=$G7),0))</f>
        <v>1.2443611151314311</v>
      </c>
      <c r="BB7">
        <f t="array" ref="BB7">INDEX(Transcriptome!U$2:U$28,MATCH(1,(Transcriptome!$A$2:$A$28=$B7)*(Transcriptome!$C$2:$C$28=$G7),0))</f>
        <v>3.4109020413139706</v>
      </c>
      <c r="BC7">
        <f t="array" ref="BC7">INDEX(Transcriptome!V$2:V$28,MATCH(1,(Transcriptome!$A$2:$A$28=$B7)*(Transcriptome!$C$2:$C$28=$G7),0))</f>
        <v>0</v>
      </c>
      <c r="BD7">
        <f t="array" ref="BD7">INDEX(Transcriptome!W$2:W$28,MATCH(1,(Transcriptome!$A$2:$A$28=$B7)*(Transcriptome!$C$2:$C$28=$G7),0))</f>
        <v>0</v>
      </c>
      <c r="BE7">
        <f t="array" ref="BE7">INDEX(Transcriptome!X$2:X$28,MATCH(1,(Transcriptome!$A$2:$A$28=$B7)*(Transcriptome!$C$2:$C$28=$G7),0))</f>
        <v>1.1597576413818276</v>
      </c>
      <c r="BF7">
        <f t="array" ref="BF7">INDEX(Transcriptome!Y$2:Y$28,MATCH(1,(Transcriptome!$A$2:$A$28=$B7)*(Transcriptome!$C$2:$C$28=$G7),0))</f>
        <v>0</v>
      </c>
      <c r="BG7">
        <f t="array" ref="BG7">INDEX(Transcriptome!Z$2:Z$28,MATCH(1,(Transcriptome!$A$2:$A$28=$B7)*(Transcriptome!$C$2:$C$28=$G7),0))</f>
        <v>1.4224053459159063</v>
      </c>
      <c r="BH7">
        <f t="array" ref="BH7">INDEX(Transcriptome!AA$2:AA$28,MATCH(1,(Transcriptome!$A$2:$A$28=$B7)*(Transcriptome!$C$2:$C$28=$G7),0))</f>
        <v>1.0785765460349117</v>
      </c>
      <c r="BI7">
        <f t="array" ref="BI7">INDEX(Transcriptome!AB$2:AB$28,MATCH(1,(Transcriptome!$A$2:$A$28=$B7)*(Transcriptome!$C$2:$C$28=$G7),0))</f>
        <v>0.473674659694519</v>
      </c>
      <c r="BJ7">
        <f t="array" ref="BJ7">INDEX(Transcriptome!AC$2:AC$28,MATCH(1,(Transcriptome!$A$2:$A$28=$B7)*(Transcriptome!$C$2:$C$28=$G7),0))</f>
        <v>1.0599593993610694</v>
      </c>
      <c r="BK7">
        <f t="array" ref="BK7">INDEX(Transcriptome!AD$2:AD$28,MATCH(1,(Transcriptome!$A$2:$A$28=$B7)*(Transcriptome!$C$2:$C$28=$G7),0))</f>
        <v>1.2080921631861166</v>
      </c>
      <c r="BL7">
        <f t="array" ref="BL7">INDEX(Transcriptome!AE$2:AE$28,MATCH(1,(Transcriptome!$A$2:$A$28=$B7)*(Transcriptome!$C$2:$C$28=$G7),0))</f>
        <v>1.5382205274541896</v>
      </c>
      <c r="BM7">
        <f t="array" ref="BM7">INDEX(Transcriptome!AF$2:AF$28,MATCH(1,(Transcriptome!$A$2:$A$28=$B7)*(Transcriptome!$C$2:$C$28=$G7),0))</f>
        <v>0.8896276701542809</v>
      </c>
      <c r="BN7">
        <f t="array" ref="BN7">INDEX(Transcriptome!AG$2:AG$28,MATCH(1,(Transcriptome!$A$2:$A$28=$B7)*(Transcriptome!$C$2:$C$28=$G7),0))</f>
        <v>0.5163962964725155</v>
      </c>
      <c r="BO7">
        <f t="array" ref="BO7">INDEX(Transcriptome!AH$2:AH$28,MATCH(1,(Transcriptome!$A$2:$A$28=$B7)*(Transcriptome!$C$2:$C$28=$G7),0))</f>
        <v>2.1130256851285192</v>
      </c>
      <c r="BP7">
        <f t="array" ref="BP7">INDEX(Transcriptome!AI$2:AI$28,MATCH(1,(Transcriptome!$A$2:$A$28=$B7)*(Transcriptome!$C$2:$C$28=$G7),0))</f>
        <v>0.83004246210802102</v>
      </c>
      <c r="BQ7">
        <f t="array" ref="BQ7">INDEX(Transcriptome!AJ$2:AJ$28,MATCH(1,(Transcriptome!$A$2:$A$28=$B7)*(Transcriptome!$C$2:$C$28=$G7),0))</f>
        <v>0.91927335509585972</v>
      </c>
      <c r="BR7">
        <f t="array" ref="BR7">INDEX(Transcriptome!AK$2:AK$28,MATCH(1,(Transcriptome!$A$2:$A$28=$B7)*(Transcriptome!$C$2:$C$28=$G7),0))</f>
        <v>0.86442341502752595</v>
      </c>
      <c r="BS7">
        <f t="array" ref="BS7">INDEX(Transcriptome!AL$2:AL$28,MATCH(1,(Transcriptome!$A$2:$A$28=$B7)*(Transcriptome!$C$2:$C$28=$G7),0))</f>
        <v>1</v>
      </c>
      <c r="BT7">
        <f t="array" ref="BT7">INDEX(Transcriptome!AM$2:AM$28,MATCH(1,(Transcriptome!$A$2:$A$28=$B7)*(Transcriptome!$C$2:$C$28=$G7),0))</f>
        <v>0.77410003444406195</v>
      </c>
      <c r="BU7">
        <f t="array" ref="BU7">INDEX(Transcriptome!AN$2:AN$28,MATCH(1,(Transcriptome!$A$2:$A$28=$B7)*(Transcriptome!$C$2:$C$28=$G7),0))</f>
        <v>1.0525309554062177</v>
      </c>
      <c r="BV7">
        <f t="array" ref="BV7">INDEX(Transcriptome!AO$2:AO$28,MATCH(1,(Transcriptome!$A$2:$A$28=$B7)*(Transcriptome!$C$2:$C$28=$G7),0))</f>
        <v>1.2717687051722399</v>
      </c>
      <c r="BW7">
        <f t="array" ref="BW7">INDEX(Transcriptome!AP$2:AP$28,MATCH(1,(Transcriptome!$A$2:$A$28=$B7)*(Transcriptome!$C$2:$C$28=$G7),0))</f>
        <v>1.1267475274689782</v>
      </c>
      <c r="BX7">
        <f t="array" ref="BX7">INDEX(Transcriptome!AQ$2:AQ$28,MATCH(1,(Transcriptome!$A$2:$A$28=$B7)*(Transcriptome!$C$2:$C$28=$G7),0))</f>
        <v>1.4322233621409421</v>
      </c>
      <c r="BY7">
        <f t="array" ref="BY7">INDEX(Transcriptome!AR$2:AR$28,MATCH(1,(Transcriptome!$A$2:$A$28=$B7)*(Transcriptome!$C$2:$C$28=$G7),0))</f>
        <v>0.78466234379208444</v>
      </c>
      <c r="BZ7">
        <f t="array" ref="BZ7">INDEX(Transcriptome!AS$2:AS$28,MATCH(1,(Transcriptome!$A$2:$A$28=$B7)*(Transcriptome!$C$2:$C$28=$G7),0))</f>
        <v>1.0494434523058931</v>
      </c>
      <c r="CA7">
        <f t="array" ref="CA7">INDEX(Transcriptome!AT$2:AT$28,MATCH(1,(Transcriptome!$A$2:$A$28=$B7)*(Transcriptome!$C$2:$C$28=$G7),0))</f>
        <v>0.83007572688612297</v>
      </c>
      <c r="CB7">
        <f t="array" ref="CB7">INDEX(Transcriptome!AU$2:AU$28,MATCH(1,(Transcriptome!$A$2:$A$28=$B7)*(Transcriptome!$C$2:$C$28=$G7),0))</f>
        <v>1.7460276276240947</v>
      </c>
      <c r="CC7">
        <f t="array" ref="CC7">INDEX(Transcriptome!AV$2:AV$28,MATCH(1,(Transcriptome!$A$2:$A$28=$B7)*(Transcriptome!$C$2:$C$28=$G7),0))</f>
        <v>0.66402112588341244</v>
      </c>
      <c r="CD7">
        <f t="array" ref="CD7">INDEX(Transcriptome!AW$2:AW$28,MATCH(1,(Transcriptome!$A$2:$A$28=$B7)*(Transcriptome!$C$2:$C$28=$G7),0))</f>
        <v>0.81142190925227209</v>
      </c>
      <c r="CE7">
        <f t="array" ref="CE7">INDEX(Transcriptome!AX$2:AX$28,MATCH(1,(Transcriptome!$A$2:$A$28=$B7)*(Transcriptome!$C$2:$C$28=$G7),0))</f>
        <v>0.81666505828774349</v>
      </c>
      <c r="CF7">
        <f t="array" ref="CF7">INDEX(Transcriptome!AY$2:AY$28,MATCH(1,(Transcriptome!$A$2:$A$28=$B7)*(Transcriptome!$C$2:$C$28=$G7),0))</f>
        <v>0.95021814160116058</v>
      </c>
      <c r="CG7">
        <f t="array" ref="CG7">INDEX(Transcriptome!AZ$2:AZ$28,MATCH(1,(Transcriptome!$A$2:$A$28=$B7)*(Transcriptome!$C$2:$C$28=$G7),0))</f>
        <v>0.94937399788501819</v>
      </c>
      <c r="CH7">
        <f t="array" ref="CH7">INDEX(Transcriptome!BA$2:BA$28,MATCH(1,(Transcriptome!$A$2:$A$28=$B7)*(Transcriptome!$C$2:$C$28=$G7),0))</f>
        <v>1.8902342706959754</v>
      </c>
      <c r="CI7">
        <f t="array" ref="CI7">INDEX(Transcriptome!BB$2:BB$28,MATCH(1,(Transcriptome!$A$2:$A$28=$B7)*(Transcriptome!$C$2:$C$28=$G7),0))</f>
        <v>2.3470969042014311</v>
      </c>
      <c r="CJ7">
        <f t="array" ref="CJ7">INDEX(Transcriptome!BC$2:BC$28,MATCH(1,(Transcriptome!$A$2:$A$28=$B7)*(Transcriptome!$C$2:$C$28=$G7),0))</f>
        <v>0</v>
      </c>
      <c r="CK7">
        <f t="array" ref="CK7">INDEX(Transcriptome!BD$2:BD$28,MATCH(1,(Transcriptome!$A$2:$A$28=$B7)*(Transcriptome!$C$2:$C$28=$G7),0))</f>
        <v>1.5657670378943449</v>
      </c>
      <c r="CL7">
        <f t="array" ref="CL7">INDEX(Transcriptome!BE$2:BE$28,MATCH(1,(Transcriptome!$A$2:$A$28=$B7)*(Transcriptome!$C$2:$C$28=$G7),0))</f>
        <v>1.3747651173760067</v>
      </c>
      <c r="CM7">
        <f t="array" ref="CM7">INDEX(Transcriptome!BF$2:BF$28,MATCH(1,(Transcriptome!$A$2:$A$28=$B7)*(Transcriptome!$C$2:$C$28=$G7),0))</f>
        <v>1.643579659112117</v>
      </c>
      <c r="CN7">
        <f t="array" ref="CN7">INDEX(Transcriptome!BG$2:BG$28,MATCH(1,(Transcriptome!$A$2:$A$28=$B7)*(Transcriptome!$C$2:$C$28=$G7),0))</f>
        <v>2.3378670928049927</v>
      </c>
      <c r="CO7">
        <f t="array" ref="CO7">INDEX(Transcriptome!BH$2:BH$28,MATCH(1,(Transcriptome!$A$2:$A$28=$B7)*(Transcriptome!$C$2:$C$28=$G7),0))</f>
        <v>0.67281144000502036</v>
      </c>
      <c r="CP7">
        <f t="array" ref="CP7">INDEX(Transcriptome!BI$2:BI$28,MATCH(1,(Transcriptome!$A$2:$A$28=$B7)*(Transcriptome!$C$2:$C$28=$G7),0))</f>
        <v>0</v>
      </c>
      <c r="CQ7">
        <f t="array" ref="CQ7">INDEX(Transcriptome!BJ$2:BJ$28,MATCH(1,(Transcriptome!$A$2:$A$28=$B7)*(Transcriptome!$C$2:$C$28=$G7),0))</f>
        <v>0</v>
      </c>
      <c r="CR7">
        <f t="array" ref="CR7">INDEX(Transcriptome!BK$2:BK$28,MATCH(1,(Transcriptome!$A$2:$A$28=$B7)*(Transcriptome!$C$2:$C$28=$G7),0))</f>
        <v>2.2087413434455483</v>
      </c>
      <c r="CS7">
        <f t="array" ref="CS7">INDEX(Transcriptome!BL$2:BL$28,MATCH(1,(Transcriptome!$A$2:$A$28=$B7)*(Transcriptome!$C$2:$C$28=$G7),0))</f>
        <v>1.8626260215226293</v>
      </c>
      <c r="CT7">
        <f t="array" ref="CT7">INDEX(Transcriptome!BM$2:BM$28,MATCH(1,(Transcriptome!$A$2:$A$28=$B7)*(Transcriptome!$C$2:$C$28=$G7),0))</f>
        <v>0.6498926544427488</v>
      </c>
      <c r="CU7">
        <f t="array" ref="CU7">INDEX(Transcriptome!BN$2:BN$28,MATCH(1,(Transcriptome!$A$2:$A$28=$B7)*(Transcriptome!$C$2:$C$28=$G7),0))</f>
        <v>30.252756592141139</v>
      </c>
      <c r="CV7">
        <f t="array" ref="CV7">INDEX(Transcriptome!BO$2:BO$28,MATCH(1,(Transcriptome!$A$2:$A$28=$B7)*(Transcriptome!$C$2:$C$28=$G7),0))</f>
        <v>1.8572773148073258</v>
      </c>
      <c r="CW7">
        <f t="array" ref="CW7">INDEX(Transcriptome!BP$2:BP$28,MATCH(1,(Transcriptome!$A$2:$A$28=$B7)*(Transcriptome!$C$2:$C$28=$G7),0))</f>
        <v>0.67281144000502036</v>
      </c>
      <c r="CX7">
        <f t="array" ref="CX7">INDEX(Transcriptome!BQ$2:BQ$28,MATCH(1,(Transcriptome!$A$2:$A$28=$B7)*(Transcriptome!$C$2:$C$28=$G7),0))</f>
        <v>1</v>
      </c>
      <c r="CY7">
        <f t="array" ref="CY7">INDEX(Transcriptome!BR$2:BR$28,MATCH(1,(Transcriptome!$A$2:$A$28=$B7)*(Transcriptome!$C$2:$C$28=$G7),0))</f>
        <v>1.2652823875258563</v>
      </c>
    </row>
    <row r="8" spans="1:103">
      <c r="A8">
        <f>Glutamine!A13</f>
        <v>6</v>
      </c>
      <c r="B8" t="s">
        <v>582</v>
      </c>
      <c r="C8" s="324" t="s">
        <v>586</v>
      </c>
      <c r="D8">
        <v>1</v>
      </c>
      <c r="E8">
        <f>Glutamine!H13</f>
        <v>6.555300099945069</v>
      </c>
      <c r="F8" s="477">
        <f>Glutamine!K13</f>
        <v>99.179298400878906</v>
      </c>
      <c r="G8" t="s">
        <v>511</v>
      </c>
      <c r="H8" s="321">
        <f>Glutamine!B13</f>
        <v>5.8819444444452529</v>
      </c>
      <c r="I8" s="322">
        <f>Glutamine!C13</f>
        <v>141.16666666668607</v>
      </c>
      <c r="J8">
        <f>'In Process Calc.'!B9</f>
        <v>5.8819444444452529</v>
      </c>
      <c r="K8">
        <f>'In Process Calc.'!C9</f>
        <v>141.16666666668607</v>
      </c>
      <c r="L8">
        <f>Glutamine!Z13</f>
        <v>33.859543950798198</v>
      </c>
      <c r="M8">
        <f>Glutamine!AF13</f>
        <v>9.8801065719360572</v>
      </c>
      <c r="N8">
        <f>Glutamine!AA13</f>
        <v>1.6120000000000001</v>
      </c>
      <c r="O8">
        <f>Glutamine!W13</f>
        <v>6.423</v>
      </c>
      <c r="P8">
        <f>Glutamine!X13</f>
        <v>2.17</v>
      </c>
      <c r="Q8">
        <f>'Growth Regression'!P8</f>
        <v>1.6116851393872915E-2</v>
      </c>
      <c r="R8">
        <f>Q8/'Growth Regression'!$O$24</f>
        <v>0.60719285861869809</v>
      </c>
      <c r="S8">
        <f>'Post Process Calc.'!K9</f>
        <v>4.9899925349047344E-2</v>
      </c>
      <c r="T8">
        <f>'Post Process Calc.'!Q9</f>
        <v>7.2171226478049862E-3</v>
      </c>
      <c r="U8">
        <f>'Post Process Calc.'!L9</f>
        <v>-6.1506280205075731E-3</v>
      </c>
      <c r="V8">
        <f>'Post Process Calc.'!H9</f>
        <v>4.3053082141014101E-3</v>
      </c>
      <c r="W8">
        <f>'Post Process Calc.'!I9</f>
        <v>-3.4734303654749901E-3</v>
      </c>
      <c r="X8">
        <f>'Post Process Calc.'!AG9</f>
        <v>0.14463193275985073</v>
      </c>
      <c r="Y8">
        <f t="shared" si="2"/>
        <v>31.187453343154587</v>
      </c>
      <c r="Z8">
        <f t="shared" si="2"/>
        <v>4.5107016548781163</v>
      </c>
      <c r="AA8">
        <f t="shared" si="0"/>
        <v>-3.8441425128172328</v>
      </c>
      <c r="AB8">
        <f t="shared" si="0"/>
        <v>2.6908176338133813</v>
      </c>
      <c r="AC8">
        <f t="shared" si="0"/>
        <v>-2.1708939784218688</v>
      </c>
      <c r="AD8">
        <v>100</v>
      </c>
      <c r="AE8">
        <v>0.32</v>
      </c>
      <c r="AF8">
        <v>7</v>
      </c>
      <c r="AG8">
        <v>0.7</v>
      </c>
      <c r="AH8">
        <f t="shared" si="1"/>
        <v>5.0118723362727164E-8</v>
      </c>
      <c r="AI8">
        <v>1</v>
      </c>
      <c r="AJ8">
        <v>0.311</v>
      </c>
      <c r="AK8">
        <f t="array" ref="AK8">INDEX(Transcriptome!D$2:D$28,MATCH(1,(Transcriptome!$A$2:$A$28=$B8)*(Transcriptome!$C$2:$C$28=$G8),0))</f>
        <v>0.79638815840343802</v>
      </c>
      <c r="AL8">
        <f t="array" ref="AL8">INDEX(Transcriptome!E$2:E$28,MATCH(1,(Transcriptome!$A$2:$A$28=$B8)*(Transcriptome!$C$2:$C$28=$G8),0))</f>
        <v>1.3861591991761282</v>
      </c>
      <c r="AM8">
        <f t="array" ref="AM8">INDEX(Transcriptome!F$2:F$28,MATCH(1,(Transcriptome!$A$2:$A$28=$B8)*(Transcriptome!$C$2:$C$28=$G8),0))</f>
        <v>1.2378335354860572</v>
      </c>
      <c r="AN8">
        <f t="array" ref="AN8">INDEX(Transcriptome!G$2:G$28,MATCH(1,(Transcriptome!$A$2:$A$28=$B8)*(Transcriptome!$C$2:$C$28=$G8),0))</f>
        <v>1.1146782068558136</v>
      </c>
      <c r="AO8">
        <f t="array" ref="AO8">INDEX(Transcriptome!H$2:H$28,MATCH(1,(Transcriptome!$A$2:$A$28=$B8)*(Transcriptome!$C$2:$C$28=$G8),0))</f>
        <v>0</v>
      </c>
      <c r="AP8">
        <f t="array" ref="AP8">INDEX(Transcriptome!I$2:I$28,MATCH(1,(Transcriptome!$A$2:$A$28=$B8)*(Transcriptome!$C$2:$C$28=$G8),0))</f>
        <v>1.5937672902652</v>
      </c>
      <c r="AQ8">
        <f t="array" ref="AQ8">INDEX(Transcriptome!J$2:J$28,MATCH(1,(Transcriptome!$A$2:$A$28=$B8)*(Transcriptome!$C$2:$C$28=$G8),0))</f>
        <v>1.1631873200393728</v>
      </c>
      <c r="AR8">
        <f t="array" ref="AR8">INDEX(Transcriptome!K$2:K$28,MATCH(1,(Transcriptome!$A$2:$A$28=$B8)*(Transcriptome!$C$2:$C$28=$G8),0))</f>
        <v>1.5177303868699665</v>
      </c>
      <c r="AS8">
        <f t="array" ref="AS8">INDEX(Transcriptome!L$2:L$28,MATCH(1,(Transcriptome!$A$2:$A$28=$B8)*(Transcriptome!$C$2:$C$28=$G8),0))</f>
        <v>0.94953778317608362</v>
      </c>
      <c r="AT8">
        <f t="array" ref="AT8">INDEX(Transcriptome!M$2:M$28,MATCH(1,(Transcriptome!$A$2:$A$28=$B8)*(Transcriptome!$C$2:$C$28=$G8),0))</f>
        <v>1.0504785782994102</v>
      </c>
      <c r="AU8">
        <f t="array" ref="AU8">INDEX(Transcriptome!N$2:N$28,MATCH(1,(Transcriptome!$A$2:$A$28=$B8)*(Transcriptome!$C$2:$C$28=$G8),0))</f>
        <v>1.1745786590814218</v>
      </c>
      <c r="AV8">
        <f t="array" ref="AV8">INDEX(Transcriptome!O$2:O$28,MATCH(1,(Transcriptome!$A$2:$A$28=$B8)*(Transcriptome!$C$2:$C$28=$G8),0))</f>
        <v>1.4246121383254033</v>
      </c>
      <c r="AW8">
        <f t="array" ref="AW8">INDEX(Transcriptome!P$2:P$28,MATCH(1,(Transcriptome!$A$2:$A$28=$B8)*(Transcriptome!$C$2:$C$28=$G8),0))</f>
        <v>1.4316718554573129</v>
      </c>
      <c r="AX8">
        <f t="array" ref="AX8">INDEX(Transcriptome!Q$2:Q$28,MATCH(1,(Transcriptome!$A$2:$A$28=$B8)*(Transcriptome!$C$2:$C$28=$G8),0))</f>
        <v>0.75713152819582763</v>
      </c>
      <c r="AY8">
        <f t="array" ref="AY8">INDEX(Transcriptome!R$2:R$28,MATCH(1,(Transcriptome!$A$2:$A$28=$B8)*(Transcriptome!$C$2:$C$28=$G8),0))</f>
        <v>0.60703184309084135</v>
      </c>
      <c r="AZ8">
        <f t="array" ref="AZ8">INDEX(Transcriptome!S$2:S$28,MATCH(1,(Transcriptome!$A$2:$A$28=$B8)*(Transcriptome!$C$2:$C$28=$G8),0))</f>
        <v>0.46227503814383497</v>
      </c>
      <c r="BA8">
        <f t="array" ref="BA8">INDEX(Transcriptome!T$2:T$28,MATCH(1,(Transcriptome!$A$2:$A$28=$B8)*(Transcriptome!$C$2:$C$28=$G8),0))</f>
        <v>1.1887400615608046</v>
      </c>
      <c r="BB8">
        <f t="array" ref="BB8">INDEX(Transcriptome!U$2:U$28,MATCH(1,(Transcriptome!$A$2:$A$28=$B8)*(Transcriptome!$C$2:$C$28=$G8),0))</f>
        <v>3.2846004383966516</v>
      </c>
      <c r="BC8">
        <f t="array" ref="BC8">INDEX(Transcriptome!V$2:V$28,MATCH(1,(Transcriptome!$A$2:$A$28=$B8)*(Transcriptome!$C$2:$C$28=$G8),0))</f>
        <v>0</v>
      </c>
      <c r="BD8">
        <f t="array" ref="BD8">INDEX(Transcriptome!W$2:W$28,MATCH(1,(Transcriptome!$A$2:$A$28=$B8)*(Transcriptome!$C$2:$C$28=$G8),0))</f>
        <v>0</v>
      </c>
      <c r="BE8">
        <f t="array" ref="BE8">INDEX(Transcriptome!X$2:X$28,MATCH(1,(Transcriptome!$A$2:$A$28=$B8)*(Transcriptome!$C$2:$C$28=$G8),0))</f>
        <v>1.151485022865421</v>
      </c>
      <c r="BF8">
        <f t="array" ref="BF8">INDEX(Transcriptome!Y$2:Y$28,MATCH(1,(Transcriptome!$A$2:$A$28=$B8)*(Transcriptome!$C$2:$C$28=$G8),0))</f>
        <v>0</v>
      </c>
      <c r="BG8">
        <f t="array" ref="BG8">INDEX(Transcriptome!Z$2:Z$28,MATCH(1,(Transcriptome!$A$2:$A$28=$B8)*(Transcriptome!$C$2:$C$28=$G8),0))</f>
        <v>1.522345115654818</v>
      </c>
      <c r="BH8">
        <f t="array" ref="BH8">INDEX(Transcriptome!AA$2:AA$28,MATCH(1,(Transcriptome!$A$2:$A$28=$B8)*(Transcriptome!$C$2:$C$28=$G8),0))</f>
        <v>1.0868611963156045</v>
      </c>
      <c r="BI8">
        <f t="array" ref="BI8">INDEX(Transcriptome!AB$2:AB$28,MATCH(1,(Transcriptome!$A$2:$A$28=$B8)*(Transcriptome!$C$2:$C$28=$G8),0))</f>
        <v>0.47108546246307648</v>
      </c>
      <c r="BJ8">
        <f t="array" ref="BJ8">INDEX(Transcriptome!AC$2:AC$28,MATCH(1,(Transcriptome!$A$2:$A$28=$B8)*(Transcriptome!$C$2:$C$28=$G8),0))</f>
        <v>1.0143119044332307</v>
      </c>
      <c r="BK8">
        <f t="array" ref="BK8">INDEX(Transcriptome!AD$2:AD$28,MATCH(1,(Transcriptome!$A$2:$A$28=$B8)*(Transcriptome!$C$2:$C$28=$G8),0))</f>
        <v>1.2812995285762343</v>
      </c>
      <c r="BL8">
        <f t="array" ref="BL8">INDEX(Transcriptome!AE$2:AE$28,MATCH(1,(Transcriptome!$A$2:$A$28=$B8)*(Transcriptome!$C$2:$C$28=$G8),0))</f>
        <v>1.4799321306043323</v>
      </c>
      <c r="BM8">
        <f t="array" ref="BM8">INDEX(Transcriptome!AF$2:AF$28,MATCH(1,(Transcriptome!$A$2:$A$28=$B8)*(Transcriptome!$C$2:$C$28=$G8),0))</f>
        <v>0.9086559090219839</v>
      </c>
      <c r="BN8">
        <f t="array" ref="BN8">INDEX(Transcriptome!AG$2:AG$28,MATCH(1,(Transcriptome!$A$2:$A$28=$B8)*(Transcriptome!$C$2:$C$28=$G8),0))</f>
        <v>0.58759307532968807</v>
      </c>
      <c r="BO8">
        <f t="array" ref="BO8">INDEX(Transcriptome!AH$2:AH$28,MATCH(1,(Transcriptome!$A$2:$A$28=$B8)*(Transcriptome!$C$2:$C$28=$G8),0))</f>
        <v>2.0587540778292777</v>
      </c>
      <c r="BP8">
        <f t="array" ref="BP8">INDEX(Transcriptome!AI$2:AI$28,MATCH(1,(Transcriptome!$A$2:$A$28=$B8)*(Transcriptome!$C$2:$C$28=$G8),0))</f>
        <v>0.8753236435968571</v>
      </c>
      <c r="BQ8">
        <f t="array" ref="BQ8">INDEX(Transcriptome!AJ$2:AJ$28,MATCH(1,(Transcriptome!$A$2:$A$28=$B8)*(Transcriptome!$C$2:$C$28=$G8),0))</f>
        <v>0.88559206312324201</v>
      </c>
      <c r="BR8">
        <f t="array" ref="BR8">INDEX(Transcriptome!AK$2:AK$28,MATCH(1,(Transcriptome!$A$2:$A$28=$B8)*(Transcriptome!$C$2:$C$28=$G8),0))</f>
        <v>0.88259806714277234</v>
      </c>
      <c r="BS8">
        <f t="array" ref="BS8">INDEX(Transcriptome!AL$2:AL$28,MATCH(1,(Transcriptome!$A$2:$A$28=$B8)*(Transcriptome!$C$2:$C$28=$G8),0))</f>
        <v>1</v>
      </c>
      <c r="BT8">
        <f t="array" ref="BT8">INDEX(Transcriptome!AM$2:AM$28,MATCH(1,(Transcriptome!$A$2:$A$28=$B8)*(Transcriptome!$C$2:$C$28=$G8),0))</f>
        <v>0.88904773156498651</v>
      </c>
      <c r="BU8">
        <f t="array" ref="BU8">INDEX(Transcriptome!AN$2:AN$28,MATCH(1,(Transcriptome!$A$2:$A$28=$B8)*(Transcriptome!$C$2:$C$28=$G8),0))</f>
        <v>1.0909544267130757</v>
      </c>
      <c r="BV8">
        <f t="array" ref="BV8">INDEX(Transcriptome!AO$2:AO$28,MATCH(1,(Transcriptome!$A$2:$A$28=$B8)*(Transcriptome!$C$2:$C$28=$G8),0))</f>
        <v>1.2426193929744529</v>
      </c>
      <c r="BW8">
        <f t="array" ref="BW8">INDEX(Transcriptome!AP$2:AP$28,MATCH(1,(Transcriptome!$A$2:$A$28=$B8)*(Transcriptome!$C$2:$C$28=$G8),0))</f>
        <v>1.1782369279727287</v>
      </c>
      <c r="BX8">
        <f t="array" ref="BX8">INDEX(Transcriptome!AQ$2:AQ$28,MATCH(1,(Transcriptome!$A$2:$A$28=$B8)*(Transcriptome!$C$2:$C$28=$G8),0))</f>
        <v>1.5361027527678581</v>
      </c>
      <c r="BY8">
        <f t="array" ref="BY8">INDEX(Transcriptome!AR$2:AR$28,MATCH(1,(Transcriptome!$A$2:$A$28=$B8)*(Transcriptome!$C$2:$C$28=$G8),0))</f>
        <v>0.79955992801394471</v>
      </c>
      <c r="BZ8">
        <f t="array" ref="BZ8">INDEX(Transcriptome!AS$2:AS$28,MATCH(1,(Transcriptome!$A$2:$A$28=$B8)*(Transcriptome!$C$2:$C$28=$G8),0))</f>
        <v>1.0637104985025529</v>
      </c>
      <c r="CA8">
        <f t="array" ref="CA8">INDEX(Transcriptome!AT$2:AT$28,MATCH(1,(Transcriptome!$A$2:$A$28=$B8)*(Transcriptome!$C$2:$C$28=$G8),0))</f>
        <v>0.85835356565229848</v>
      </c>
      <c r="CB8">
        <f t="array" ref="CB8">INDEX(Transcriptome!AU$2:AU$28,MATCH(1,(Transcriptome!$A$2:$A$28=$B8)*(Transcriptome!$C$2:$C$28=$G8),0))</f>
        <v>1.712850383210498</v>
      </c>
      <c r="CC8">
        <f t="array" ref="CC8">INDEX(Transcriptome!AV$2:AV$28,MATCH(1,(Transcriptome!$A$2:$A$28=$B8)*(Transcriptome!$C$2:$C$28=$G8),0))</f>
        <v>0.71198577137362051</v>
      </c>
      <c r="CD8">
        <f t="array" ref="CD8">INDEX(Transcriptome!AW$2:AW$28,MATCH(1,(Transcriptome!$A$2:$A$28=$B8)*(Transcriptome!$C$2:$C$28=$G8),0))</f>
        <v>0.80094474222558609</v>
      </c>
      <c r="CE8">
        <f t="array" ref="CE8">INDEX(Transcriptome!AX$2:AX$28,MATCH(1,(Transcriptome!$A$2:$A$28=$B8)*(Transcriptome!$C$2:$C$28=$G8),0))</f>
        <v>0.82590812135401737</v>
      </c>
      <c r="CF8">
        <f t="array" ref="CF8">INDEX(Transcriptome!AY$2:AY$28,MATCH(1,(Transcriptome!$A$2:$A$28=$B8)*(Transcriptome!$C$2:$C$28=$G8),0))</f>
        <v>1.0272241552810923</v>
      </c>
      <c r="CG8">
        <f t="array" ref="CG8">INDEX(Transcriptome!AZ$2:AZ$28,MATCH(1,(Transcriptome!$A$2:$A$28=$B8)*(Transcriptome!$C$2:$C$28=$G8),0))</f>
        <v>0.96959416736772075</v>
      </c>
      <c r="CH8">
        <f t="array" ref="CH8">INDEX(Transcriptome!BA$2:BA$28,MATCH(1,(Transcriptome!$A$2:$A$28=$B8)*(Transcriptome!$C$2:$C$28=$G8),0))</f>
        <v>1.974935690525407</v>
      </c>
      <c r="CI8">
        <f t="array" ref="CI8">INDEX(Transcriptome!BB$2:BB$28,MATCH(1,(Transcriptome!$A$2:$A$28=$B8)*(Transcriptome!$C$2:$C$28=$G8),0))</f>
        <v>2.1033973998458797</v>
      </c>
      <c r="CJ8">
        <f t="array" ref="CJ8">INDEX(Transcriptome!BC$2:BC$28,MATCH(1,(Transcriptome!$A$2:$A$28=$B8)*(Transcriptome!$C$2:$C$28=$G8),0))</f>
        <v>0</v>
      </c>
      <c r="CK8">
        <f t="array" ref="CK8">INDEX(Transcriptome!BD$2:BD$28,MATCH(1,(Transcriptome!$A$2:$A$28=$B8)*(Transcriptome!$C$2:$C$28=$G8),0))</f>
        <v>1.5996061925887715</v>
      </c>
      <c r="CL8">
        <f t="array" ref="CL8">INDEX(Transcriptome!BE$2:BE$28,MATCH(1,(Transcriptome!$A$2:$A$28=$B8)*(Transcriptome!$C$2:$C$28=$G8),0))</f>
        <v>1.4949993475149961</v>
      </c>
      <c r="CM8">
        <f t="array" ref="CM8">INDEX(Transcriptome!BF$2:BF$28,MATCH(1,(Transcriptome!$A$2:$A$28=$B8)*(Transcriptome!$C$2:$C$28=$G8),0))</f>
        <v>1.5497468202012199</v>
      </c>
      <c r="CN8">
        <f t="array" ref="CN8">INDEX(Transcriptome!BG$2:BG$28,MATCH(1,(Transcriptome!$A$2:$A$28=$B8)*(Transcriptome!$C$2:$C$28=$G8),0))</f>
        <v>2.4313166778774296</v>
      </c>
      <c r="CO8">
        <f t="array" ref="CO8">INDEX(Transcriptome!BH$2:BH$28,MATCH(1,(Transcriptome!$A$2:$A$28=$B8)*(Transcriptome!$C$2:$C$28=$G8),0))</f>
        <v>0.64707001056733671</v>
      </c>
      <c r="CP8">
        <f t="array" ref="CP8">INDEX(Transcriptome!BI$2:BI$28,MATCH(1,(Transcriptome!$A$2:$A$28=$B8)*(Transcriptome!$C$2:$C$28=$G8),0))</f>
        <v>0</v>
      </c>
      <c r="CQ8">
        <f t="array" ref="CQ8">INDEX(Transcriptome!BJ$2:BJ$28,MATCH(1,(Transcriptome!$A$2:$A$28=$B8)*(Transcriptome!$C$2:$C$28=$G8),0))</f>
        <v>0</v>
      </c>
      <c r="CR8">
        <f t="array" ref="CR8">INDEX(Transcriptome!BK$2:BK$28,MATCH(1,(Transcriptome!$A$2:$A$28=$B8)*(Transcriptome!$C$2:$C$28=$G8),0))</f>
        <v>2.1724789275552308</v>
      </c>
      <c r="CS8">
        <f t="array" ref="CS8">INDEX(Transcriptome!BL$2:BL$28,MATCH(1,(Transcriptome!$A$2:$A$28=$B8)*(Transcriptome!$C$2:$C$28=$G8),0))</f>
        <v>1.7950064664524856</v>
      </c>
      <c r="CT8">
        <f t="array" ref="CT8">INDEX(Transcriptome!BM$2:BM$28,MATCH(1,(Transcriptome!$A$2:$A$28=$B8)*(Transcriptome!$C$2:$C$28=$G8),0))</f>
        <v>0.75235595411476763</v>
      </c>
      <c r="CU8">
        <f t="array" ref="CU8">INDEX(Transcriptome!BN$2:BN$28,MATCH(1,(Transcriptome!$A$2:$A$28=$B8)*(Transcriptome!$C$2:$C$28=$G8),0))</f>
        <v>30.841627330882794</v>
      </c>
      <c r="CV8">
        <f t="array" ref="CV8">INDEX(Transcriptome!BO$2:BO$28,MATCH(1,(Transcriptome!$A$2:$A$28=$B8)*(Transcriptome!$C$2:$C$28=$G8),0))</f>
        <v>1.9998119070900044</v>
      </c>
      <c r="CW8">
        <f t="array" ref="CW8">INDEX(Transcriptome!BP$2:BP$28,MATCH(1,(Transcriptome!$A$2:$A$28=$B8)*(Transcriptome!$C$2:$C$28=$G8),0))</f>
        <v>0.64707001056733671</v>
      </c>
      <c r="CX8">
        <f t="array" ref="CX8">INDEX(Transcriptome!BQ$2:BQ$28,MATCH(1,(Transcriptome!$A$2:$A$28=$B8)*(Transcriptome!$C$2:$C$28=$G8),0))</f>
        <v>1</v>
      </c>
      <c r="CY8">
        <f t="array" ref="CY8">INDEX(Transcriptome!BR$2:BR$28,MATCH(1,(Transcriptome!$A$2:$A$28=$B8)*(Transcriptome!$C$2:$C$28=$G8),0))</f>
        <v>1.4503728796128219</v>
      </c>
    </row>
    <row r="9" spans="1:103">
      <c r="A9">
        <f>Glutamine!A14</f>
        <v>7</v>
      </c>
      <c r="B9" t="s">
        <v>582</v>
      </c>
      <c r="C9" s="324" t="s">
        <v>586</v>
      </c>
      <c r="D9">
        <v>1</v>
      </c>
      <c r="E9">
        <f>Glutamine!H14</f>
        <v>9.4350002838134763</v>
      </c>
      <c r="F9" s="477">
        <f>Glutamine!K14</f>
        <v>99.257003784179688</v>
      </c>
      <c r="G9" t="s">
        <v>511</v>
      </c>
      <c r="H9" s="321">
        <f>Glutamine!B14</f>
        <v>6.867361111115315</v>
      </c>
      <c r="I9" s="322">
        <f>Glutamine!C14</f>
        <v>164.81666666676756</v>
      </c>
      <c r="J9">
        <f>'In Process Calc.'!B10</f>
        <v>6.867361111115315</v>
      </c>
      <c r="K9">
        <f>'In Process Calc.'!C10</f>
        <v>164.81666666676756</v>
      </c>
      <c r="L9">
        <f>Glutamine!Z14</f>
        <v>31.417216190412752</v>
      </c>
      <c r="M9">
        <f>Glutamine!AF14</f>
        <v>11.434280639431616</v>
      </c>
      <c r="N9">
        <f>Glutamine!AA14</f>
        <v>2.5329999999999999</v>
      </c>
      <c r="O9">
        <f>Glutamine!W14</f>
        <v>5.5940000000000003</v>
      </c>
      <c r="P9">
        <f>Glutamine!X14</f>
        <v>2.8159999999999998</v>
      </c>
      <c r="Q9">
        <f>'Growth Regression'!P9</f>
        <v>1.1999991088599072E-2</v>
      </c>
      <c r="R9">
        <f>Q9/'Growth Regression'!$O$24</f>
        <v>0.45209257778820144</v>
      </c>
      <c r="S9">
        <f>'Post Process Calc.'!K10</f>
        <v>4.0591282479987778E-2</v>
      </c>
      <c r="T9">
        <f>'Post Process Calc.'!Q10</f>
        <v>4.872342888806082E-4</v>
      </c>
      <c r="U9">
        <f>'Post Process Calc.'!L10</f>
        <v>-5.4383264897684561E-3</v>
      </c>
      <c r="V9">
        <f>'Post Process Calc.'!H10</f>
        <v>4.2806759663201865E-3</v>
      </c>
      <c r="W9">
        <f>'Post Process Calc.'!I10</f>
        <v>-1.6319023076364571E-3</v>
      </c>
      <c r="X9">
        <f>'Post Process Calc.'!AG10</f>
        <v>1.2003421895349656E-2</v>
      </c>
      <c r="Y9">
        <f t="shared" si="2"/>
        <v>25.369551549992359</v>
      </c>
      <c r="Z9">
        <f t="shared" si="2"/>
        <v>0.30452143055038011</v>
      </c>
      <c r="AA9">
        <f t="shared" si="0"/>
        <v>-3.3989540561052851</v>
      </c>
      <c r="AB9">
        <f t="shared" si="0"/>
        <v>2.6754224789501162</v>
      </c>
      <c r="AC9">
        <f t="shared" si="0"/>
        <v>-1.0199389422727856</v>
      </c>
      <c r="AD9">
        <v>100</v>
      </c>
      <c r="AE9">
        <v>0.32</v>
      </c>
      <c r="AF9">
        <v>7</v>
      </c>
      <c r="AG9">
        <v>0.7</v>
      </c>
      <c r="AH9">
        <f t="shared" si="1"/>
        <v>5.0118723362727164E-8</v>
      </c>
      <c r="AI9">
        <v>1</v>
      </c>
      <c r="AJ9">
        <v>0.311</v>
      </c>
      <c r="AK9">
        <f t="array" ref="AK9">INDEX(Transcriptome!D$2:D$28,MATCH(1,(Transcriptome!$A$2:$A$28=$B9)*(Transcriptome!$C$2:$C$28=$G9),0))</f>
        <v>0.79638815840343802</v>
      </c>
      <c r="AL9">
        <f t="array" ref="AL9">INDEX(Transcriptome!E$2:E$28,MATCH(1,(Transcriptome!$A$2:$A$28=$B9)*(Transcriptome!$C$2:$C$28=$G9),0))</f>
        <v>1.3861591991761282</v>
      </c>
      <c r="AM9">
        <f t="array" ref="AM9">INDEX(Transcriptome!F$2:F$28,MATCH(1,(Transcriptome!$A$2:$A$28=$B9)*(Transcriptome!$C$2:$C$28=$G9),0))</f>
        <v>1.2378335354860572</v>
      </c>
      <c r="AN9">
        <f t="array" ref="AN9">INDEX(Transcriptome!G$2:G$28,MATCH(1,(Transcriptome!$A$2:$A$28=$B9)*(Transcriptome!$C$2:$C$28=$G9),0))</f>
        <v>1.1146782068558136</v>
      </c>
      <c r="AO9">
        <f t="array" ref="AO9">INDEX(Transcriptome!H$2:H$28,MATCH(1,(Transcriptome!$A$2:$A$28=$B9)*(Transcriptome!$C$2:$C$28=$G9),0))</f>
        <v>0</v>
      </c>
      <c r="AP9">
        <f t="array" ref="AP9">INDEX(Transcriptome!I$2:I$28,MATCH(1,(Transcriptome!$A$2:$A$28=$B9)*(Transcriptome!$C$2:$C$28=$G9),0))</f>
        <v>1.5937672902652</v>
      </c>
      <c r="AQ9">
        <f t="array" ref="AQ9">INDEX(Transcriptome!J$2:J$28,MATCH(1,(Transcriptome!$A$2:$A$28=$B9)*(Transcriptome!$C$2:$C$28=$G9),0))</f>
        <v>1.1631873200393728</v>
      </c>
      <c r="AR9">
        <f t="array" ref="AR9">INDEX(Transcriptome!K$2:K$28,MATCH(1,(Transcriptome!$A$2:$A$28=$B9)*(Transcriptome!$C$2:$C$28=$G9),0))</f>
        <v>1.5177303868699665</v>
      </c>
      <c r="AS9">
        <f t="array" ref="AS9">INDEX(Transcriptome!L$2:L$28,MATCH(1,(Transcriptome!$A$2:$A$28=$B9)*(Transcriptome!$C$2:$C$28=$G9),0))</f>
        <v>0.94953778317608362</v>
      </c>
      <c r="AT9">
        <f t="array" ref="AT9">INDEX(Transcriptome!M$2:M$28,MATCH(1,(Transcriptome!$A$2:$A$28=$B9)*(Transcriptome!$C$2:$C$28=$G9),0))</f>
        <v>1.0504785782994102</v>
      </c>
      <c r="AU9">
        <f t="array" ref="AU9">INDEX(Transcriptome!N$2:N$28,MATCH(1,(Transcriptome!$A$2:$A$28=$B9)*(Transcriptome!$C$2:$C$28=$G9),0))</f>
        <v>1.1745786590814218</v>
      </c>
      <c r="AV9">
        <f t="array" ref="AV9">INDEX(Transcriptome!O$2:O$28,MATCH(1,(Transcriptome!$A$2:$A$28=$B9)*(Transcriptome!$C$2:$C$28=$G9),0))</f>
        <v>1.4246121383254033</v>
      </c>
      <c r="AW9">
        <f t="array" ref="AW9">INDEX(Transcriptome!P$2:P$28,MATCH(1,(Transcriptome!$A$2:$A$28=$B9)*(Transcriptome!$C$2:$C$28=$G9),0))</f>
        <v>1.4316718554573129</v>
      </c>
      <c r="AX9">
        <f t="array" ref="AX9">INDEX(Transcriptome!Q$2:Q$28,MATCH(1,(Transcriptome!$A$2:$A$28=$B9)*(Transcriptome!$C$2:$C$28=$G9),0))</f>
        <v>0.75713152819582763</v>
      </c>
      <c r="AY9">
        <f t="array" ref="AY9">INDEX(Transcriptome!R$2:R$28,MATCH(1,(Transcriptome!$A$2:$A$28=$B9)*(Transcriptome!$C$2:$C$28=$G9),0))</f>
        <v>0.60703184309084135</v>
      </c>
      <c r="AZ9">
        <f t="array" ref="AZ9">INDEX(Transcriptome!S$2:S$28,MATCH(1,(Transcriptome!$A$2:$A$28=$B9)*(Transcriptome!$C$2:$C$28=$G9),0))</f>
        <v>0.46227503814383497</v>
      </c>
      <c r="BA9">
        <f t="array" ref="BA9">INDEX(Transcriptome!T$2:T$28,MATCH(1,(Transcriptome!$A$2:$A$28=$B9)*(Transcriptome!$C$2:$C$28=$G9),0))</f>
        <v>1.1887400615608046</v>
      </c>
      <c r="BB9">
        <f t="array" ref="BB9">INDEX(Transcriptome!U$2:U$28,MATCH(1,(Transcriptome!$A$2:$A$28=$B9)*(Transcriptome!$C$2:$C$28=$G9),0))</f>
        <v>3.2846004383966516</v>
      </c>
      <c r="BC9">
        <f t="array" ref="BC9">INDEX(Transcriptome!V$2:V$28,MATCH(1,(Transcriptome!$A$2:$A$28=$B9)*(Transcriptome!$C$2:$C$28=$G9),0))</f>
        <v>0</v>
      </c>
      <c r="BD9">
        <f t="array" ref="BD9">INDEX(Transcriptome!W$2:W$28,MATCH(1,(Transcriptome!$A$2:$A$28=$B9)*(Transcriptome!$C$2:$C$28=$G9),0))</f>
        <v>0</v>
      </c>
      <c r="BE9">
        <f t="array" ref="BE9">INDEX(Transcriptome!X$2:X$28,MATCH(1,(Transcriptome!$A$2:$A$28=$B9)*(Transcriptome!$C$2:$C$28=$G9),0))</f>
        <v>1.151485022865421</v>
      </c>
      <c r="BF9">
        <f t="array" ref="BF9">INDEX(Transcriptome!Y$2:Y$28,MATCH(1,(Transcriptome!$A$2:$A$28=$B9)*(Transcriptome!$C$2:$C$28=$G9),0))</f>
        <v>0</v>
      </c>
      <c r="BG9">
        <f t="array" ref="BG9">INDEX(Transcriptome!Z$2:Z$28,MATCH(1,(Transcriptome!$A$2:$A$28=$B9)*(Transcriptome!$C$2:$C$28=$G9),0))</f>
        <v>1.522345115654818</v>
      </c>
      <c r="BH9">
        <f t="array" ref="BH9">INDEX(Transcriptome!AA$2:AA$28,MATCH(1,(Transcriptome!$A$2:$A$28=$B9)*(Transcriptome!$C$2:$C$28=$G9),0))</f>
        <v>1.0868611963156045</v>
      </c>
      <c r="BI9">
        <f t="array" ref="BI9">INDEX(Transcriptome!AB$2:AB$28,MATCH(1,(Transcriptome!$A$2:$A$28=$B9)*(Transcriptome!$C$2:$C$28=$G9),0))</f>
        <v>0.47108546246307648</v>
      </c>
      <c r="BJ9">
        <f t="array" ref="BJ9">INDEX(Transcriptome!AC$2:AC$28,MATCH(1,(Transcriptome!$A$2:$A$28=$B9)*(Transcriptome!$C$2:$C$28=$G9),0))</f>
        <v>1.0143119044332307</v>
      </c>
      <c r="BK9">
        <f t="array" ref="BK9">INDEX(Transcriptome!AD$2:AD$28,MATCH(1,(Transcriptome!$A$2:$A$28=$B9)*(Transcriptome!$C$2:$C$28=$G9),0))</f>
        <v>1.2812995285762343</v>
      </c>
      <c r="BL9">
        <f t="array" ref="BL9">INDEX(Transcriptome!AE$2:AE$28,MATCH(1,(Transcriptome!$A$2:$A$28=$B9)*(Transcriptome!$C$2:$C$28=$G9),0))</f>
        <v>1.4799321306043323</v>
      </c>
      <c r="BM9">
        <f t="array" ref="BM9">INDEX(Transcriptome!AF$2:AF$28,MATCH(1,(Transcriptome!$A$2:$A$28=$B9)*(Transcriptome!$C$2:$C$28=$G9),0))</f>
        <v>0.9086559090219839</v>
      </c>
      <c r="BN9">
        <f t="array" ref="BN9">INDEX(Transcriptome!AG$2:AG$28,MATCH(1,(Transcriptome!$A$2:$A$28=$B9)*(Transcriptome!$C$2:$C$28=$G9),0))</f>
        <v>0.58759307532968807</v>
      </c>
      <c r="BO9">
        <f t="array" ref="BO9">INDEX(Transcriptome!AH$2:AH$28,MATCH(1,(Transcriptome!$A$2:$A$28=$B9)*(Transcriptome!$C$2:$C$28=$G9),0))</f>
        <v>2.0587540778292777</v>
      </c>
      <c r="BP9">
        <f t="array" ref="BP9">INDEX(Transcriptome!AI$2:AI$28,MATCH(1,(Transcriptome!$A$2:$A$28=$B9)*(Transcriptome!$C$2:$C$28=$G9),0))</f>
        <v>0.8753236435968571</v>
      </c>
      <c r="BQ9">
        <f t="array" ref="BQ9">INDEX(Transcriptome!AJ$2:AJ$28,MATCH(1,(Transcriptome!$A$2:$A$28=$B9)*(Transcriptome!$C$2:$C$28=$G9),0))</f>
        <v>0.88559206312324201</v>
      </c>
      <c r="BR9">
        <f t="array" ref="BR9">INDEX(Transcriptome!AK$2:AK$28,MATCH(1,(Transcriptome!$A$2:$A$28=$B9)*(Transcriptome!$C$2:$C$28=$G9),0))</f>
        <v>0.88259806714277234</v>
      </c>
      <c r="BS9">
        <f t="array" ref="BS9">INDEX(Transcriptome!AL$2:AL$28,MATCH(1,(Transcriptome!$A$2:$A$28=$B9)*(Transcriptome!$C$2:$C$28=$G9),0))</f>
        <v>1</v>
      </c>
      <c r="BT9">
        <f t="array" ref="BT9">INDEX(Transcriptome!AM$2:AM$28,MATCH(1,(Transcriptome!$A$2:$A$28=$B9)*(Transcriptome!$C$2:$C$28=$G9),0))</f>
        <v>0.88904773156498651</v>
      </c>
      <c r="BU9">
        <f t="array" ref="BU9">INDEX(Transcriptome!AN$2:AN$28,MATCH(1,(Transcriptome!$A$2:$A$28=$B9)*(Transcriptome!$C$2:$C$28=$G9),0))</f>
        <v>1.0909544267130757</v>
      </c>
      <c r="BV9">
        <f t="array" ref="BV9">INDEX(Transcriptome!AO$2:AO$28,MATCH(1,(Transcriptome!$A$2:$A$28=$B9)*(Transcriptome!$C$2:$C$28=$G9),0))</f>
        <v>1.2426193929744529</v>
      </c>
      <c r="BW9">
        <f t="array" ref="BW9">INDEX(Transcriptome!AP$2:AP$28,MATCH(1,(Transcriptome!$A$2:$A$28=$B9)*(Transcriptome!$C$2:$C$28=$G9),0))</f>
        <v>1.1782369279727287</v>
      </c>
      <c r="BX9">
        <f t="array" ref="BX9">INDEX(Transcriptome!AQ$2:AQ$28,MATCH(1,(Transcriptome!$A$2:$A$28=$B9)*(Transcriptome!$C$2:$C$28=$G9),0))</f>
        <v>1.5361027527678581</v>
      </c>
      <c r="BY9">
        <f t="array" ref="BY9">INDEX(Transcriptome!AR$2:AR$28,MATCH(1,(Transcriptome!$A$2:$A$28=$B9)*(Transcriptome!$C$2:$C$28=$G9),0))</f>
        <v>0.79955992801394471</v>
      </c>
      <c r="BZ9">
        <f t="array" ref="BZ9">INDEX(Transcriptome!AS$2:AS$28,MATCH(1,(Transcriptome!$A$2:$A$28=$B9)*(Transcriptome!$C$2:$C$28=$G9),0))</f>
        <v>1.0637104985025529</v>
      </c>
      <c r="CA9">
        <f t="array" ref="CA9">INDEX(Transcriptome!AT$2:AT$28,MATCH(1,(Transcriptome!$A$2:$A$28=$B9)*(Transcriptome!$C$2:$C$28=$G9),0))</f>
        <v>0.85835356565229848</v>
      </c>
      <c r="CB9">
        <f t="array" ref="CB9">INDEX(Transcriptome!AU$2:AU$28,MATCH(1,(Transcriptome!$A$2:$A$28=$B9)*(Transcriptome!$C$2:$C$28=$G9),0))</f>
        <v>1.712850383210498</v>
      </c>
      <c r="CC9">
        <f t="array" ref="CC9">INDEX(Transcriptome!AV$2:AV$28,MATCH(1,(Transcriptome!$A$2:$A$28=$B9)*(Transcriptome!$C$2:$C$28=$G9),0))</f>
        <v>0.71198577137362051</v>
      </c>
      <c r="CD9">
        <f t="array" ref="CD9">INDEX(Transcriptome!AW$2:AW$28,MATCH(1,(Transcriptome!$A$2:$A$28=$B9)*(Transcriptome!$C$2:$C$28=$G9),0))</f>
        <v>0.80094474222558609</v>
      </c>
      <c r="CE9">
        <f t="array" ref="CE9">INDEX(Transcriptome!AX$2:AX$28,MATCH(1,(Transcriptome!$A$2:$A$28=$B9)*(Transcriptome!$C$2:$C$28=$G9),0))</f>
        <v>0.82590812135401737</v>
      </c>
      <c r="CF9">
        <f t="array" ref="CF9">INDEX(Transcriptome!AY$2:AY$28,MATCH(1,(Transcriptome!$A$2:$A$28=$B9)*(Transcriptome!$C$2:$C$28=$G9),0))</f>
        <v>1.0272241552810923</v>
      </c>
      <c r="CG9">
        <f t="array" ref="CG9">INDEX(Transcriptome!AZ$2:AZ$28,MATCH(1,(Transcriptome!$A$2:$A$28=$B9)*(Transcriptome!$C$2:$C$28=$G9),0))</f>
        <v>0.96959416736772075</v>
      </c>
      <c r="CH9">
        <f t="array" ref="CH9">INDEX(Transcriptome!BA$2:BA$28,MATCH(1,(Transcriptome!$A$2:$A$28=$B9)*(Transcriptome!$C$2:$C$28=$G9),0))</f>
        <v>1.974935690525407</v>
      </c>
      <c r="CI9">
        <f t="array" ref="CI9">INDEX(Transcriptome!BB$2:BB$28,MATCH(1,(Transcriptome!$A$2:$A$28=$B9)*(Transcriptome!$C$2:$C$28=$G9),0))</f>
        <v>2.1033973998458797</v>
      </c>
      <c r="CJ9">
        <f t="array" ref="CJ9">INDEX(Transcriptome!BC$2:BC$28,MATCH(1,(Transcriptome!$A$2:$A$28=$B9)*(Transcriptome!$C$2:$C$28=$G9),0))</f>
        <v>0</v>
      </c>
      <c r="CK9">
        <f t="array" ref="CK9">INDEX(Transcriptome!BD$2:BD$28,MATCH(1,(Transcriptome!$A$2:$A$28=$B9)*(Transcriptome!$C$2:$C$28=$G9),0))</f>
        <v>1.5996061925887715</v>
      </c>
      <c r="CL9">
        <f t="array" ref="CL9">INDEX(Transcriptome!BE$2:BE$28,MATCH(1,(Transcriptome!$A$2:$A$28=$B9)*(Transcriptome!$C$2:$C$28=$G9),0))</f>
        <v>1.4949993475149961</v>
      </c>
      <c r="CM9">
        <f t="array" ref="CM9">INDEX(Transcriptome!BF$2:BF$28,MATCH(1,(Transcriptome!$A$2:$A$28=$B9)*(Transcriptome!$C$2:$C$28=$G9),0))</f>
        <v>1.5497468202012199</v>
      </c>
      <c r="CN9">
        <f t="array" ref="CN9">INDEX(Transcriptome!BG$2:BG$28,MATCH(1,(Transcriptome!$A$2:$A$28=$B9)*(Transcriptome!$C$2:$C$28=$G9),0))</f>
        <v>2.4313166778774296</v>
      </c>
      <c r="CO9">
        <f t="array" ref="CO9">INDEX(Transcriptome!BH$2:BH$28,MATCH(1,(Transcriptome!$A$2:$A$28=$B9)*(Transcriptome!$C$2:$C$28=$G9),0))</f>
        <v>0.64707001056733671</v>
      </c>
      <c r="CP9">
        <f t="array" ref="CP9">INDEX(Transcriptome!BI$2:BI$28,MATCH(1,(Transcriptome!$A$2:$A$28=$B9)*(Transcriptome!$C$2:$C$28=$G9),0))</f>
        <v>0</v>
      </c>
      <c r="CQ9">
        <f t="array" ref="CQ9">INDEX(Transcriptome!BJ$2:BJ$28,MATCH(1,(Transcriptome!$A$2:$A$28=$B9)*(Transcriptome!$C$2:$C$28=$G9),0))</f>
        <v>0</v>
      </c>
      <c r="CR9">
        <f t="array" ref="CR9">INDEX(Transcriptome!BK$2:BK$28,MATCH(1,(Transcriptome!$A$2:$A$28=$B9)*(Transcriptome!$C$2:$C$28=$G9),0))</f>
        <v>2.1724789275552308</v>
      </c>
      <c r="CS9">
        <f t="array" ref="CS9">INDEX(Transcriptome!BL$2:BL$28,MATCH(1,(Transcriptome!$A$2:$A$28=$B9)*(Transcriptome!$C$2:$C$28=$G9),0))</f>
        <v>1.7950064664524856</v>
      </c>
      <c r="CT9">
        <f t="array" ref="CT9">INDEX(Transcriptome!BM$2:BM$28,MATCH(1,(Transcriptome!$A$2:$A$28=$B9)*(Transcriptome!$C$2:$C$28=$G9),0))</f>
        <v>0.75235595411476763</v>
      </c>
      <c r="CU9">
        <f t="array" ref="CU9">INDEX(Transcriptome!BN$2:BN$28,MATCH(1,(Transcriptome!$A$2:$A$28=$B9)*(Transcriptome!$C$2:$C$28=$G9),0))</f>
        <v>30.841627330882794</v>
      </c>
      <c r="CV9">
        <f t="array" ref="CV9">INDEX(Transcriptome!BO$2:BO$28,MATCH(1,(Transcriptome!$A$2:$A$28=$B9)*(Transcriptome!$C$2:$C$28=$G9),0))</f>
        <v>1.9998119070900044</v>
      </c>
      <c r="CW9">
        <f t="array" ref="CW9">INDEX(Transcriptome!BP$2:BP$28,MATCH(1,(Transcriptome!$A$2:$A$28=$B9)*(Transcriptome!$C$2:$C$28=$G9),0))</f>
        <v>0.64707001056733671</v>
      </c>
      <c r="CX9">
        <f t="array" ref="CX9">INDEX(Transcriptome!BQ$2:BQ$28,MATCH(1,(Transcriptome!$A$2:$A$28=$B9)*(Transcriptome!$C$2:$C$28=$G9),0))</f>
        <v>1</v>
      </c>
      <c r="CY9">
        <f t="array" ref="CY9">INDEX(Transcriptome!BR$2:BR$28,MATCH(1,(Transcriptome!$A$2:$A$28=$B9)*(Transcriptome!$C$2:$C$28=$G9),0))</f>
        <v>1.4503728796128219</v>
      </c>
    </row>
    <row r="10" spans="1:103">
      <c r="A10">
        <f>Glutamine!A15</f>
        <v>8</v>
      </c>
      <c r="B10" t="s">
        <v>582</v>
      </c>
      <c r="C10" s="324" t="s">
        <v>586</v>
      </c>
      <c r="D10">
        <v>1</v>
      </c>
      <c r="E10">
        <f>Glutamine!H15</f>
        <v>12.014300210571289</v>
      </c>
      <c r="F10" s="477">
        <f>Glutamine!K15</f>
        <v>99.155296325683594</v>
      </c>
      <c r="G10" t="s">
        <v>511</v>
      </c>
      <c r="H10" s="321">
        <f>Glutamine!B15</f>
        <v>7.8833333333313931</v>
      </c>
      <c r="I10" s="322">
        <f>Glutamine!C15</f>
        <v>189.19999999995343</v>
      </c>
      <c r="J10">
        <f>'In Process Calc.'!B11</f>
        <v>7.8833333333313931</v>
      </c>
      <c r="K10">
        <f>'In Process Calc.'!C11</f>
        <v>189.19999999995343</v>
      </c>
      <c r="L10">
        <f>Glutamine!Z15</f>
        <v>22.313994538067004</v>
      </c>
      <c r="M10">
        <f>Glutamine!AF15</f>
        <v>11.545293072824157</v>
      </c>
      <c r="N10">
        <f>Glutamine!AA15</f>
        <v>3.907</v>
      </c>
      <c r="O10">
        <f>Glutamine!W15</f>
        <v>1.5249999999999999</v>
      </c>
      <c r="P10">
        <f>Glutamine!X15</f>
        <v>3.581</v>
      </c>
      <c r="Q10">
        <f>'Growth Regression'!P10</f>
        <v>8.0068817312016569E-3</v>
      </c>
      <c r="R10">
        <f>Q10/'Growth Regression'!$O$24</f>
        <v>0.30165454083906412</v>
      </c>
      <c r="S10">
        <f>'Post Process Calc.'!K11</f>
        <v>3.6523069295356467E-2</v>
      </c>
      <c r="T10">
        <f>'Post Process Calc.'!Q11</f>
        <v>-3.3879665944314065E-3</v>
      </c>
      <c r="U10">
        <f>'Post Process Calc.'!L11</f>
        <v>-4.0351184838348046E-3</v>
      </c>
      <c r="V10">
        <f>'Post Process Calc.'!H11</f>
        <v>4.126163794069348E-3</v>
      </c>
      <c r="W10">
        <f>'Post Process Calc.'!I11</f>
        <v>-4.816587839801346E-4</v>
      </c>
      <c r="X10">
        <f>'Post Process Calc.'!AG11</f>
        <v>-9.2762373475061458E-2</v>
      </c>
      <c r="Y10">
        <f t="shared" si="2"/>
        <v>22.82691830959779</v>
      </c>
      <c r="Z10">
        <f t="shared" si="2"/>
        <v>-2.1174791215196289</v>
      </c>
      <c r="AA10">
        <f t="shared" si="0"/>
        <v>-2.5219490523967529</v>
      </c>
      <c r="AB10">
        <f t="shared" si="0"/>
        <v>2.5788523712933422</v>
      </c>
      <c r="AC10">
        <f t="shared" si="0"/>
        <v>-0.30103673998758412</v>
      </c>
      <c r="AD10">
        <v>100</v>
      </c>
      <c r="AE10">
        <v>0.32</v>
      </c>
      <c r="AF10">
        <v>7</v>
      </c>
      <c r="AG10">
        <v>0.7</v>
      </c>
      <c r="AH10">
        <f t="shared" si="1"/>
        <v>5.0118723362727164E-8</v>
      </c>
      <c r="AI10">
        <v>1</v>
      </c>
      <c r="AJ10">
        <v>0.311</v>
      </c>
      <c r="AK10">
        <f t="array" ref="AK10">INDEX(Transcriptome!D$2:D$28,MATCH(1,(Transcriptome!$A$2:$A$28=$B10)*(Transcriptome!$C$2:$C$28=$G10),0))</f>
        <v>0.79638815840343802</v>
      </c>
      <c r="AL10">
        <f t="array" ref="AL10">INDEX(Transcriptome!E$2:E$28,MATCH(1,(Transcriptome!$A$2:$A$28=$B10)*(Transcriptome!$C$2:$C$28=$G10),0))</f>
        <v>1.3861591991761282</v>
      </c>
      <c r="AM10">
        <f t="array" ref="AM10">INDEX(Transcriptome!F$2:F$28,MATCH(1,(Transcriptome!$A$2:$A$28=$B10)*(Transcriptome!$C$2:$C$28=$G10),0))</f>
        <v>1.2378335354860572</v>
      </c>
      <c r="AN10">
        <f t="array" ref="AN10">INDEX(Transcriptome!G$2:G$28,MATCH(1,(Transcriptome!$A$2:$A$28=$B10)*(Transcriptome!$C$2:$C$28=$G10),0))</f>
        <v>1.1146782068558136</v>
      </c>
      <c r="AO10">
        <f t="array" ref="AO10">INDEX(Transcriptome!H$2:H$28,MATCH(1,(Transcriptome!$A$2:$A$28=$B10)*(Transcriptome!$C$2:$C$28=$G10),0))</f>
        <v>0</v>
      </c>
      <c r="AP10">
        <f t="array" ref="AP10">INDEX(Transcriptome!I$2:I$28,MATCH(1,(Transcriptome!$A$2:$A$28=$B10)*(Transcriptome!$C$2:$C$28=$G10),0))</f>
        <v>1.5937672902652</v>
      </c>
      <c r="AQ10">
        <f t="array" ref="AQ10">INDEX(Transcriptome!J$2:J$28,MATCH(1,(Transcriptome!$A$2:$A$28=$B10)*(Transcriptome!$C$2:$C$28=$G10),0))</f>
        <v>1.1631873200393728</v>
      </c>
      <c r="AR10">
        <f t="array" ref="AR10">INDEX(Transcriptome!K$2:K$28,MATCH(1,(Transcriptome!$A$2:$A$28=$B10)*(Transcriptome!$C$2:$C$28=$G10),0))</f>
        <v>1.5177303868699665</v>
      </c>
      <c r="AS10">
        <f t="array" ref="AS10">INDEX(Transcriptome!L$2:L$28,MATCH(1,(Transcriptome!$A$2:$A$28=$B10)*(Transcriptome!$C$2:$C$28=$G10),0))</f>
        <v>0.94953778317608362</v>
      </c>
      <c r="AT10">
        <f t="array" ref="AT10">INDEX(Transcriptome!M$2:M$28,MATCH(1,(Transcriptome!$A$2:$A$28=$B10)*(Transcriptome!$C$2:$C$28=$G10),0))</f>
        <v>1.0504785782994102</v>
      </c>
      <c r="AU10">
        <f t="array" ref="AU10">INDEX(Transcriptome!N$2:N$28,MATCH(1,(Transcriptome!$A$2:$A$28=$B10)*(Transcriptome!$C$2:$C$28=$G10),0))</f>
        <v>1.1745786590814218</v>
      </c>
      <c r="AV10">
        <f t="array" ref="AV10">INDEX(Transcriptome!O$2:O$28,MATCH(1,(Transcriptome!$A$2:$A$28=$B10)*(Transcriptome!$C$2:$C$28=$G10),0))</f>
        <v>1.4246121383254033</v>
      </c>
      <c r="AW10">
        <f t="array" ref="AW10">INDEX(Transcriptome!P$2:P$28,MATCH(1,(Transcriptome!$A$2:$A$28=$B10)*(Transcriptome!$C$2:$C$28=$G10),0))</f>
        <v>1.4316718554573129</v>
      </c>
      <c r="AX10">
        <f t="array" ref="AX10">INDEX(Transcriptome!Q$2:Q$28,MATCH(1,(Transcriptome!$A$2:$A$28=$B10)*(Transcriptome!$C$2:$C$28=$G10),0))</f>
        <v>0.75713152819582763</v>
      </c>
      <c r="AY10">
        <f t="array" ref="AY10">INDEX(Transcriptome!R$2:R$28,MATCH(1,(Transcriptome!$A$2:$A$28=$B10)*(Transcriptome!$C$2:$C$28=$G10),0))</f>
        <v>0.60703184309084135</v>
      </c>
      <c r="AZ10">
        <f t="array" ref="AZ10">INDEX(Transcriptome!S$2:S$28,MATCH(1,(Transcriptome!$A$2:$A$28=$B10)*(Transcriptome!$C$2:$C$28=$G10),0))</f>
        <v>0.46227503814383497</v>
      </c>
      <c r="BA10">
        <f t="array" ref="BA10">INDEX(Transcriptome!T$2:T$28,MATCH(1,(Transcriptome!$A$2:$A$28=$B10)*(Transcriptome!$C$2:$C$28=$G10),0))</f>
        <v>1.1887400615608046</v>
      </c>
      <c r="BB10">
        <f t="array" ref="BB10">INDEX(Transcriptome!U$2:U$28,MATCH(1,(Transcriptome!$A$2:$A$28=$B10)*(Transcriptome!$C$2:$C$28=$G10),0))</f>
        <v>3.2846004383966516</v>
      </c>
      <c r="BC10">
        <f t="array" ref="BC10">INDEX(Transcriptome!V$2:V$28,MATCH(1,(Transcriptome!$A$2:$A$28=$B10)*(Transcriptome!$C$2:$C$28=$G10),0))</f>
        <v>0</v>
      </c>
      <c r="BD10">
        <f t="array" ref="BD10">INDEX(Transcriptome!W$2:W$28,MATCH(1,(Transcriptome!$A$2:$A$28=$B10)*(Transcriptome!$C$2:$C$28=$G10),0))</f>
        <v>0</v>
      </c>
      <c r="BE10">
        <f t="array" ref="BE10">INDEX(Transcriptome!X$2:X$28,MATCH(1,(Transcriptome!$A$2:$A$28=$B10)*(Transcriptome!$C$2:$C$28=$G10),0))</f>
        <v>1.151485022865421</v>
      </c>
      <c r="BF10">
        <f t="array" ref="BF10">INDEX(Transcriptome!Y$2:Y$28,MATCH(1,(Transcriptome!$A$2:$A$28=$B10)*(Transcriptome!$C$2:$C$28=$G10),0))</f>
        <v>0</v>
      </c>
      <c r="BG10">
        <f t="array" ref="BG10">INDEX(Transcriptome!Z$2:Z$28,MATCH(1,(Transcriptome!$A$2:$A$28=$B10)*(Transcriptome!$C$2:$C$28=$G10),0))</f>
        <v>1.522345115654818</v>
      </c>
      <c r="BH10">
        <f t="array" ref="BH10">INDEX(Transcriptome!AA$2:AA$28,MATCH(1,(Transcriptome!$A$2:$A$28=$B10)*(Transcriptome!$C$2:$C$28=$G10),0))</f>
        <v>1.0868611963156045</v>
      </c>
      <c r="BI10">
        <f t="array" ref="BI10">INDEX(Transcriptome!AB$2:AB$28,MATCH(1,(Transcriptome!$A$2:$A$28=$B10)*(Transcriptome!$C$2:$C$28=$G10),0))</f>
        <v>0.47108546246307648</v>
      </c>
      <c r="BJ10">
        <f t="array" ref="BJ10">INDEX(Transcriptome!AC$2:AC$28,MATCH(1,(Transcriptome!$A$2:$A$28=$B10)*(Transcriptome!$C$2:$C$28=$G10),0))</f>
        <v>1.0143119044332307</v>
      </c>
      <c r="BK10">
        <f t="array" ref="BK10">INDEX(Transcriptome!AD$2:AD$28,MATCH(1,(Transcriptome!$A$2:$A$28=$B10)*(Transcriptome!$C$2:$C$28=$G10),0))</f>
        <v>1.2812995285762343</v>
      </c>
      <c r="BL10">
        <f t="array" ref="BL10">INDEX(Transcriptome!AE$2:AE$28,MATCH(1,(Transcriptome!$A$2:$A$28=$B10)*(Transcriptome!$C$2:$C$28=$G10),0))</f>
        <v>1.4799321306043323</v>
      </c>
      <c r="BM10">
        <f t="array" ref="BM10">INDEX(Transcriptome!AF$2:AF$28,MATCH(1,(Transcriptome!$A$2:$A$28=$B10)*(Transcriptome!$C$2:$C$28=$G10),0))</f>
        <v>0.9086559090219839</v>
      </c>
      <c r="BN10">
        <f t="array" ref="BN10">INDEX(Transcriptome!AG$2:AG$28,MATCH(1,(Transcriptome!$A$2:$A$28=$B10)*(Transcriptome!$C$2:$C$28=$G10),0))</f>
        <v>0.58759307532968807</v>
      </c>
      <c r="BO10">
        <f t="array" ref="BO10">INDEX(Transcriptome!AH$2:AH$28,MATCH(1,(Transcriptome!$A$2:$A$28=$B10)*(Transcriptome!$C$2:$C$28=$G10),0))</f>
        <v>2.0587540778292777</v>
      </c>
      <c r="BP10">
        <f t="array" ref="BP10">INDEX(Transcriptome!AI$2:AI$28,MATCH(1,(Transcriptome!$A$2:$A$28=$B10)*(Transcriptome!$C$2:$C$28=$G10),0))</f>
        <v>0.8753236435968571</v>
      </c>
      <c r="BQ10">
        <f t="array" ref="BQ10">INDEX(Transcriptome!AJ$2:AJ$28,MATCH(1,(Transcriptome!$A$2:$A$28=$B10)*(Transcriptome!$C$2:$C$28=$G10),0))</f>
        <v>0.88559206312324201</v>
      </c>
      <c r="BR10">
        <f t="array" ref="BR10">INDEX(Transcriptome!AK$2:AK$28,MATCH(1,(Transcriptome!$A$2:$A$28=$B10)*(Transcriptome!$C$2:$C$28=$G10),0))</f>
        <v>0.88259806714277234</v>
      </c>
      <c r="BS10">
        <f t="array" ref="BS10">INDEX(Transcriptome!AL$2:AL$28,MATCH(1,(Transcriptome!$A$2:$A$28=$B10)*(Transcriptome!$C$2:$C$28=$G10),0))</f>
        <v>1</v>
      </c>
      <c r="BT10">
        <f t="array" ref="BT10">INDEX(Transcriptome!AM$2:AM$28,MATCH(1,(Transcriptome!$A$2:$A$28=$B10)*(Transcriptome!$C$2:$C$28=$G10),0))</f>
        <v>0.88904773156498651</v>
      </c>
      <c r="BU10">
        <f t="array" ref="BU10">INDEX(Transcriptome!AN$2:AN$28,MATCH(1,(Transcriptome!$A$2:$A$28=$B10)*(Transcriptome!$C$2:$C$28=$G10),0))</f>
        <v>1.0909544267130757</v>
      </c>
      <c r="BV10">
        <f t="array" ref="BV10">INDEX(Transcriptome!AO$2:AO$28,MATCH(1,(Transcriptome!$A$2:$A$28=$B10)*(Transcriptome!$C$2:$C$28=$G10),0))</f>
        <v>1.2426193929744529</v>
      </c>
      <c r="BW10">
        <f t="array" ref="BW10">INDEX(Transcriptome!AP$2:AP$28,MATCH(1,(Transcriptome!$A$2:$A$28=$B10)*(Transcriptome!$C$2:$C$28=$G10),0))</f>
        <v>1.1782369279727287</v>
      </c>
      <c r="BX10">
        <f t="array" ref="BX10">INDEX(Transcriptome!AQ$2:AQ$28,MATCH(1,(Transcriptome!$A$2:$A$28=$B10)*(Transcriptome!$C$2:$C$28=$G10),0))</f>
        <v>1.5361027527678581</v>
      </c>
      <c r="BY10">
        <f t="array" ref="BY10">INDEX(Transcriptome!AR$2:AR$28,MATCH(1,(Transcriptome!$A$2:$A$28=$B10)*(Transcriptome!$C$2:$C$28=$G10),0))</f>
        <v>0.79955992801394471</v>
      </c>
      <c r="BZ10">
        <f t="array" ref="BZ10">INDEX(Transcriptome!AS$2:AS$28,MATCH(1,(Transcriptome!$A$2:$A$28=$B10)*(Transcriptome!$C$2:$C$28=$G10),0))</f>
        <v>1.0637104985025529</v>
      </c>
      <c r="CA10">
        <f t="array" ref="CA10">INDEX(Transcriptome!AT$2:AT$28,MATCH(1,(Transcriptome!$A$2:$A$28=$B10)*(Transcriptome!$C$2:$C$28=$G10),0))</f>
        <v>0.85835356565229848</v>
      </c>
      <c r="CB10">
        <f t="array" ref="CB10">INDEX(Transcriptome!AU$2:AU$28,MATCH(1,(Transcriptome!$A$2:$A$28=$B10)*(Transcriptome!$C$2:$C$28=$G10),0))</f>
        <v>1.712850383210498</v>
      </c>
      <c r="CC10">
        <f t="array" ref="CC10">INDEX(Transcriptome!AV$2:AV$28,MATCH(1,(Transcriptome!$A$2:$A$28=$B10)*(Transcriptome!$C$2:$C$28=$G10),0))</f>
        <v>0.71198577137362051</v>
      </c>
      <c r="CD10">
        <f t="array" ref="CD10">INDEX(Transcriptome!AW$2:AW$28,MATCH(1,(Transcriptome!$A$2:$A$28=$B10)*(Transcriptome!$C$2:$C$28=$G10),0))</f>
        <v>0.80094474222558609</v>
      </c>
      <c r="CE10">
        <f t="array" ref="CE10">INDEX(Transcriptome!AX$2:AX$28,MATCH(1,(Transcriptome!$A$2:$A$28=$B10)*(Transcriptome!$C$2:$C$28=$G10),0))</f>
        <v>0.82590812135401737</v>
      </c>
      <c r="CF10">
        <f t="array" ref="CF10">INDEX(Transcriptome!AY$2:AY$28,MATCH(1,(Transcriptome!$A$2:$A$28=$B10)*(Transcriptome!$C$2:$C$28=$G10),0))</f>
        <v>1.0272241552810923</v>
      </c>
      <c r="CG10">
        <f t="array" ref="CG10">INDEX(Transcriptome!AZ$2:AZ$28,MATCH(1,(Transcriptome!$A$2:$A$28=$B10)*(Transcriptome!$C$2:$C$28=$G10),0))</f>
        <v>0.96959416736772075</v>
      </c>
      <c r="CH10">
        <f t="array" ref="CH10">INDEX(Transcriptome!BA$2:BA$28,MATCH(1,(Transcriptome!$A$2:$A$28=$B10)*(Transcriptome!$C$2:$C$28=$G10),0))</f>
        <v>1.974935690525407</v>
      </c>
      <c r="CI10">
        <f t="array" ref="CI10">INDEX(Transcriptome!BB$2:BB$28,MATCH(1,(Transcriptome!$A$2:$A$28=$B10)*(Transcriptome!$C$2:$C$28=$G10),0))</f>
        <v>2.1033973998458797</v>
      </c>
      <c r="CJ10">
        <f t="array" ref="CJ10">INDEX(Transcriptome!BC$2:BC$28,MATCH(1,(Transcriptome!$A$2:$A$28=$B10)*(Transcriptome!$C$2:$C$28=$G10),0))</f>
        <v>0</v>
      </c>
      <c r="CK10">
        <f t="array" ref="CK10">INDEX(Transcriptome!BD$2:BD$28,MATCH(1,(Transcriptome!$A$2:$A$28=$B10)*(Transcriptome!$C$2:$C$28=$G10),0))</f>
        <v>1.5996061925887715</v>
      </c>
      <c r="CL10">
        <f t="array" ref="CL10">INDEX(Transcriptome!BE$2:BE$28,MATCH(1,(Transcriptome!$A$2:$A$28=$B10)*(Transcriptome!$C$2:$C$28=$G10),0))</f>
        <v>1.4949993475149961</v>
      </c>
      <c r="CM10">
        <f t="array" ref="CM10">INDEX(Transcriptome!BF$2:BF$28,MATCH(1,(Transcriptome!$A$2:$A$28=$B10)*(Transcriptome!$C$2:$C$28=$G10),0))</f>
        <v>1.5497468202012199</v>
      </c>
      <c r="CN10">
        <f t="array" ref="CN10">INDEX(Transcriptome!BG$2:BG$28,MATCH(1,(Transcriptome!$A$2:$A$28=$B10)*(Transcriptome!$C$2:$C$28=$G10),0))</f>
        <v>2.4313166778774296</v>
      </c>
      <c r="CO10">
        <f t="array" ref="CO10">INDEX(Transcriptome!BH$2:BH$28,MATCH(1,(Transcriptome!$A$2:$A$28=$B10)*(Transcriptome!$C$2:$C$28=$G10),0))</f>
        <v>0.64707001056733671</v>
      </c>
      <c r="CP10">
        <f t="array" ref="CP10">INDEX(Transcriptome!BI$2:BI$28,MATCH(1,(Transcriptome!$A$2:$A$28=$B10)*(Transcriptome!$C$2:$C$28=$G10),0))</f>
        <v>0</v>
      </c>
      <c r="CQ10">
        <f t="array" ref="CQ10">INDEX(Transcriptome!BJ$2:BJ$28,MATCH(1,(Transcriptome!$A$2:$A$28=$B10)*(Transcriptome!$C$2:$C$28=$G10),0))</f>
        <v>0</v>
      </c>
      <c r="CR10">
        <f t="array" ref="CR10">INDEX(Transcriptome!BK$2:BK$28,MATCH(1,(Transcriptome!$A$2:$A$28=$B10)*(Transcriptome!$C$2:$C$28=$G10),0))</f>
        <v>2.1724789275552308</v>
      </c>
      <c r="CS10">
        <f t="array" ref="CS10">INDEX(Transcriptome!BL$2:BL$28,MATCH(1,(Transcriptome!$A$2:$A$28=$B10)*(Transcriptome!$C$2:$C$28=$G10),0))</f>
        <v>1.7950064664524856</v>
      </c>
      <c r="CT10">
        <f t="array" ref="CT10">INDEX(Transcriptome!BM$2:BM$28,MATCH(1,(Transcriptome!$A$2:$A$28=$B10)*(Transcriptome!$C$2:$C$28=$G10),0))</f>
        <v>0.75235595411476763</v>
      </c>
      <c r="CU10">
        <f t="array" ref="CU10">INDEX(Transcriptome!BN$2:BN$28,MATCH(1,(Transcriptome!$A$2:$A$28=$B10)*(Transcriptome!$C$2:$C$28=$G10),0))</f>
        <v>30.841627330882794</v>
      </c>
      <c r="CV10">
        <f t="array" ref="CV10">INDEX(Transcriptome!BO$2:BO$28,MATCH(1,(Transcriptome!$A$2:$A$28=$B10)*(Transcriptome!$C$2:$C$28=$G10),0))</f>
        <v>1.9998119070900044</v>
      </c>
      <c r="CW10">
        <f t="array" ref="CW10">INDEX(Transcriptome!BP$2:BP$28,MATCH(1,(Transcriptome!$A$2:$A$28=$B10)*(Transcriptome!$C$2:$C$28=$G10),0))</f>
        <v>0.64707001056733671</v>
      </c>
      <c r="CX10">
        <f t="array" ref="CX10">INDEX(Transcriptome!BQ$2:BQ$28,MATCH(1,(Transcriptome!$A$2:$A$28=$B10)*(Transcriptome!$C$2:$C$28=$G10),0))</f>
        <v>1</v>
      </c>
      <c r="CY10">
        <f t="array" ref="CY10">INDEX(Transcriptome!BR$2:BR$28,MATCH(1,(Transcriptome!$A$2:$A$28=$B10)*(Transcriptome!$C$2:$C$28=$G10),0))</f>
        <v>1.4503728796128219</v>
      </c>
    </row>
    <row r="11" spans="1:103">
      <c r="A11">
        <f>Glutamine!A16</f>
        <v>9</v>
      </c>
      <c r="B11" t="s">
        <v>582</v>
      </c>
      <c r="C11" s="324" t="s">
        <v>586</v>
      </c>
      <c r="D11">
        <v>1</v>
      </c>
      <c r="E11">
        <f>Glutamine!H16</f>
        <v>14.453400476074219</v>
      </c>
      <c r="F11" s="477">
        <f>Glutamine!K16</f>
        <v>99.136497497558594</v>
      </c>
      <c r="G11" t="s">
        <v>511</v>
      </c>
      <c r="H11" s="321">
        <f>Glutamine!B16</f>
        <v>8.8812499999985448</v>
      </c>
      <c r="I11" s="322">
        <f>Glutamine!C16</f>
        <v>213.14999999996508</v>
      </c>
      <c r="J11">
        <f>'In Process Calc.'!B12</f>
        <v>8.8812499999985448</v>
      </c>
      <c r="K11">
        <f>'In Process Calc.'!C12</f>
        <v>213.14999999996508</v>
      </c>
      <c r="L11">
        <f>Glutamine!Z16</f>
        <v>10.87946002353516</v>
      </c>
      <c r="M11">
        <f>Glutamine!AF16</f>
        <v>7.7708703374777972</v>
      </c>
      <c r="N11">
        <f>Glutamine!AA16</f>
        <v>5.0679999999999996</v>
      </c>
      <c r="O11">
        <f>Glutamine!W16</f>
        <v>0.06</v>
      </c>
      <c r="P11">
        <f>Glutamine!X16</f>
        <v>3.1160000000000001</v>
      </c>
      <c r="Q11">
        <f>'Growth Regression'!P11</f>
        <v>4.9413486374640745E-3</v>
      </c>
      <c r="R11">
        <f>Q11/'Growth Regression'!$O$24</f>
        <v>0.18616239185242181</v>
      </c>
      <c r="S11">
        <f>'Post Process Calc.'!K12</f>
        <v>3.4031186971645651E-2</v>
      </c>
      <c r="T11">
        <f>'Post Process Calc.'!Q12</f>
        <v>-5.4346547775025603E-3</v>
      </c>
      <c r="U11">
        <f>'Post Process Calc.'!L12</f>
        <v>-1.9577392315362927E-3</v>
      </c>
      <c r="V11">
        <f>'Post Process Calc.'!H12</f>
        <v>3.7189671648012765E-3</v>
      </c>
      <c r="W11">
        <f>'Post Process Calc.'!I12</f>
        <v>2.6844958604214312E-4</v>
      </c>
      <c r="X11">
        <f>'Post Process Calc.'!AG12</f>
        <v>-0.15969630392353476</v>
      </c>
      <c r="Y11">
        <f t="shared" si="2"/>
        <v>21.269491857278531</v>
      </c>
      <c r="Z11">
        <f t="shared" si="2"/>
        <v>-3.3966592359390999</v>
      </c>
      <c r="AA11">
        <f t="shared" si="0"/>
        <v>-1.2235870197101828</v>
      </c>
      <c r="AB11">
        <f t="shared" si="0"/>
        <v>2.3243544780007976</v>
      </c>
      <c r="AC11">
        <f t="shared" si="0"/>
        <v>0.16778099127633944</v>
      </c>
      <c r="AD11">
        <v>100</v>
      </c>
      <c r="AE11">
        <v>0.32</v>
      </c>
      <c r="AF11">
        <v>7</v>
      </c>
      <c r="AG11">
        <v>0.7</v>
      </c>
      <c r="AH11">
        <f t="shared" si="1"/>
        <v>5.0118723362727164E-8</v>
      </c>
      <c r="AI11">
        <v>1</v>
      </c>
      <c r="AJ11">
        <v>0.311</v>
      </c>
      <c r="AK11">
        <f t="array" ref="AK11">INDEX(Transcriptome!D$2:D$28,MATCH(1,(Transcriptome!$A$2:$A$28=$B11)*(Transcriptome!$C$2:$C$28=$G11),0))</f>
        <v>0.79638815840343802</v>
      </c>
      <c r="AL11">
        <f t="array" ref="AL11">INDEX(Transcriptome!E$2:E$28,MATCH(1,(Transcriptome!$A$2:$A$28=$B11)*(Transcriptome!$C$2:$C$28=$G11),0))</f>
        <v>1.3861591991761282</v>
      </c>
      <c r="AM11">
        <f t="array" ref="AM11">INDEX(Transcriptome!F$2:F$28,MATCH(1,(Transcriptome!$A$2:$A$28=$B11)*(Transcriptome!$C$2:$C$28=$G11),0))</f>
        <v>1.2378335354860572</v>
      </c>
      <c r="AN11">
        <f t="array" ref="AN11">INDEX(Transcriptome!G$2:G$28,MATCH(1,(Transcriptome!$A$2:$A$28=$B11)*(Transcriptome!$C$2:$C$28=$G11),0))</f>
        <v>1.1146782068558136</v>
      </c>
      <c r="AO11">
        <f t="array" ref="AO11">INDEX(Transcriptome!H$2:H$28,MATCH(1,(Transcriptome!$A$2:$A$28=$B11)*(Transcriptome!$C$2:$C$28=$G11),0))</f>
        <v>0</v>
      </c>
      <c r="AP11">
        <f t="array" ref="AP11">INDEX(Transcriptome!I$2:I$28,MATCH(1,(Transcriptome!$A$2:$A$28=$B11)*(Transcriptome!$C$2:$C$28=$G11),0))</f>
        <v>1.5937672902652</v>
      </c>
      <c r="AQ11">
        <f t="array" ref="AQ11">INDEX(Transcriptome!J$2:J$28,MATCH(1,(Transcriptome!$A$2:$A$28=$B11)*(Transcriptome!$C$2:$C$28=$G11),0))</f>
        <v>1.1631873200393728</v>
      </c>
      <c r="AR11">
        <f t="array" ref="AR11">INDEX(Transcriptome!K$2:K$28,MATCH(1,(Transcriptome!$A$2:$A$28=$B11)*(Transcriptome!$C$2:$C$28=$G11),0))</f>
        <v>1.5177303868699665</v>
      </c>
      <c r="AS11">
        <f t="array" ref="AS11">INDEX(Transcriptome!L$2:L$28,MATCH(1,(Transcriptome!$A$2:$A$28=$B11)*(Transcriptome!$C$2:$C$28=$G11),0))</f>
        <v>0.94953778317608362</v>
      </c>
      <c r="AT11">
        <f t="array" ref="AT11">INDEX(Transcriptome!M$2:M$28,MATCH(1,(Transcriptome!$A$2:$A$28=$B11)*(Transcriptome!$C$2:$C$28=$G11),0))</f>
        <v>1.0504785782994102</v>
      </c>
      <c r="AU11">
        <f t="array" ref="AU11">INDEX(Transcriptome!N$2:N$28,MATCH(1,(Transcriptome!$A$2:$A$28=$B11)*(Transcriptome!$C$2:$C$28=$G11),0))</f>
        <v>1.1745786590814218</v>
      </c>
      <c r="AV11">
        <f t="array" ref="AV11">INDEX(Transcriptome!O$2:O$28,MATCH(1,(Transcriptome!$A$2:$A$28=$B11)*(Transcriptome!$C$2:$C$28=$G11),0))</f>
        <v>1.4246121383254033</v>
      </c>
      <c r="AW11">
        <f t="array" ref="AW11">INDEX(Transcriptome!P$2:P$28,MATCH(1,(Transcriptome!$A$2:$A$28=$B11)*(Transcriptome!$C$2:$C$28=$G11),0))</f>
        <v>1.4316718554573129</v>
      </c>
      <c r="AX11">
        <f t="array" ref="AX11">INDEX(Transcriptome!Q$2:Q$28,MATCH(1,(Transcriptome!$A$2:$A$28=$B11)*(Transcriptome!$C$2:$C$28=$G11),0))</f>
        <v>0.75713152819582763</v>
      </c>
      <c r="AY11">
        <f t="array" ref="AY11">INDEX(Transcriptome!R$2:R$28,MATCH(1,(Transcriptome!$A$2:$A$28=$B11)*(Transcriptome!$C$2:$C$28=$G11),0))</f>
        <v>0.60703184309084135</v>
      </c>
      <c r="AZ11">
        <f t="array" ref="AZ11">INDEX(Transcriptome!S$2:S$28,MATCH(1,(Transcriptome!$A$2:$A$28=$B11)*(Transcriptome!$C$2:$C$28=$G11),0))</f>
        <v>0.46227503814383497</v>
      </c>
      <c r="BA11">
        <f t="array" ref="BA11">INDEX(Transcriptome!T$2:T$28,MATCH(1,(Transcriptome!$A$2:$A$28=$B11)*(Transcriptome!$C$2:$C$28=$G11),0))</f>
        <v>1.1887400615608046</v>
      </c>
      <c r="BB11">
        <f t="array" ref="BB11">INDEX(Transcriptome!U$2:U$28,MATCH(1,(Transcriptome!$A$2:$A$28=$B11)*(Transcriptome!$C$2:$C$28=$G11),0))</f>
        <v>3.2846004383966516</v>
      </c>
      <c r="BC11">
        <f t="array" ref="BC11">INDEX(Transcriptome!V$2:V$28,MATCH(1,(Transcriptome!$A$2:$A$28=$B11)*(Transcriptome!$C$2:$C$28=$G11),0))</f>
        <v>0</v>
      </c>
      <c r="BD11">
        <f t="array" ref="BD11">INDEX(Transcriptome!W$2:W$28,MATCH(1,(Transcriptome!$A$2:$A$28=$B11)*(Transcriptome!$C$2:$C$28=$G11),0))</f>
        <v>0</v>
      </c>
      <c r="BE11">
        <f t="array" ref="BE11">INDEX(Transcriptome!X$2:X$28,MATCH(1,(Transcriptome!$A$2:$A$28=$B11)*(Transcriptome!$C$2:$C$28=$G11),0))</f>
        <v>1.151485022865421</v>
      </c>
      <c r="BF11">
        <f t="array" ref="BF11">INDEX(Transcriptome!Y$2:Y$28,MATCH(1,(Transcriptome!$A$2:$A$28=$B11)*(Transcriptome!$C$2:$C$28=$G11),0))</f>
        <v>0</v>
      </c>
      <c r="BG11">
        <f t="array" ref="BG11">INDEX(Transcriptome!Z$2:Z$28,MATCH(1,(Transcriptome!$A$2:$A$28=$B11)*(Transcriptome!$C$2:$C$28=$G11),0))</f>
        <v>1.522345115654818</v>
      </c>
      <c r="BH11">
        <f t="array" ref="BH11">INDEX(Transcriptome!AA$2:AA$28,MATCH(1,(Transcriptome!$A$2:$A$28=$B11)*(Transcriptome!$C$2:$C$28=$G11),0))</f>
        <v>1.0868611963156045</v>
      </c>
      <c r="BI11">
        <f t="array" ref="BI11">INDEX(Transcriptome!AB$2:AB$28,MATCH(1,(Transcriptome!$A$2:$A$28=$B11)*(Transcriptome!$C$2:$C$28=$G11),0))</f>
        <v>0.47108546246307648</v>
      </c>
      <c r="BJ11">
        <f t="array" ref="BJ11">INDEX(Transcriptome!AC$2:AC$28,MATCH(1,(Transcriptome!$A$2:$A$28=$B11)*(Transcriptome!$C$2:$C$28=$G11),0))</f>
        <v>1.0143119044332307</v>
      </c>
      <c r="BK11">
        <f t="array" ref="BK11">INDEX(Transcriptome!AD$2:AD$28,MATCH(1,(Transcriptome!$A$2:$A$28=$B11)*(Transcriptome!$C$2:$C$28=$G11),0))</f>
        <v>1.2812995285762343</v>
      </c>
      <c r="BL11">
        <f t="array" ref="BL11">INDEX(Transcriptome!AE$2:AE$28,MATCH(1,(Transcriptome!$A$2:$A$28=$B11)*(Transcriptome!$C$2:$C$28=$G11),0))</f>
        <v>1.4799321306043323</v>
      </c>
      <c r="BM11">
        <f t="array" ref="BM11">INDEX(Transcriptome!AF$2:AF$28,MATCH(1,(Transcriptome!$A$2:$A$28=$B11)*(Transcriptome!$C$2:$C$28=$G11),0))</f>
        <v>0.9086559090219839</v>
      </c>
      <c r="BN11">
        <f t="array" ref="BN11">INDEX(Transcriptome!AG$2:AG$28,MATCH(1,(Transcriptome!$A$2:$A$28=$B11)*(Transcriptome!$C$2:$C$28=$G11),0))</f>
        <v>0.58759307532968807</v>
      </c>
      <c r="BO11">
        <f t="array" ref="BO11">INDEX(Transcriptome!AH$2:AH$28,MATCH(1,(Transcriptome!$A$2:$A$28=$B11)*(Transcriptome!$C$2:$C$28=$G11),0))</f>
        <v>2.0587540778292777</v>
      </c>
      <c r="BP11">
        <f t="array" ref="BP11">INDEX(Transcriptome!AI$2:AI$28,MATCH(1,(Transcriptome!$A$2:$A$28=$B11)*(Transcriptome!$C$2:$C$28=$G11),0))</f>
        <v>0.8753236435968571</v>
      </c>
      <c r="BQ11">
        <f t="array" ref="BQ11">INDEX(Transcriptome!AJ$2:AJ$28,MATCH(1,(Transcriptome!$A$2:$A$28=$B11)*(Transcriptome!$C$2:$C$28=$G11),0))</f>
        <v>0.88559206312324201</v>
      </c>
      <c r="BR11">
        <f t="array" ref="BR11">INDEX(Transcriptome!AK$2:AK$28,MATCH(1,(Transcriptome!$A$2:$A$28=$B11)*(Transcriptome!$C$2:$C$28=$G11),0))</f>
        <v>0.88259806714277234</v>
      </c>
      <c r="BS11">
        <f t="array" ref="BS11">INDEX(Transcriptome!AL$2:AL$28,MATCH(1,(Transcriptome!$A$2:$A$28=$B11)*(Transcriptome!$C$2:$C$28=$G11),0))</f>
        <v>1</v>
      </c>
      <c r="BT11">
        <f t="array" ref="BT11">INDEX(Transcriptome!AM$2:AM$28,MATCH(1,(Transcriptome!$A$2:$A$28=$B11)*(Transcriptome!$C$2:$C$28=$G11),0))</f>
        <v>0.88904773156498651</v>
      </c>
      <c r="BU11">
        <f t="array" ref="BU11">INDEX(Transcriptome!AN$2:AN$28,MATCH(1,(Transcriptome!$A$2:$A$28=$B11)*(Transcriptome!$C$2:$C$28=$G11),0))</f>
        <v>1.0909544267130757</v>
      </c>
      <c r="BV11">
        <f t="array" ref="BV11">INDEX(Transcriptome!AO$2:AO$28,MATCH(1,(Transcriptome!$A$2:$A$28=$B11)*(Transcriptome!$C$2:$C$28=$G11),0))</f>
        <v>1.2426193929744529</v>
      </c>
      <c r="BW11">
        <f t="array" ref="BW11">INDEX(Transcriptome!AP$2:AP$28,MATCH(1,(Transcriptome!$A$2:$A$28=$B11)*(Transcriptome!$C$2:$C$28=$G11),0))</f>
        <v>1.1782369279727287</v>
      </c>
      <c r="BX11">
        <f t="array" ref="BX11">INDEX(Transcriptome!AQ$2:AQ$28,MATCH(1,(Transcriptome!$A$2:$A$28=$B11)*(Transcriptome!$C$2:$C$28=$G11),0))</f>
        <v>1.5361027527678581</v>
      </c>
      <c r="BY11">
        <f t="array" ref="BY11">INDEX(Transcriptome!AR$2:AR$28,MATCH(1,(Transcriptome!$A$2:$A$28=$B11)*(Transcriptome!$C$2:$C$28=$G11),0))</f>
        <v>0.79955992801394471</v>
      </c>
      <c r="BZ11">
        <f t="array" ref="BZ11">INDEX(Transcriptome!AS$2:AS$28,MATCH(1,(Transcriptome!$A$2:$A$28=$B11)*(Transcriptome!$C$2:$C$28=$G11),0))</f>
        <v>1.0637104985025529</v>
      </c>
      <c r="CA11">
        <f t="array" ref="CA11">INDEX(Transcriptome!AT$2:AT$28,MATCH(1,(Transcriptome!$A$2:$A$28=$B11)*(Transcriptome!$C$2:$C$28=$G11),0))</f>
        <v>0.85835356565229848</v>
      </c>
      <c r="CB11">
        <f t="array" ref="CB11">INDEX(Transcriptome!AU$2:AU$28,MATCH(1,(Transcriptome!$A$2:$A$28=$B11)*(Transcriptome!$C$2:$C$28=$G11),0))</f>
        <v>1.712850383210498</v>
      </c>
      <c r="CC11">
        <f t="array" ref="CC11">INDEX(Transcriptome!AV$2:AV$28,MATCH(1,(Transcriptome!$A$2:$A$28=$B11)*(Transcriptome!$C$2:$C$28=$G11),0))</f>
        <v>0.71198577137362051</v>
      </c>
      <c r="CD11">
        <f t="array" ref="CD11">INDEX(Transcriptome!AW$2:AW$28,MATCH(1,(Transcriptome!$A$2:$A$28=$B11)*(Transcriptome!$C$2:$C$28=$G11),0))</f>
        <v>0.80094474222558609</v>
      </c>
      <c r="CE11">
        <f t="array" ref="CE11">INDEX(Transcriptome!AX$2:AX$28,MATCH(1,(Transcriptome!$A$2:$A$28=$B11)*(Transcriptome!$C$2:$C$28=$G11),0))</f>
        <v>0.82590812135401737</v>
      </c>
      <c r="CF11">
        <f t="array" ref="CF11">INDEX(Transcriptome!AY$2:AY$28,MATCH(1,(Transcriptome!$A$2:$A$28=$B11)*(Transcriptome!$C$2:$C$28=$G11),0))</f>
        <v>1.0272241552810923</v>
      </c>
      <c r="CG11">
        <f t="array" ref="CG11">INDEX(Transcriptome!AZ$2:AZ$28,MATCH(1,(Transcriptome!$A$2:$A$28=$B11)*(Transcriptome!$C$2:$C$28=$G11),0))</f>
        <v>0.96959416736772075</v>
      </c>
      <c r="CH11">
        <f t="array" ref="CH11">INDEX(Transcriptome!BA$2:BA$28,MATCH(1,(Transcriptome!$A$2:$A$28=$B11)*(Transcriptome!$C$2:$C$28=$G11),0))</f>
        <v>1.974935690525407</v>
      </c>
      <c r="CI11">
        <f t="array" ref="CI11">INDEX(Transcriptome!BB$2:BB$28,MATCH(1,(Transcriptome!$A$2:$A$28=$B11)*(Transcriptome!$C$2:$C$28=$G11),0))</f>
        <v>2.1033973998458797</v>
      </c>
      <c r="CJ11">
        <f t="array" ref="CJ11">INDEX(Transcriptome!BC$2:BC$28,MATCH(1,(Transcriptome!$A$2:$A$28=$B11)*(Transcriptome!$C$2:$C$28=$G11),0))</f>
        <v>0</v>
      </c>
      <c r="CK11">
        <f t="array" ref="CK11">INDEX(Transcriptome!BD$2:BD$28,MATCH(1,(Transcriptome!$A$2:$A$28=$B11)*(Transcriptome!$C$2:$C$28=$G11),0))</f>
        <v>1.5996061925887715</v>
      </c>
      <c r="CL11">
        <f t="array" ref="CL11">INDEX(Transcriptome!BE$2:BE$28,MATCH(1,(Transcriptome!$A$2:$A$28=$B11)*(Transcriptome!$C$2:$C$28=$G11),0))</f>
        <v>1.4949993475149961</v>
      </c>
      <c r="CM11">
        <f t="array" ref="CM11">INDEX(Transcriptome!BF$2:BF$28,MATCH(1,(Transcriptome!$A$2:$A$28=$B11)*(Transcriptome!$C$2:$C$28=$G11),0))</f>
        <v>1.5497468202012199</v>
      </c>
      <c r="CN11">
        <f t="array" ref="CN11">INDEX(Transcriptome!BG$2:BG$28,MATCH(1,(Transcriptome!$A$2:$A$28=$B11)*(Transcriptome!$C$2:$C$28=$G11),0))</f>
        <v>2.4313166778774296</v>
      </c>
      <c r="CO11">
        <f t="array" ref="CO11">INDEX(Transcriptome!BH$2:BH$28,MATCH(1,(Transcriptome!$A$2:$A$28=$B11)*(Transcriptome!$C$2:$C$28=$G11),0))</f>
        <v>0.64707001056733671</v>
      </c>
      <c r="CP11">
        <f t="array" ref="CP11">INDEX(Transcriptome!BI$2:BI$28,MATCH(1,(Transcriptome!$A$2:$A$28=$B11)*(Transcriptome!$C$2:$C$28=$G11),0))</f>
        <v>0</v>
      </c>
      <c r="CQ11">
        <f t="array" ref="CQ11">INDEX(Transcriptome!BJ$2:BJ$28,MATCH(1,(Transcriptome!$A$2:$A$28=$B11)*(Transcriptome!$C$2:$C$28=$G11),0))</f>
        <v>0</v>
      </c>
      <c r="CR11">
        <f t="array" ref="CR11">INDEX(Transcriptome!BK$2:BK$28,MATCH(1,(Transcriptome!$A$2:$A$28=$B11)*(Transcriptome!$C$2:$C$28=$G11),0))</f>
        <v>2.1724789275552308</v>
      </c>
      <c r="CS11">
        <f t="array" ref="CS11">INDEX(Transcriptome!BL$2:BL$28,MATCH(1,(Transcriptome!$A$2:$A$28=$B11)*(Transcriptome!$C$2:$C$28=$G11),0))</f>
        <v>1.7950064664524856</v>
      </c>
      <c r="CT11">
        <f t="array" ref="CT11">INDEX(Transcriptome!BM$2:BM$28,MATCH(1,(Transcriptome!$A$2:$A$28=$B11)*(Transcriptome!$C$2:$C$28=$G11),0))</f>
        <v>0.75235595411476763</v>
      </c>
      <c r="CU11">
        <f t="array" ref="CU11">INDEX(Transcriptome!BN$2:BN$28,MATCH(1,(Transcriptome!$A$2:$A$28=$B11)*(Transcriptome!$C$2:$C$28=$G11),0))</f>
        <v>30.841627330882794</v>
      </c>
      <c r="CV11">
        <f t="array" ref="CV11">INDEX(Transcriptome!BO$2:BO$28,MATCH(1,(Transcriptome!$A$2:$A$28=$B11)*(Transcriptome!$C$2:$C$28=$G11),0))</f>
        <v>1.9998119070900044</v>
      </c>
      <c r="CW11">
        <f t="array" ref="CW11">INDEX(Transcriptome!BP$2:BP$28,MATCH(1,(Transcriptome!$A$2:$A$28=$B11)*(Transcriptome!$C$2:$C$28=$G11),0))</f>
        <v>0.64707001056733671</v>
      </c>
      <c r="CX11">
        <f t="array" ref="CX11">INDEX(Transcriptome!BQ$2:BQ$28,MATCH(1,(Transcriptome!$A$2:$A$28=$B11)*(Transcriptome!$C$2:$C$28=$G11),0))</f>
        <v>1</v>
      </c>
      <c r="CY11">
        <f t="array" ref="CY11">INDEX(Transcriptome!BR$2:BR$28,MATCH(1,(Transcriptome!$A$2:$A$28=$B11)*(Transcriptome!$C$2:$C$28=$G11),0))</f>
        <v>1.4503728796128219</v>
      </c>
    </row>
    <row r="12" spans="1:103">
      <c r="A12">
        <f>Glutamine!A17</f>
        <v>10</v>
      </c>
      <c r="B12" t="s">
        <v>582</v>
      </c>
      <c r="C12" s="324" t="s">
        <v>586</v>
      </c>
      <c r="D12">
        <v>1</v>
      </c>
      <c r="E12">
        <f>Glutamine!H17</f>
        <v>15.10840020904541</v>
      </c>
      <c r="F12" s="477">
        <f>Glutamine!K17</f>
        <v>98.040603637695312</v>
      </c>
      <c r="G12" t="s">
        <v>512</v>
      </c>
      <c r="H12" s="321">
        <f>Glutamine!B17</f>
        <v>9.9277777777824667</v>
      </c>
      <c r="I12" s="322">
        <f>Glutamine!C17</f>
        <v>238.2666666667792</v>
      </c>
      <c r="J12">
        <f>'In Process Calc.'!B13</f>
        <v>9.9277777777824667</v>
      </c>
      <c r="K12">
        <f>'In Process Calc.'!C13</f>
        <v>238.2666666667792</v>
      </c>
      <c r="L12">
        <f>Glutamine!Z17</f>
        <v>5.6617598081662557</v>
      </c>
      <c r="M12">
        <f>Glutamine!AF17</f>
        <v>3.4413854351687392</v>
      </c>
      <c r="N12">
        <f>Glutamine!AA17</f>
        <v>5.8840000000000003</v>
      </c>
      <c r="O12">
        <f>Glutamine!W17</f>
        <v>7.1999999999999995E-2</v>
      </c>
      <c r="P12">
        <f>Glutamine!X17</f>
        <v>2.4220000000000002</v>
      </c>
      <c r="Q12">
        <f>'Growth Regression'!P12</f>
        <v>2.7896448655290607E-3</v>
      </c>
      <c r="R12">
        <f>Q12/'Growth Regression'!$O$24</f>
        <v>0.10509822291192124</v>
      </c>
      <c r="S12">
        <f>'Post Process Calc.'!K13</f>
        <v>3.6115258863786089E-2</v>
      </c>
      <c r="T12">
        <f>'Post Process Calc.'!Q13</f>
        <v>-6.8355867380543592E-3</v>
      </c>
      <c r="U12">
        <f>'Post Process Calc.'!L13</f>
        <v>6.935851052849209E-4</v>
      </c>
      <c r="V12">
        <f>'Post Process Calc.'!H13</f>
        <v>3.3720608448230905E-3</v>
      </c>
      <c r="W12">
        <f>'Post Process Calc.'!I13</f>
        <v>8.1739620857980725E-4</v>
      </c>
      <c r="X12">
        <f>'Post Process Calc.'!AG13</f>
        <v>-0.1892714313314425</v>
      </c>
      <c r="Y12">
        <f t="shared" si="2"/>
        <v>22.572036789866303</v>
      </c>
      <c r="Z12">
        <f t="shared" si="2"/>
        <v>-4.2722417112839741</v>
      </c>
      <c r="AA12">
        <f t="shared" si="0"/>
        <v>0.43349069080307556</v>
      </c>
      <c r="AB12">
        <f t="shared" si="0"/>
        <v>2.1075380280144316</v>
      </c>
      <c r="AC12">
        <f t="shared" si="0"/>
        <v>0.51087263036237951</v>
      </c>
      <c r="AD12">
        <v>100</v>
      </c>
      <c r="AE12">
        <v>0.32</v>
      </c>
      <c r="AF12">
        <v>7</v>
      </c>
      <c r="AG12">
        <v>0.7</v>
      </c>
      <c r="AH12">
        <f t="shared" si="1"/>
        <v>5.0118723362727164E-8</v>
      </c>
      <c r="AI12">
        <v>1</v>
      </c>
      <c r="AJ12">
        <v>0.311</v>
      </c>
      <c r="AK12">
        <f t="array" ref="AK12">INDEX(Transcriptome!D$2:D$28,MATCH(1,(Transcriptome!$A$2:$A$28=$B12)*(Transcriptome!$C$2:$C$28=$G12),0))</f>
        <v>0.79911115968947066</v>
      </c>
      <c r="AL12">
        <f t="array" ref="AL12">INDEX(Transcriptome!E$2:E$28,MATCH(1,(Transcriptome!$A$2:$A$28=$B12)*(Transcriptome!$C$2:$C$28=$G12),0))</f>
        <v>1.395845883804042</v>
      </c>
      <c r="AM12">
        <f t="array" ref="AM12">INDEX(Transcriptome!F$2:F$28,MATCH(1,(Transcriptome!$A$2:$A$28=$B12)*(Transcriptome!$C$2:$C$28=$G12),0))</f>
        <v>1.2386820755987473</v>
      </c>
      <c r="AN12">
        <f t="array" ref="AN12">INDEX(Transcriptome!G$2:G$28,MATCH(1,(Transcriptome!$A$2:$A$28=$B12)*(Transcriptome!$C$2:$C$28=$G12),0))</f>
        <v>0.41313915958702108</v>
      </c>
      <c r="AO12">
        <f t="array" ref="AO12">INDEX(Transcriptome!H$2:H$28,MATCH(1,(Transcriptome!$A$2:$A$28=$B12)*(Transcriptome!$C$2:$C$28=$G12),0))</f>
        <v>0</v>
      </c>
      <c r="AP12">
        <f t="array" ref="AP12">INDEX(Transcriptome!I$2:I$28,MATCH(1,(Transcriptome!$A$2:$A$28=$B12)*(Transcriptome!$C$2:$C$28=$G12),0))</f>
        <v>1.6373902208828588</v>
      </c>
      <c r="AQ12">
        <f t="array" ref="AQ12">INDEX(Transcriptome!J$2:J$28,MATCH(1,(Transcriptome!$A$2:$A$28=$B12)*(Transcriptome!$C$2:$C$28=$G12),0))</f>
        <v>1.0934992172910949</v>
      </c>
      <c r="AR12">
        <f t="array" ref="AR12">INDEX(Transcriptome!K$2:K$28,MATCH(1,(Transcriptome!$A$2:$A$28=$B12)*(Transcriptome!$C$2:$C$28=$G12),0))</f>
        <v>1.4036482118242957</v>
      </c>
      <c r="AS12">
        <f t="array" ref="AS12">INDEX(Transcriptome!L$2:L$28,MATCH(1,(Transcriptome!$A$2:$A$28=$B12)*(Transcriptome!$C$2:$C$28=$G12),0))</f>
        <v>0.94961435084723056</v>
      </c>
      <c r="AT12">
        <f t="array" ref="AT12">INDEX(Transcriptome!M$2:M$28,MATCH(1,(Transcriptome!$A$2:$A$28=$B12)*(Transcriptome!$C$2:$C$28=$G12),0))</f>
        <v>1.0343862396420227</v>
      </c>
      <c r="AU12">
        <f t="array" ref="AU12">INDEX(Transcriptome!N$2:N$28,MATCH(1,(Transcriptome!$A$2:$A$28=$B12)*(Transcriptome!$C$2:$C$28=$G12),0))</f>
        <v>1.1417637658643289</v>
      </c>
      <c r="AV12">
        <f t="array" ref="AV12">INDEX(Transcriptome!O$2:O$28,MATCH(1,(Transcriptome!$A$2:$A$28=$B12)*(Transcriptome!$C$2:$C$28=$G12),0))</f>
        <v>1.3965472309808804</v>
      </c>
      <c r="AW12">
        <f t="array" ref="AW12">INDEX(Transcriptome!P$2:P$28,MATCH(1,(Transcriptome!$A$2:$A$28=$B12)*(Transcriptome!$C$2:$C$28=$G12),0))</f>
        <v>1.3919262992893948</v>
      </c>
      <c r="AX12">
        <f t="array" ref="AX12">INDEX(Transcriptome!Q$2:Q$28,MATCH(1,(Transcriptome!$A$2:$A$28=$B12)*(Transcriptome!$C$2:$C$28=$G12),0))</f>
        <v>0.73359669576377562</v>
      </c>
      <c r="AY12">
        <f t="array" ref="AY12">INDEX(Transcriptome!R$2:R$28,MATCH(1,(Transcriptome!$A$2:$A$28=$B12)*(Transcriptome!$C$2:$C$28=$G12),0))</f>
        <v>0.59836270430598559</v>
      </c>
      <c r="AZ12">
        <f t="array" ref="AZ12">INDEX(Transcriptome!S$2:S$28,MATCH(1,(Transcriptome!$A$2:$A$28=$B12)*(Transcriptome!$C$2:$C$28=$G12),0))</f>
        <v>0.44894986261624537</v>
      </c>
      <c r="BA12">
        <f t="array" ref="BA12">INDEX(Transcriptome!T$2:T$28,MATCH(1,(Transcriptome!$A$2:$A$28=$B12)*(Transcriptome!$C$2:$C$28=$G12),0))</f>
        <v>1.1873267962928766</v>
      </c>
      <c r="BB12">
        <f t="array" ref="BB12">INDEX(Transcriptome!U$2:U$28,MATCH(1,(Transcriptome!$A$2:$A$28=$B12)*(Transcriptome!$C$2:$C$28=$G12),0))</f>
        <v>2.9346206754839992</v>
      </c>
      <c r="BC12">
        <f t="array" ref="BC12">INDEX(Transcriptome!V$2:V$28,MATCH(1,(Transcriptome!$A$2:$A$28=$B12)*(Transcriptome!$C$2:$C$28=$G12),0))</f>
        <v>0</v>
      </c>
      <c r="BD12">
        <f t="array" ref="BD12">INDEX(Transcriptome!W$2:W$28,MATCH(1,(Transcriptome!$A$2:$A$28=$B12)*(Transcriptome!$C$2:$C$28=$G12),0))</f>
        <v>0</v>
      </c>
      <c r="BE12">
        <f t="array" ref="BE12">INDEX(Transcriptome!X$2:X$28,MATCH(1,(Transcriptome!$A$2:$A$28=$B12)*(Transcriptome!$C$2:$C$28=$G12),0))</f>
        <v>1.1338718139260324</v>
      </c>
      <c r="BF12">
        <f t="array" ref="BF12">INDEX(Transcriptome!Y$2:Y$28,MATCH(1,(Transcriptome!$A$2:$A$28=$B12)*(Transcriptome!$C$2:$C$28=$G12),0))</f>
        <v>0</v>
      </c>
      <c r="BG12">
        <f t="array" ref="BG12">INDEX(Transcriptome!Z$2:Z$28,MATCH(1,(Transcriptome!$A$2:$A$28=$B12)*(Transcriptome!$C$2:$C$28=$G12),0))</f>
        <v>1.5384366899444268</v>
      </c>
      <c r="BH12">
        <f t="array" ref="BH12">INDEX(Transcriptome!AA$2:AA$28,MATCH(1,(Transcriptome!$A$2:$A$28=$B12)*(Transcriptome!$C$2:$C$28=$G12),0))</f>
        <v>1.0764313688936573</v>
      </c>
      <c r="BI12">
        <f t="array" ref="BI12">INDEX(Transcriptome!AB$2:AB$28,MATCH(1,(Transcriptome!$A$2:$A$28=$B12)*(Transcriptome!$C$2:$C$28=$G12),0))</f>
        <v>0.47159130437877711</v>
      </c>
      <c r="BJ12">
        <f t="array" ref="BJ12">INDEX(Transcriptome!AC$2:AC$28,MATCH(1,(Transcriptome!$A$2:$A$28=$B12)*(Transcriptome!$C$2:$C$28=$G12),0))</f>
        <v>1.0571838358251406</v>
      </c>
      <c r="BK12">
        <f t="array" ref="BK12">INDEX(Transcriptome!AD$2:AD$28,MATCH(1,(Transcriptome!$A$2:$A$28=$B12)*(Transcriptome!$C$2:$C$28=$G12),0))</f>
        <v>1.2979820354545486</v>
      </c>
      <c r="BL12">
        <f t="array" ref="BL12">INDEX(Transcriptome!AE$2:AE$28,MATCH(1,(Transcriptome!$A$2:$A$28=$B12)*(Transcriptome!$C$2:$C$28=$G12),0))</f>
        <v>1.502511326716075</v>
      </c>
      <c r="BM12">
        <f t="array" ref="BM12">INDEX(Transcriptome!AF$2:AF$28,MATCH(1,(Transcriptome!$A$2:$A$28=$B12)*(Transcriptome!$C$2:$C$28=$G12),0))</f>
        <v>0.92275337933209434</v>
      </c>
      <c r="BN12">
        <f t="array" ref="BN12">INDEX(Transcriptome!AG$2:AG$28,MATCH(1,(Transcriptome!$A$2:$A$28=$B12)*(Transcriptome!$C$2:$C$28=$G12),0))</f>
        <v>0.57492789139254974</v>
      </c>
      <c r="BO12">
        <f t="array" ref="BO12">INDEX(Transcriptome!AH$2:AH$28,MATCH(1,(Transcriptome!$A$2:$A$28=$B12)*(Transcriptome!$C$2:$C$28=$G12),0))</f>
        <v>2.1154284091716771</v>
      </c>
      <c r="BP12">
        <f t="array" ref="BP12">INDEX(Transcriptome!AI$2:AI$28,MATCH(1,(Transcriptome!$A$2:$A$28=$B12)*(Transcriptome!$C$2:$C$28=$G12),0))</f>
        <v>0.85597038518299884</v>
      </c>
      <c r="BQ12">
        <f t="array" ref="BQ12">INDEX(Transcriptome!AJ$2:AJ$28,MATCH(1,(Transcriptome!$A$2:$A$28=$B12)*(Transcriptome!$C$2:$C$28=$G12),0))</f>
        <v>0.9270169484475107</v>
      </c>
      <c r="BR12">
        <f t="array" ref="BR12">INDEX(Transcriptome!AK$2:AK$28,MATCH(1,(Transcriptome!$A$2:$A$28=$B12)*(Transcriptome!$C$2:$C$28=$G12),0))</f>
        <v>0.91392647570710206</v>
      </c>
      <c r="BS12">
        <f t="array" ref="BS12">INDEX(Transcriptome!AL$2:AL$28,MATCH(1,(Transcriptome!$A$2:$A$28=$B12)*(Transcriptome!$C$2:$C$28=$G12),0))</f>
        <v>1</v>
      </c>
      <c r="BT12">
        <f t="array" ref="BT12">INDEX(Transcriptome!AM$2:AM$28,MATCH(1,(Transcriptome!$A$2:$A$28=$B12)*(Transcriptome!$C$2:$C$28=$G12),0))</f>
        <v>0.87506702113635604</v>
      </c>
      <c r="BU12">
        <f t="array" ref="BU12">INDEX(Transcriptome!AN$2:AN$28,MATCH(1,(Transcriptome!$A$2:$A$28=$B12)*(Transcriptome!$C$2:$C$28=$G12),0))</f>
        <v>1.0812931656942111</v>
      </c>
      <c r="BV12">
        <f t="array" ref="BV12">INDEX(Transcriptome!AO$2:AO$28,MATCH(1,(Transcriptome!$A$2:$A$28=$B12)*(Transcriptome!$C$2:$C$28=$G12),0))</f>
        <v>1.2412757853546588</v>
      </c>
      <c r="BW12">
        <f t="array" ref="BW12">INDEX(Transcriptome!AP$2:AP$28,MATCH(1,(Transcriptome!$A$2:$A$28=$B12)*(Transcriptome!$C$2:$C$28=$G12),0))</f>
        <v>1.1463769840236129</v>
      </c>
      <c r="BX12">
        <f t="array" ref="BX12">INDEX(Transcriptome!AQ$2:AQ$28,MATCH(1,(Transcriptome!$A$2:$A$28=$B12)*(Transcriptome!$C$2:$C$28=$G12),0))</f>
        <v>1.5376111207797365</v>
      </c>
      <c r="BY12">
        <f t="array" ref="BY12">INDEX(Transcriptome!AR$2:AR$28,MATCH(1,(Transcriptome!$A$2:$A$28=$B12)*(Transcriptome!$C$2:$C$28=$G12),0))</f>
        <v>0.78312832126036092</v>
      </c>
      <c r="BZ12">
        <f t="array" ref="BZ12">INDEX(Transcriptome!AS$2:AS$28,MATCH(1,(Transcriptome!$A$2:$A$28=$B12)*(Transcriptome!$C$2:$C$28=$G12),0))</f>
        <v>1.0554455360573771</v>
      </c>
      <c r="CA12">
        <f t="array" ref="CA12">INDEX(Transcriptome!AT$2:AT$28,MATCH(1,(Transcriptome!$A$2:$A$28=$B12)*(Transcriptome!$C$2:$C$28=$G12),0))</f>
        <v>0.8368102605762836</v>
      </c>
      <c r="CB12">
        <f t="array" ref="CB12">INDEX(Transcriptome!AU$2:AU$28,MATCH(1,(Transcriptome!$A$2:$A$28=$B12)*(Transcriptome!$C$2:$C$28=$G12),0))</f>
        <v>1.7524949277791828</v>
      </c>
      <c r="CC12">
        <f t="array" ref="CC12">INDEX(Transcriptome!AV$2:AV$28,MATCH(1,(Transcriptome!$A$2:$A$28=$B12)*(Transcriptome!$C$2:$C$28=$G12),0))</f>
        <v>0.67651836917863639</v>
      </c>
      <c r="CD12">
        <f t="array" ref="CD12">INDEX(Transcriptome!AW$2:AW$28,MATCH(1,(Transcriptome!$A$2:$A$28=$B12)*(Transcriptome!$C$2:$C$28=$G12),0))</f>
        <v>0.79957736892979914</v>
      </c>
      <c r="CE12">
        <f t="array" ref="CE12">INDEX(Transcriptome!AX$2:AX$28,MATCH(1,(Transcriptome!$A$2:$A$28=$B12)*(Transcriptome!$C$2:$C$28=$G12),0))</f>
        <v>0.84066476768291531</v>
      </c>
      <c r="CF12">
        <f t="array" ref="CF12">INDEX(Transcriptome!AY$2:AY$28,MATCH(1,(Transcriptome!$A$2:$A$28=$B12)*(Transcriptome!$C$2:$C$28=$G12),0))</f>
        <v>0.99862338389680116</v>
      </c>
      <c r="CG12">
        <f t="array" ref="CG12">INDEX(Transcriptome!AZ$2:AZ$28,MATCH(1,(Transcriptome!$A$2:$A$28=$B12)*(Transcriptome!$C$2:$C$28=$G12),0))</f>
        <v>0.95974063131380538</v>
      </c>
      <c r="CH12">
        <f t="array" ref="CH12">INDEX(Transcriptome!BA$2:BA$28,MATCH(1,(Transcriptome!$A$2:$A$28=$B12)*(Transcriptome!$C$2:$C$28=$G12),0))</f>
        <v>1.9813944974991031</v>
      </c>
      <c r="CI12">
        <f t="array" ref="CI12">INDEX(Transcriptome!BB$2:BB$28,MATCH(1,(Transcriptome!$A$2:$A$28=$B12)*(Transcriptome!$C$2:$C$28=$G12),0))</f>
        <v>2.1376571317272437</v>
      </c>
      <c r="CJ12">
        <f t="array" ref="CJ12">INDEX(Transcriptome!BC$2:BC$28,MATCH(1,(Transcriptome!$A$2:$A$28=$B12)*(Transcriptome!$C$2:$C$28=$G12),0))</f>
        <v>0</v>
      </c>
      <c r="CK12">
        <f t="array" ref="CK12">INDEX(Transcriptome!BD$2:BD$28,MATCH(1,(Transcriptome!$A$2:$A$28=$B12)*(Transcriptome!$C$2:$C$28=$G12),0))</f>
        <v>1.5663129663080484</v>
      </c>
      <c r="CL12">
        <f t="array" ref="CL12">INDEX(Transcriptome!BE$2:BE$28,MATCH(1,(Transcriptome!$A$2:$A$28=$B12)*(Transcriptome!$C$2:$C$28=$G12),0))</f>
        <v>1.4453935097704496</v>
      </c>
      <c r="CM12">
        <f t="array" ref="CM12">INDEX(Transcriptome!BF$2:BF$28,MATCH(1,(Transcriptome!$A$2:$A$28=$B12)*(Transcriptome!$C$2:$C$28=$G12),0))</f>
        <v>1.6277485452435247</v>
      </c>
      <c r="CN12">
        <f t="array" ref="CN12">INDEX(Transcriptome!BG$2:BG$28,MATCH(1,(Transcriptome!$A$2:$A$28=$B12)*(Transcriptome!$C$2:$C$28=$G12),0))</f>
        <v>2.3611743621600545</v>
      </c>
      <c r="CO12">
        <f t="array" ref="CO12">INDEX(Transcriptome!BH$2:BH$28,MATCH(1,(Transcriptome!$A$2:$A$28=$B12)*(Transcriptome!$C$2:$C$28=$G12),0))</f>
        <v>0.66157773370407957</v>
      </c>
      <c r="CP12">
        <f t="array" ref="CP12">INDEX(Transcriptome!BI$2:BI$28,MATCH(1,(Transcriptome!$A$2:$A$28=$B12)*(Transcriptome!$C$2:$C$28=$G12),0))</f>
        <v>0</v>
      </c>
      <c r="CQ12">
        <f t="array" ref="CQ12">INDEX(Transcriptome!BJ$2:BJ$28,MATCH(1,(Transcriptome!$A$2:$A$28=$B12)*(Transcriptome!$C$2:$C$28=$G12),0))</f>
        <v>0</v>
      </c>
      <c r="CR12">
        <f t="array" ref="CR12">INDEX(Transcriptome!BK$2:BK$28,MATCH(1,(Transcriptome!$A$2:$A$28=$B12)*(Transcriptome!$C$2:$C$28=$G12),0))</f>
        <v>2.2177081080211609</v>
      </c>
      <c r="CS12">
        <f t="array" ref="CS12">INDEX(Transcriptome!BL$2:BL$28,MATCH(1,(Transcriptome!$A$2:$A$28=$B12)*(Transcriptome!$C$2:$C$28=$G12),0))</f>
        <v>1.8689744295700941</v>
      </c>
      <c r="CT12">
        <f t="array" ref="CT12">INDEX(Transcriptome!BM$2:BM$28,MATCH(1,(Transcriptome!$A$2:$A$28=$B12)*(Transcriptome!$C$2:$C$28=$G12),0))</f>
        <v>0.71999310841955522</v>
      </c>
      <c r="CU12">
        <f t="array" ref="CU12">INDEX(Transcriptome!BN$2:BN$28,MATCH(1,(Transcriptome!$A$2:$A$28=$B12)*(Transcriptome!$C$2:$C$28=$G12),0))</f>
        <v>31.051492934824005</v>
      </c>
      <c r="CV12">
        <f t="array" ref="CV12">INDEX(Transcriptome!BO$2:BO$28,MATCH(1,(Transcriptome!$A$2:$A$28=$B12)*(Transcriptome!$C$2:$C$28=$G12),0))</f>
        <v>1.7199426312342987</v>
      </c>
      <c r="CW12">
        <f t="array" ref="CW12">INDEX(Transcriptome!BP$2:BP$28,MATCH(1,(Transcriptome!$A$2:$A$28=$B12)*(Transcriptome!$C$2:$C$28=$G12),0))</f>
        <v>0.66157773370407957</v>
      </c>
      <c r="CX12">
        <f t="array" ref="CX12">INDEX(Transcriptome!BQ$2:BQ$28,MATCH(1,(Transcriptome!$A$2:$A$28=$B12)*(Transcriptome!$C$2:$C$28=$G12),0))</f>
        <v>1</v>
      </c>
      <c r="CY12">
        <f t="array" ref="CY12">INDEX(Transcriptome!BR$2:BR$28,MATCH(1,(Transcriptome!$A$2:$A$28=$B12)*(Transcriptome!$C$2:$C$28=$G12),0))</f>
        <v>1.3004604300657727</v>
      </c>
    </row>
    <row r="13" spans="1:103">
      <c r="A13">
        <f>Glutamine!A18</f>
        <v>11</v>
      </c>
      <c r="B13" t="s">
        <v>582</v>
      </c>
      <c r="C13" s="324" t="s">
        <v>586</v>
      </c>
      <c r="D13">
        <v>1</v>
      </c>
      <c r="E13">
        <f>Glutamine!H18</f>
        <v>15.682599885559082</v>
      </c>
      <c r="F13" s="477">
        <f>Glutamine!K18</f>
        <v>98.085899353027344</v>
      </c>
      <c r="G13" t="s">
        <v>512</v>
      </c>
      <c r="H13" s="321">
        <f>Glutamine!B18</f>
        <v>10.913194444445253</v>
      </c>
      <c r="I13" s="322">
        <f>Glutamine!C18</f>
        <v>261.91666666668607</v>
      </c>
      <c r="J13">
        <f>'In Process Calc.'!B14</f>
        <v>10.913194444445253</v>
      </c>
      <c r="K13">
        <f>'In Process Calc.'!C14</f>
        <v>261.91666666668607</v>
      </c>
      <c r="L13">
        <f>Glutamine!Z18</f>
        <v>6.605386442860631</v>
      </c>
      <c r="M13">
        <f>Glutamine!AF18</f>
        <v>3.2193605683836588</v>
      </c>
      <c r="N13">
        <f>Glutamine!AA18</f>
        <v>4.4249999999999998</v>
      </c>
      <c r="O13">
        <f>Glutamine!W18</f>
        <v>7.6999999999999999E-2</v>
      </c>
      <c r="P13">
        <f>Glutamine!X18</f>
        <v>2.5569999999999999</v>
      </c>
      <c r="Q13">
        <f>'Growth Regression'!P13</f>
        <v>1.5658140435642546E-3</v>
      </c>
      <c r="R13">
        <f>Q13/'Growth Regression'!$O$24</f>
        <v>5.8991119415453944E-2</v>
      </c>
      <c r="S13">
        <f>'Post Process Calc.'!K14</f>
        <v>3.7909932102069825E-2</v>
      </c>
      <c r="T13">
        <f>'Post Process Calc.'!Q14</f>
        <v>-6.1209030930378036E-3</v>
      </c>
      <c r="U13">
        <f>'Post Process Calc.'!L14</f>
        <v>3.3639362758156456E-3</v>
      </c>
      <c r="V13">
        <f>'Post Process Calc.'!H14</f>
        <v>2.2929165592122111E-3</v>
      </c>
      <c r="W13">
        <f>'Post Process Calc.'!I14</f>
        <v>1.0835911789715722E-3</v>
      </c>
      <c r="X13">
        <f>'Post Process Calc.'!AG14</f>
        <v>-0.16145908878332207</v>
      </c>
      <c r="Y13">
        <f t="shared" si="2"/>
        <v>23.693707563793641</v>
      </c>
      <c r="Z13">
        <f t="shared" si="2"/>
        <v>-3.8255644331486272</v>
      </c>
      <c r="AA13">
        <f t="shared" si="0"/>
        <v>2.1024601723847782</v>
      </c>
      <c r="AB13">
        <f t="shared" si="0"/>
        <v>1.4330728495076319</v>
      </c>
      <c r="AC13">
        <f t="shared" si="0"/>
        <v>0.6772444868572326</v>
      </c>
      <c r="AD13">
        <v>100</v>
      </c>
      <c r="AE13">
        <v>0.32</v>
      </c>
      <c r="AF13">
        <v>7</v>
      </c>
      <c r="AG13">
        <v>0.7</v>
      </c>
      <c r="AH13">
        <f t="shared" si="1"/>
        <v>5.0118723362727164E-8</v>
      </c>
      <c r="AI13">
        <v>1</v>
      </c>
      <c r="AJ13">
        <v>0.311</v>
      </c>
      <c r="AK13">
        <f t="array" ref="AK13">INDEX(Transcriptome!D$2:D$28,MATCH(1,(Transcriptome!$A$2:$A$28=$B13)*(Transcriptome!$C$2:$C$28=$G13),0))</f>
        <v>0.79911115968947066</v>
      </c>
      <c r="AL13">
        <f t="array" ref="AL13">INDEX(Transcriptome!E$2:E$28,MATCH(1,(Transcriptome!$A$2:$A$28=$B13)*(Transcriptome!$C$2:$C$28=$G13),0))</f>
        <v>1.395845883804042</v>
      </c>
      <c r="AM13">
        <f t="array" ref="AM13">INDEX(Transcriptome!F$2:F$28,MATCH(1,(Transcriptome!$A$2:$A$28=$B13)*(Transcriptome!$C$2:$C$28=$G13),0))</f>
        <v>1.2386820755987473</v>
      </c>
      <c r="AN13">
        <f t="array" ref="AN13">INDEX(Transcriptome!G$2:G$28,MATCH(1,(Transcriptome!$A$2:$A$28=$B13)*(Transcriptome!$C$2:$C$28=$G13),0))</f>
        <v>0.41313915958702108</v>
      </c>
      <c r="AO13">
        <f t="array" ref="AO13">INDEX(Transcriptome!H$2:H$28,MATCH(1,(Transcriptome!$A$2:$A$28=$B13)*(Transcriptome!$C$2:$C$28=$G13),0))</f>
        <v>0</v>
      </c>
      <c r="AP13">
        <f t="array" ref="AP13">INDEX(Transcriptome!I$2:I$28,MATCH(1,(Transcriptome!$A$2:$A$28=$B13)*(Transcriptome!$C$2:$C$28=$G13),0))</f>
        <v>1.6373902208828588</v>
      </c>
      <c r="AQ13">
        <f t="array" ref="AQ13">INDEX(Transcriptome!J$2:J$28,MATCH(1,(Transcriptome!$A$2:$A$28=$B13)*(Transcriptome!$C$2:$C$28=$G13),0))</f>
        <v>1.0934992172910949</v>
      </c>
      <c r="AR13">
        <f t="array" ref="AR13">INDEX(Transcriptome!K$2:K$28,MATCH(1,(Transcriptome!$A$2:$A$28=$B13)*(Transcriptome!$C$2:$C$28=$G13),0))</f>
        <v>1.4036482118242957</v>
      </c>
      <c r="AS13">
        <f t="array" ref="AS13">INDEX(Transcriptome!L$2:L$28,MATCH(1,(Transcriptome!$A$2:$A$28=$B13)*(Transcriptome!$C$2:$C$28=$G13),0))</f>
        <v>0.94961435084723056</v>
      </c>
      <c r="AT13">
        <f t="array" ref="AT13">INDEX(Transcriptome!M$2:M$28,MATCH(1,(Transcriptome!$A$2:$A$28=$B13)*(Transcriptome!$C$2:$C$28=$G13),0))</f>
        <v>1.0343862396420227</v>
      </c>
      <c r="AU13">
        <f t="array" ref="AU13">INDEX(Transcriptome!N$2:N$28,MATCH(1,(Transcriptome!$A$2:$A$28=$B13)*(Transcriptome!$C$2:$C$28=$G13),0))</f>
        <v>1.1417637658643289</v>
      </c>
      <c r="AV13">
        <f t="array" ref="AV13">INDEX(Transcriptome!O$2:O$28,MATCH(1,(Transcriptome!$A$2:$A$28=$B13)*(Transcriptome!$C$2:$C$28=$G13),0))</f>
        <v>1.3965472309808804</v>
      </c>
      <c r="AW13">
        <f t="array" ref="AW13">INDEX(Transcriptome!P$2:P$28,MATCH(1,(Transcriptome!$A$2:$A$28=$B13)*(Transcriptome!$C$2:$C$28=$G13),0))</f>
        <v>1.3919262992893948</v>
      </c>
      <c r="AX13">
        <f t="array" ref="AX13">INDEX(Transcriptome!Q$2:Q$28,MATCH(1,(Transcriptome!$A$2:$A$28=$B13)*(Transcriptome!$C$2:$C$28=$G13),0))</f>
        <v>0.73359669576377562</v>
      </c>
      <c r="AY13">
        <f t="array" ref="AY13">INDEX(Transcriptome!R$2:R$28,MATCH(1,(Transcriptome!$A$2:$A$28=$B13)*(Transcriptome!$C$2:$C$28=$G13),0))</f>
        <v>0.59836270430598559</v>
      </c>
      <c r="AZ13">
        <f t="array" ref="AZ13">INDEX(Transcriptome!S$2:S$28,MATCH(1,(Transcriptome!$A$2:$A$28=$B13)*(Transcriptome!$C$2:$C$28=$G13),0))</f>
        <v>0.44894986261624537</v>
      </c>
      <c r="BA13">
        <f t="array" ref="BA13">INDEX(Transcriptome!T$2:T$28,MATCH(1,(Transcriptome!$A$2:$A$28=$B13)*(Transcriptome!$C$2:$C$28=$G13),0))</f>
        <v>1.1873267962928766</v>
      </c>
      <c r="BB13">
        <f t="array" ref="BB13">INDEX(Transcriptome!U$2:U$28,MATCH(1,(Transcriptome!$A$2:$A$28=$B13)*(Transcriptome!$C$2:$C$28=$G13),0))</f>
        <v>2.9346206754839992</v>
      </c>
      <c r="BC13">
        <f t="array" ref="BC13">INDEX(Transcriptome!V$2:V$28,MATCH(1,(Transcriptome!$A$2:$A$28=$B13)*(Transcriptome!$C$2:$C$28=$G13),0))</f>
        <v>0</v>
      </c>
      <c r="BD13">
        <f t="array" ref="BD13">INDEX(Transcriptome!W$2:W$28,MATCH(1,(Transcriptome!$A$2:$A$28=$B13)*(Transcriptome!$C$2:$C$28=$G13),0))</f>
        <v>0</v>
      </c>
      <c r="BE13">
        <f t="array" ref="BE13">INDEX(Transcriptome!X$2:X$28,MATCH(1,(Transcriptome!$A$2:$A$28=$B13)*(Transcriptome!$C$2:$C$28=$G13),0))</f>
        <v>1.1338718139260324</v>
      </c>
      <c r="BF13">
        <f t="array" ref="BF13">INDEX(Transcriptome!Y$2:Y$28,MATCH(1,(Transcriptome!$A$2:$A$28=$B13)*(Transcriptome!$C$2:$C$28=$G13),0))</f>
        <v>0</v>
      </c>
      <c r="BG13">
        <f t="array" ref="BG13">INDEX(Transcriptome!Z$2:Z$28,MATCH(1,(Transcriptome!$A$2:$A$28=$B13)*(Transcriptome!$C$2:$C$28=$G13),0))</f>
        <v>1.5384366899444268</v>
      </c>
      <c r="BH13">
        <f t="array" ref="BH13">INDEX(Transcriptome!AA$2:AA$28,MATCH(1,(Transcriptome!$A$2:$A$28=$B13)*(Transcriptome!$C$2:$C$28=$G13),0))</f>
        <v>1.0764313688936573</v>
      </c>
      <c r="BI13">
        <f t="array" ref="BI13">INDEX(Transcriptome!AB$2:AB$28,MATCH(1,(Transcriptome!$A$2:$A$28=$B13)*(Transcriptome!$C$2:$C$28=$G13),0))</f>
        <v>0.47159130437877711</v>
      </c>
      <c r="BJ13">
        <f t="array" ref="BJ13">INDEX(Transcriptome!AC$2:AC$28,MATCH(1,(Transcriptome!$A$2:$A$28=$B13)*(Transcriptome!$C$2:$C$28=$G13),0))</f>
        <v>1.0571838358251406</v>
      </c>
      <c r="BK13">
        <f t="array" ref="BK13">INDEX(Transcriptome!AD$2:AD$28,MATCH(1,(Transcriptome!$A$2:$A$28=$B13)*(Transcriptome!$C$2:$C$28=$G13),0))</f>
        <v>1.2979820354545486</v>
      </c>
      <c r="BL13">
        <f t="array" ref="BL13">INDEX(Transcriptome!AE$2:AE$28,MATCH(1,(Transcriptome!$A$2:$A$28=$B13)*(Transcriptome!$C$2:$C$28=$G13),0))</f>
        <v>1.502511326716075</v>
      </c>
      <c r="BM13">
        <f t="array" ref="BM13">INDEX(Transcriptome!AF$2:AF$28,MATCH(1,(Transcriptome!$A$2:$A$28=$B13)*(Transcriptome!$C$2:$C$28=$G13),0))</f>
        <v>0.92275337933209434</v>
      </c>
      <c r="BN13">
        <f t="array" ref="BN13">INDEX(Transcriptome!AG$2:AG$28,MATCH(1,(Transcriptome!$A$2:$A$28=$B13)*(Transcriptome!$C$2:$C$28=$G13),0))</f>
        <v>0.57492789139254974</v>
      </c>
      <c r="BO13">
        <f t="array" ref="BO13">INDEX(Transcriptome!AH$2:AH$28,MATCH(1,(Transcriptome!$A$2:$A$28=$B13)*(Transcriptome!$C$2:$C$28=$G13),0))</f>
        <v>2.1154284091716771</v>
      </c>
      <c r="BP13">
        <f t="array" ref="BP13">INDEX(Transcriptome!AI$2:AI$28,MATCH(1,(Transcriptome!$A$2:$A$28=$B13)*(Transcriptome!$C$2:$C$28=$G13),0))</f>
        <v>0.85597038518299884</v>
      </c>
      <c r="BQ13">
        <f t="array" ref="BQ13">INDEX(Transcriptome!AJ$2:AJ$28,MATCH(1,(Transcriptome!$A$2:$A$28=$B13)*(Transcriptome!$C$2:$C$28=$G13),0))</f>
        <v>0.9270169484475107</v>
      </c>
      <c r="BR13">
        <f t="array" ref="BR13">INDEX(Transcriptome!AK$2:AK$28,MATCH(1,(Transcriptome!$A$2:$A$28=$B13)*(Transcriptome!$C$2:$C$28=$G13),0))</f>
        <v>0.91392647570710206</v>
      </c>
      <c r="BS13">
        <f t="array" ref="BS13">INDEX(Transcriptome!AL$2:AL$28,MATCH(1,(Transcriptome!$A$2:$A$28=$B13)*(Transcriptome!$C$2:$C$28=$G13),0))</f>
        <v>1</v>
      </c>
      <c r="BT13">
        <f t="array" ref="BT13">INDEX(Transcriptome!AM$2:AM$28,MATCH(1,(Transcriptome!$A$2:$A$28=$B13)*(Transcriptome!$C$2:$C$28=$G13),0))</f>
        <v>0.87506702113635604</v>
      </c>
      <c r="BU13">
        <f t="array" ref="BU13">INDEX(Transcriptome!AN$2:AN$28,MATCH(1,(Transcriptome!$A$2:$A$28=$B13)*(Transcriptome!$C$2:$C$28=$G13),0))</f>
        <v>1.0812931656942111</v>
      </c>
      <c r="BV13">
        <f t="array" ref="BV13">INDEX(Transcriptome!AO$2:AO$28,MATCH(1,(Transcriptome!$A$2:$A$28=$B13)*(Transcriptome!$C$2:$C$28=$G13),0))</f>
        <v>1.2412757853546588</v>
      </c>
      <c r="BW13">
        <f t="array" ref="BW13">INDEX(Transcriptome!AP$2:AP$28,MATCH(1,(Transcriptome!$A$2:$A$28=$B13)*(Transcriptome!$C$2:$C$28=$G13),0))</f>
        <v>1.1463769840236129</v>
      </c>
      <c r="BX13">
        <f t="array" ref="BX13">INDEX(Transcriptome!AQ$2:AQ$28,MATCH(1,(Transcriptome!$A$2:$A$28=$B13)*(Transcriptome!$C$2:$C$28=$G13),0))</f>
        <v>1.5376111207797365</v>
      </c>
      <c r="BY13">
        <f t="array" ref="BY13">INDEX(Transcriptome!AR$2:AR$28,MATCH(1,(Transcriptome!$A$2:$A$28=$B13)*(Transcriptome!$C$2:$C$28=$G13),0))</f>
        <v>0.78312832126036092</v>
      </c>
      <c r="BZ13">
        <f t="array" ref="BZ13">INDEX(Transcriptome!AS$2:AS$28,MATCH(1,(Transcriptome!$A$2:$A$28=$B13)*(Transcriptome!$C$2:$C$28=$G13),0))</f>
        <v>1.0554455360573771</v>
      </c>
      <c r="CA13">
        <f t="array" ref="CA13">INDEX(Transcriptome!AT$2:AT$28,MATCH(1,(Transcriptome!$A$2:$A$28=$B13)*(Transcriptome!$C$2:$C$28=$G13),0))</f>
        <v>0.8368102605762836</v>
      </c>
      <c r="CB13">
        <f t="array" ref="CB13">INDEX(Transcriptome!AU$2:AU$28,MATCH(1,(Transcriptome!$A$2:$A$28=$B13)*(Transcriptome!$C$2:$C$28=$G13),0))</f>
        <v>1.7524949277791828</v>
      </c>
      <c r="CC13">
        <f t="array" ref="CC13">INDEX(Transcriptome!AV$2:AV$28,MATCH(1,(Transcriptome!$A$2:$A$28=$B13)*(Transcriptome!$C$2:$C$28=$G13),0))</f>
        <v>0.67651836917863639</v>
      </c>
      <c r="CD13">
        <f t="array" ref="CD13">INDEX(Transcriptome!AW$2:AW$28,MATCH(1,(Transcriptome!$A$2:$A$28=$B13)*(Transcriptome!$C$2:$C$28=$G13),0))</f>
        <v>0.79957736892979914</v>
      </c>
      <c r="CE13">
        <f t="array" ref="CE13">INDEX(Transcriptome!AX$2:AX$28,MATCH(1,(Transcriptome!$A$2:$A$28=$B13)*(Transcriptome!$C$2:$C$28=$G13),0))</f>
        <v>0.84066476768291531</v>
      </c>
      <c r="CF13">
        <f t="array" ref="CF13">INDEX(Transcriptome!AY$2:AY$28,MATCH(1,(Transcriptome!$A$2:$A$28=$B13)*(Transcriptome!$C$2:$C$28=$G13),0))</f>
        <v>0.99862338389680116</v>
      </c>
      <c r="CG13">
        <f t="array" ref="CG13">INDEX(Transcriptome!AZ$2:AZ$28,MATCH(1,(Transcriptome!$A$2:$A$28=$B13)*(Transcriptome!$C$2:$C$28=$G13),0))</f>
        <v>0.95974063131380538</v>
      </c>
      <c r="CH13">
        <f t="array" ref="CH13">INDEX(Transcriptome!BA$2:BA$28,MATCH(1,(Transcriptome!$A$2:$A$28=$B13)*(Transcriptome!$C$2:$C$28=$G13),0))</f>
        <v>1.9813944974991031</v>
      </c>
      <c r="CI13">
        <f t="array" ref="CI13">INDEX(Transcriptome!BB$2:BB$28,MATCH(1,(Transcriptome!$A$2:$A$28=$B13)*(Transcriptome!$C$2:$C$28=$G13),0))</f>
        <v>2.1376571317272437</v>
      </c>
      <c r="CJ13">
        <f t="array" ref="CJ13">INDEX(Transcriptome!BC$2:BC$28,MATCH(1,(Transcriptome!$A$2:$A$28=$B13)*(Transcriptome!$C$2:$C$28=$G13),0))</f>
        <v>0</v>
      </c>
      <c r="CK13">
        <f t="array" ref="CK13">INDEX(Transcriptome!BD$2:BD$28,MATCH(1,(Transcriptome!$A$2:$A$28=$B13)*(Transcriptome!$C$2:$C$28=$G13),0))</f>
        <v>1.5663129663080484</v>
      </c>
      <c r="CL13">
        <f t="array" ref="CL13">INDEX(Transcriptome!BE$2:BE$28,MATCH(1,(Transcriptome!$A$2:$A$28=$B13)*(Transcriptome!$C$2:$C$28=$G13),0))</f>
        <v>1.4453935097704496</v>
      </c>
      <c r="CM13">
        <f t="array" ref="CM13">INDEX(Transcriptome!BF$2:BF$28,MATCH(1,(Transcriptome!$A$2:$A$28=$B13)*(Transcriptome!$C$2:$C$28=$G13),0))</f>
        <v>1.6277485452435247</v>
      </c>
      <c r="CN13">
        <f t="array" ref="CN13">INDEX(Transcriptome!BG$2:BG$28,MATCH(1,(Transcriptome!$A$2:$A$28=$B13)*(Transcriptome!$C$2:$C$28=$G13),0))</f>
        <v>2.3611743621600545</v>
      </c>
      <c r="CO13">
        <f t="array" ref="CO13">INDEX(Transcriptome!BH$2:BH$28,MATCH(1,(Transcriptome!$A$2:$A$28=$B13)*(Transcriptome!$C$2:$C$28=$G13),0))</f>
        <v>0.66157773370407957</v>
      </c>
      <c r="CP13">
        <f t="array" ref="CP13">INDEX(Transcriptome!BI$2:BI$28,MATCH(1,(Transcriptome!$A$2:$A$28=$B13)*(Transcriptome!$C$2:$C$28=$G13),0))</f>
        <v>0</v>
      </c>
      <c r="CQ13">
        <f t="array" ref="CQ13">INDEX(Transcriptome!BJ$2:BJ$28,MATCH(1,(Transcriptome!$A$2:$A$28=$B13)*(Transcriptome!$C$2:$C$28=$G13),0))</f>
        <v>0</v>
      </c>
      <c r="CR13">
        <f t="array" ref="CR13">INDEX(Transcriptome!BK$2:BK$28,MATCH(1,(Transcriptome!$A$2:$A$28=$B13)*(Transcriptome!$C$2:$C$28=$G13),0))</f>
        <v>2.2177081080211609</v>
      </c>
      <c r="CS13">
        <f t="array" ref="CS13">INDEX(Transcriptome!BL$2:BL$28,MATCH(1,(Transcriptome!$A$2:$A$28=$B13)*(Transcriptome!$C$2:$C$28=$G13),0))</f>
        <v>1.8689744295700941</v>
      </c>
      <c r="CT13">
        <f t="array" ref="CT13">INDEX(Transcriptome!BM$2:BM$28,MATCH(1,(Transcriptome!$A$2:$A$28=$B13)*(Transcriptome!$C$2:$C$28=$G13),0))</f>
        <v>0.71999310841955522</v>
      </c>
      <c r="CU13">
        <f t="array" ref="CU13">INDEX(Transcriptome!BN$2:BN$28,MATCH(1,(Transcriptome!$A$2:$A$28=$B13)*(Transcriptome!$C$2:$C$28=$G13),0))</f>
        <v>31.051492934824005</v>
      </c>
      <c r="CV13">
        <f t="array" ref="CV13">INDEX(Transcriptome!BO$2:BO$28,MATCH(1,(Transcriptome!$A$2:$A$28=$B13)*(Transcriptome!$C$2:$C$28=$G13),0))</f>
        <v>1.7199426312342987</v>
      </c>
      <c r="CW13">
        <f t="array" ref="CW13">INDEX(Transcriptome!BP$2:BP$28,MATCH(1,(Transcriptome!$A$2:$A$28=$B13)*(Transcriptome!$C$2:$C$28=$G13),0))</f>
        <v>0.66157773370407957</v>
      </c>
      <c r="CX13">
        <f t="array" ref="CX13">INDEX(Transcriptome!BQ$2:BQ$28,MATCH(1,(Transcriptome!$A$2:$A$28=$B13)*(Transcriptome!$C$2:$C$28=$G13),0))</f>
        <v>1</v>
      </c>
      <c r="CY13">
        <f t="array" ref="CY13">INDEX(Transcriptome!BR$2:BR$28,MATCH(1,(Transcriptome!$A$2:$A$28=$B13)*(Transcriptome!$C$2:$C$28=$G13),0))</f>
        <v>1.3004604300657727</v>
      </c>
    </row>
    <row r="14" spans="1:103">
      <c r="A14">
        <f>Glutamine!A19</f>
        <v>12</v>
      </c>
      <c r="B14" t="s">
        <v>582</v>
      </c>
      <c r="C14" s="324" t="s">
        <v>586</v>
      </c>
      <c r="D14">
        <v>1</v>
      </c>
      <c r="E14">
        <f>Glutamine!H19</f>
        <v>14.457500321960449</v>
      </c>
      <c r="F14" s="477">
        <f>Glutamine!K19</f>
        <v>95.143501281738281</v>
      </c>
      <c r="G14" t="s">
        <v>512</v>
      </c>
      <c r="H14" s="321">
        <f>Glutamine!B19</f>
        <v>11.871527777781012</v>
      </c>
      <c r="I14" s="322">
        <f>Glutamine!C19</f>
        <v>284.91666666674428</v>
      </c>
      <c r="J14">
        <f>'In Process Calc.'!B15</f>
        <v>11.871527777781012</v>
      </c>
      <c r="K14">
        <f>'In Process Calc.'!C15</f>
        <v>284.91666666674428</v>
      </c>
      <c r="L14">
        <f>Glutamine!Z19</f>
        <v>7.2714758320566615</v>
      </c>
      <c r="M14">
        <f>Glutamine!AF19</f>
        <v>3.4413854351687392</v>
      </c>
      <c r="N14">
        <f>Glutamine!AA19</f>
        <v>2.4260000000000002</v>
      </c>
      <c r="O14">
        <f>Glutamine!W19</f>
        <v>7.5999999999999998E-2</v>
      </c>
      <c r="P14">
        <f>Glutamine!X19</f>
        <v>2.4289999999999998</v>
      </c>
      <c r="Q14">
        <f>'Growth Regression'!P14</f>
        <v>8.7392201529787349E-4</v>
      </c>
      <c r="R14">
        <f>Q14/'Growth Regression'!$O$24</f>
        <v>3.2924495840438203E-2</v>
      </c>
      <c r="S14">
        <f>'Post Process Calc.'!K15</f>
        <v>4.4297629416349911E-2</v>
      </c>
      <c r="T14">
        <f>'Post Process Calc.'!Q15</f>
        <v>-3.5160782177537792E-3</v>
      </c>
      <c r="U14">
        <f>'Post Process Calc.'!L15</f>
        <v>5.3290088709318836E-3</v>
      </c>
      <c r="V14">
        <f>'Post Process Calc.'!H15</f>
        <v>5.9009153747328371E-4</v>
      </c>
      <c r="W14">
        <f>'Post Process Calc.'!I15</f>
        <v>1.1610614637019526E-3</v>
      </c>
      <c r="X14">
        <f>'Post Process Calc.'!AG15</f>
        <v>-7.937395892467379E-2</v>
      </c>
      <c r="Y14">
        <f t="shared" si="2"/>
        <v>27.686018385218691</v>
      </c>
      <c r="Z14">
        <f t="shared" si="2"/>
        <v>-2.1975488860961119</v>
      </c>
      <c r="AA14">
        <f t="shared" si="0"/>
        <v>3.3306305443324269</v>
      </c>
      <c r="AB14">
        <f t="shared" si="0"/>
        <v>0.36880721092080232</v>
      </c>
      <c r="AC14">
        <f t="shared" si="0"/>
        <v>0.72566341481372032</v>
      </c>
      <c r="AD14">
        <v>100</v>
      </c>
      <c r="AE14">
        <v>0.32</v>
      </c>
      <c r="AF14">
        <v>7</v>
      </c>
      <c r="AG14">
        <v>0.7</v>
      </c>
      <c r="AH14">
        <f t="shared" si="1"/>
        <v>5.0118723362727164E-8</v>
      </c>
      <c r="AI14">
        <v>1</v>
      </c>
      <c r="AJ14">
        <v>0.311</v>
      </c>
      <c r="AK14">
        <f t="array" ref="AK14">INDEX(Transcriptome!D$2:D$28,MATCH(1,(Transcriptome!$A$2:$A$28=$B14)*(Transcriptome!$C$2:$C$28=$G14),0))</f>
        <v>0.79911115968947066</v>
      </c>
      <c r="AL14">
        <f t="array" ref="AL14">INDEX(Transcriptome!E$2:E$28,MATCH(1,(Transcriptome!$A$2:$A$28=$B14)*(Transcriptome!$C$2:$C$28=$G14),0))</f>
        <v>1.395845883804042</v>
      </c>
      <c r="AM14">
        <f t="array" ref="AM14">INDEX(Transcriptome!F$2:F$28,MATCH(1,(Transcriptome!$A$2:$A$28=$B14)*(Transcriptome!$C$2:$C$28=$G14),0))</f>
        <v>1.2386820755987473</v>
      </c>
      <c r="AN14">
        <f t="array" ref="AN14">INDEX(Transcriptome!G$2:G$28,MATCH(1,(Transcriptome!$A$2:$A$28=$B14)*(Transcriptome!$C$2:$C$28=$G14),0))</f>
        <v>0.41313915958702108</v>
      </c>
      <c r="AO14">
        <f t="array" ref="AO14">INDEX(Transcriptome!H$2:H$28,MATCH(1,(Transcriptome!$A$2:$A$28=$B14)*(Transcriptome!$C$2:$C$28=$G14),0))</f>
        <v>0</v>
      </c>
      <c r="AP14">
        <f t="array" ref="AP14">INDEX(Transcriptome!I$2:I$28,MATCH(1,(Transcriptome!$A$2:$A$28=$B14)*(Transcriptome!$C$2:$C$28=$G14),0))</f>
        <v>1.6373902208828588</v>
      </c>
      <c r="AQ14">
        <f t="array" ref="AQ14">INDEX(Transcriptome!J$2:J$28,MATCH(1,(Transcriptome!$A$2:$A$28=$B14)*(Transcriptome!$C$2:$C$28=$G14),0))</f>
        <v>1.0934992172910949</v>
      </c>
      <c r="AR14">
        <f t="array" ref="AR14">INDEX(Transcriptome!K$2:K$28,MATCH(1,(Transcriptome!$A$2:$A$28=$B14)*(Transcriptome!$C$2:$C$28=$G14),0))</f>
        <v>1.4036482118242957</v>
      </c>
      <c r="AS14">
        <f t="array" ref="AS14">INDEX(Transcriptome!L$2:L$28,MATCH(1,(Transcriptome!$A$2:$A$28=$B14)*(Transcriptome!$C$2:$C$28=$G14),0))</f>
        <v>0.94961435084723056</v>
      </c>
      <c r="AT14">
        <f t="array" ref="AT14">INDEX(Transcriptome!M$2:M$28,MATCH(1,(Transcriptome!$A$2:$A$28=$B14)*(Transcriptome!$C$2:$C$28=$G14),0))</f>
        <v>1.0343862396420227</v>
      </c>
      <c r="AU14">
        <f t="array" ref="AU14">INDEX(Transcriptome!N$2:N$28,MATCH(1,(Transcriptome!$A$2:$A$28=$B14)*(Transcriptome!$C$2:$C$28=$G14),0))</f>
        <v>1.1417637658643289</v>
      </c>
      <c r="AV14">
        <f t="array" ref="AV14">INDEX(Transcriptome!O$2:O$28,MATCH(1,(Transcriptome!$A$2:$A$28=$B14)*(Transcriptome!$C$2:$C$28=$G14),0))</f>
        <v>1.3965472309808804</v>
      </c>
      <c r="AW14">
        <f t="array" ref="AW14">INDEX(Transcriptome!P$2:P$28,MATCH(1,(Transcriptome!$A$2:$A$28=$B14)*(Transcriptome!$C$2:$C$28=$G14),0))</f>
        <v>1.3919262992893948</v>
      </c>
      <c r="AX14">
        <f t="array" ref="AX14">INDEX(Transcriptome!Q$2:Q$28,MATCH(1,(Transcriptome!$A$2:$A$28=$B14)*(Transcriptome!$C$2:$C$28=$G14),0))</f>
        <v>0.73359669576377562</v>
      </c>
      <c r="AY14">
        <f t="array" ref="AY14">INDEX(Transcriptome!R$2:R$28,MATCH(1,(Transcriptome!$A$2:$A$28=$B14)*(Transcriptome!$C$2:$C$28=$G14),0))</f>
        <v>0.59836270430598559</v>
      </c>
      <c r="AZ14">
        <f t="array" ref="AZ14">INDEX(Transcriptome!S$2:S$28,MATCH(1,(Transcriptome!$A$2:$A$28=$B14)*(Transcriptome!$C$2:$C$28=$G14),0))</f>
        <v>0.44894986261624537</v>
      </c>
      <c r="BA14">
        <f t="array" ref="BA14">INDEX(Transcriptome!T$2:T$28,MATCH(1,(Transcriptome!$A$2:$A$28=$B14)*(Transcriptome!$C$2:$C$28=$G14),0))</f>
        <v>1.1873267962928766</v>
      </c>
      <c r="BB14">
        <f t="array" ref="BB14">INDEX(Transcriptome!U$2:U$28,MATCH(1,(Transcriptome!$A$2:$A$28=$B14)*(Transcriptome!$C$2:$C$28=$G14),0))</f>
        <v>2.9346206754839992</v>
      </c>
      <c r="BC14">
        <f t="array" ref="BC14">INDEX(Transcriptome!V$2:V$28,MATCH(1,(Transcriptome!$A$2:$A$28=$B14)*(Transcriptome!$C$2:$C$28=$G14),0))</f>
        <v>0</v>
      </c>
      <c r="BD14">
        <f t="array" ref="BD14">INDEX(Transcriptome!W$2:W$28,MATCH(1,(Transcriptome!$A$2:$A$28=$B14)*(Transcriptome!$C$2:$C$28=$G14),0))</f>
        <v>0</v>
      </c>
      <c r="BE14">
        <f t="array" ref="BE14">INDEX(Transcriptome!X$2:X$28,MATCH(1,(Transcriptome!$A$2:$A$28=$B14)*(Transcriptome!$C$2:$C$28=$G14),0))</f>
        <v>1.1338718139260324</v>
      </c>
      <c r="BF14">
        <f t="array" ref="BF14">INDEX(Transcriptome!Y$2:Y$28,MATCH(1,(Transcriptome!$A$2:$A$28=$B14)*(Transcriptome!$C$2:$C$28=$G14),0))</f>
        <v>0</v>
      </c>
      <c r="BG14">
        <f t="array" ref="BG14">INDEX(Transcriptome!Z$2:Z$28,MATCH(1,(Transcriptome!$A$2:$A$28=$B14)*(Transcriptome!$C$2:$C$28=$G14),0))</f>
        <v>1.5384366899444268</v>
      </c>
      <c r="BH14">
        <f t="array" ref="BH14">INDEX(Transcriptome!AA$2:AA$28,MATCH(1,(Transcriptome!$A$2:$A$28=$B14)*(Transcriptome!$C$2:$C$28=$G14),0))</f>
        <v>1.0764313688936573</v>
      </c>
      <c r="BI14">
        <f t="array" ref="BI14">INDEX(Transcriptome!AB$2:AB$28,MATCH(1,(Transcriptome!$A$2:$A$28=$B14)*(Transcriptome!$C$2:$C$28=$G14),0))</f>
        <v>0.47159130437877711</v>
      </c>
      <c r="BJ14">
        <f t="array" ref="BJ14">INDEX(Transcriptome!AC$2:AC$28,MATCH(1,(Transcriptome!$A$2:$A$28=$B14)*(Transcriptome!$C$2:$C$28=$G14),0))</f>
        <v>1.0571838358251406</v>
      </c>
      <c r="BK14">
        <f t="array" ref="BK14">INDEX(Transcriptome!AD$2:AD$28,MATCH(1,(Transcriptome!$A$2:$A$28=$B14)*(Transcriptome!$C$2:$C$28=$G14),0))</f>
        <v>1.2979820354545486</v>
      </c>
      <c r="BL14">
        <f t="array" ref="BL14">INDEX(Transcriptome!AE$2:AE$28,MATCH(1,(Transcriptome!$A$2:$A$28=$B14)*(Transcriptome!$C$2:$C$28=$G14),0))</f>
        <v>1.502511326716075</v>
      </c>
      <c r="BM14">
        <f t="array" ref="BM14">INDEX(Transcriptome!AF$2:AF$28,MATCH(1,(Transcriptome!$A$2:$A$28=$B14)*(Transcriptome!$C$2:$C$28=$G14),0))</f>
        <v>0.92275337933209434</v>
      </c>
      <c r="BN14">
        <f t="array" ref="BN14">INDEX(Transcriptome!AG$2:AG$28,MATCH(1,(Transcriptome!$A$2:$A$28=$B14)*(Transcriptome!$C$2:$C$28=$G14),0))</f>
        <v>0.57492789139254974</v>
      </c>
      <c r="BO14">
        <f t="array" ref="BO14">INDEX(Transcriptome!AH$2:AH$28,MATCH(1,(Transcriptome!$A$2:$A$28=$B14)*(Transcriptome!$C$2:$C$28=$G14),0))</f>
        <v>2.1154284091716771</v>
      </c>
      <c r="BP14">
        <f t="array" ref="BP14">INDEX(Transcriptome!AI$2:AI$28,MATCH(1,(Transcriptome!$A$2:$A$28=$B14)*(Transcriptome!$C$2:$C$28=$G14),0))</f>
        <v>0.85597038518299884</v>
      </c>
      <c r="BQ14">
        <f t="array" ref="BQ14">INDEX(Transcriptome!AJ$2:AJ$28,MATCH(1,(Transcriptome!$A$2:$A$28=$B14)*(Transcriptome!$C$2:$C$28=$G14),0))</f>
        <v>0.9270169484475107</v>
      </c>
      <c r="BR14">
        <f t="array" ref="BR14">INDEX(Transcriptome!AK$2:AK$28,MATCH(1,(Transcriptome!$A$2:$A$28=$B14)*(Transcriptome!$C$2:$C$28=$G14),0))</f>
        <v>0.91392647570710206</v>
      </c>
      <c r="BS14">
        <f t="array" ref="BS14">INDEX(Transcriptome!AL$2:AL$28,MATCH(1,(Transcriptome!$A$2:$A$28=$B14)*(Transcriptome!$C$2:$C$28=$G14),0))</f>
        <v>1</v>
      </c>
      <c r="BT14">
        <f t="array" ref="BT14">INDEX(Transcriptome!AM$2:AM$28,MATCH(1,(Transcriptome!$A$2:$A$28=$B14)*(Transcriptome!$C$2:$C$28=$G14),0))</f>
        <v>0.87506702113635604</v>
      </c>
      <c r="BU14">
        <f t="array" ref="BU14">INDEX(Transcriptome!AN$2:AN$28,MATCH(1,(Transcriptome!$A$2:$A$28=$B14)*(Transcriptome!$C$2:$C$28=$G14),0))</f>
        <v>1.0812931656942111</v>
      </c>
      <c r="BV14">
        <f t="array" ref="BV14">INDEX(Transcriptome!AO$2:AO$28,MATCH(1,(Transcriptome!$A$2:$A$28=$B14)*(Transcriptome!$C$2:$C$28=$G14),0))</f>
        <v>1.2412757853546588</v>
      </c>
      <c r="BW14">
        <f t="array" ref="BW14">INDEX(Transcriptome!AP$2:AP$28,MATCH(1,(Transcriptome!$A$2:$A$28=$B14)*(Transcriptome!$C$2:$C$28=$G14),0))</f>
        <v>1.1463769840236129</v>
      </c>
      <c r="BX14">
        <f t="array" ref="BX14">INDEX(Transcriptome!AQ$2:AQ$28,MATCH(1,(Transcriptome!$A$2:$A$28=$B14)*(Transcriptome!$C$2:$C$28=$G14),0))</f>
        <v>1.5376111207797365</v>
      </c>
      <c r="BY14">
        <f t="array" ref="BY14">INDEX(Transcriptome!AR$2:AR$28,MATCH(1,(Transcriptome!$A$2:$A$28=$B14)*(Transcriptome!$C$2:$C$28=$G14),0))</f>
        <v>0.78312832126036092</v>
      </c>
      <c r="BZ14">
        <f t="array" ref="BZ14">INDEX(Transcriptome!AS$2:AS$28,MATCH(1,(Transcriptome!$A$2:$A$28=$B14)*(Transcriptome!$C$2:$C$28=$G14),0))</f>
        <v>1.0554455360573771</v>
      </c>
      <c r="CA14">
        <f t="array" ref="CA14">INDEX(Transcriptome!AT$2:AT$28,MATCH(1,(Transcriptome!$A$2:$A$28=$B14)*(Transcriptome!$C$2:$C$28=$G14),0))</f>
        <v>0.8368102605762836</v>
      </c>
      <c r="CB14">
        <f t="array" ref="CB14">INDEX(Transcriptome!AU$2:AU$28,MATCH(1,(Transcriptome!$A$2:$A$28=$B14)*(Transcriptome!$C$2:$C$28=$G14),0))</f>
        <v>1.7524949277791828</v>
      </c>
      <c r="CC14">
        <f t="array" ref="CC14">INDEX(Transcriptome!AV$2:AV$28,MATCH(1,(Transcriptome!$A$2:$A$28=$B14)*(Transcriptome!$C$2:$C$28=$G14),0))</f>
        <v>0.67651836917863639</v>
      </c>
      <c r="CD14">
        <f t="array" ref="CD14">INDEX(Transcriptome!AW$2:AW$28,MATCH(1,(Transcriptome!$A$2:$A$28=$B14)*(Transcriptome!$C$2:$C$28=$G14),0))</f>
        <v>0.79957736892979914</v>
      </c>
      <c r="CE14">
        <f t="array" ref="CE14">INDEX(Transcriptome!AX$2:AX$28,MATCH(1,(Transcriptome!$A$2:$A$28=$B14)*(Transcriptome!$C$2:$C$28=$G14),0))</f>
        <v>0.84066476768291531</v>
      </c>
      <c r="CF14">
        <f t="array" ref="CF14">INDEX(Transcriptome!AY$2:AY$28,MATCH(1,(Transcriptome!$A$2:$A$28=$B14)*(Transcriptome!$C$2:$C$28=$G14),0))</f>
        <v>0.99862338389680116</v>
      </c>
      <c r="CG14">
        <f t="array" ref="CG14">INDEX(Transcriptome!AZ$2:AZ$28,MATCH(1,(Transcriptome!$A$2:$A$28=$B14)*(Transcriptome!$C$2:$C$28=$G14),0))</f>
        <v>0.95974063131380538</v>
      </c>
      <c r="CH14">
        <f t="array" ref="CH14">INDEX(Transcriptome!BA$2:BA$28,MATCH(1,(Transcriptome!$A$2:$A$28=$B14)*(Transcriptome!$C$2:$C$28=$G14),0))</f>
        <v>1.9813944974991031</v>
      </c>
      <c r="CI14">
        <f t="array" ref="CI14">INDEX(Transcriptome!BB$2:BB$28,MATCH(1,(Transcriptome!$A$2:$A$28=$B14)*(Transcriptome!$C$2:$C$28=$G14),0))</f>
        <v>2.1376571317272437</v>
      </c>
      <c r="CJ14">
        <f t="array" ref="CJ14">INDEX(Transcriptome!BC$2:BC$28,MATCH(1,(Transcriptome!$A$2:$A$28=$B14)*(Transcriptome!$C$2:$C$28=$G14),0))</f>
        <v>0</v>
      </c>
      <c r="CK14">
        <f t="array" ref="CK14">INDEX(Transcriptome!BD$2:BD$28,MATCH(1,(Transcriptome!$A$2:$A$28=$B14)*(Transcriptome!$C$2:$C$28=$G14),0))</f>
        <v>1.5663129663080484</v>
      </c>
      <c r="CL14">
        <f t="array" ref="CL14">INDEX(Transcriptome!BE$2:BE$28,MATCH(1,(Transcriptome!$A$2:$A$28=$B14)*(Transcriptome!$C$2:$C$28=$G14),0))</f>
        <v>1.4453935097704496</v>
      </c>
      <c r="CM14">
        <f t="array" ref="CM14">INDEX(Transcriptome!BF$2:BF$28,MATCH(1,(Transcriptome!$A$2:$A$28=$B14)*(Transcriptome!$C$2:$C$28=$G14),0))</f>
        <v>1.6277485452435247</v>
      </c>
      <c r="CN14">
        <f t="array" ref="CN14">INDEX(Transcriptome!BG$2:BG$28,MATCH(1,(Transcriptome!$A$2:$A$28=$B14)*(Transcriptome!$C$2:$C$28=$G14),0))</f>
        <v>2.3611743621600545</v>
      </c>
      <c r="CO14">
        <f t="array" ref="CO14">INDEX(Transcriptome!BH$2:BH$28,MATCH(1,(Transcriptome!$A$2:$A$28=$B14)*(Transcriptome!$C$2:$C$28=$G14),0))</f>
        <v>0.66157773370407957</v>
      </c>
      <c r="CP14">
        <f t="array" ref="CP14">INDEX(Transcriptome!BI$2:BI$28,MATCH(1,(Transcriptome!$A$2:$A$28=$B14)*(Transcriptome!$C$2:$C$28=$G14),0))</f>
        <v>0</v>
      </c>
      <c r="CQ14">
        <f t="array" ref="CQ14">INDEX(Transcriptome!BJ$2:BJ$28,MATCH(1,(Transcriptome!$A$2:$A$28=$B14)*(Transcriptome!$C$2:$C$28=$G14),0))</f>
        <v>0</v>
      </c>
      <c r="CR14">
        <f t="array" ref="CR14">INDEX(Transcriptome!BK$2:BK$28,MATCH(1,(Transcriptome!$A$2:$A$28=$B14)*(Transcriptome!$C$2:$C$28=$G14),0))</f>
        <v>2.2177081080211609</v>
      </c>
      <c r="CS14">
        <f t="array" ref="CS14">INDEX(Transcriptome!BL$2:BL$28,MATCH(1,(Transcriptome!$A$2:$A$28=$B14)*(Transcriptome!$C$2:$C$28=$G14),0))</f>
        <v>1.8689744295700941</v>
      </c>
      <c r="CT14">
        <f t="array" ref="CT14">INDEX(Transcriptome!BM$2:BM$28,MATCH(1,(Transcriptome!$A$2:$A$28=$B14)*(Transcriptome!$C$2:$C$28=$G14),0))</f>
        <v>0.71999310841955522</v>
      </c>
      <c r="CU14">
        <f t="array" ref="CU14">INDEX(Transcriptome!BN$2:BN$28,MATCH(1,(Transcriptome!$A$2:$A$28=$B14)*(Transcriptome!$C$2:$C$28=$G14),0))</f>
        <v>31.051492934824005</v>
      </c>
      <c r="CV14">
        <f t="array" ref="CV14">INDEX(Transcriptome!BO$2:BO$28,MATCH(1,(Transcriptome!$A$2:$A$28=$B14)*(Transcriptome!$C$2:$C$28=$G14),0))</f>
        <v>1.7199426312342987</v>
      </c>
      <c r="CW14">
        <f t="array" ref="CW14">INDEX(Transcriptome!BP$2:BP$28,MATCH(1,(Transcriptome!$A$2:$A$28=$B14)*(Transcriptome!$C$2:$C$28=$G14),0))</f>
        <v>0.66157773370407957</v>
      </c>
      <c r="CX14">
        <f t="array" ref="CX14">INDEX(Transcriptome!BQ$2:BQ$28,MATCH(1,(Transcriptome!$A$2:$A$28=$B14)*(Transcriptome!$C$2:$C$28=$G14),0))</f>
        <v>1</v>
      </c>
      <c r="CY14">
        <f t="array" ref="CY14">INDEX(Transcriptome!BR$2:BR$28,MATCH(1,(Transcriptome!$A$2:$A$28=$B14)*(Transcriptome!$C$2:$C$28=$G14),0))</f>
        <v>1.3004604300657727</v>
      </c>
    </row>
    <row r="15" spans="1:103">
      <c r="A15">
        <f>Glutamine!A20</f>
        <v>13</v>
      </c>
      <c r="B15" t="s">
        <v>582</v>
      </c>
      <c r="C15" s="324" t="s">
        <v>586</v>
      </c>
      <c r="D15">
        <v>1</v>
      </c>
      <c r="E15">
        <f>Glutamine!H20</f>
        <v>13.934400422668457</v>
      </c>
      <c r="F15" s="477">
        <f>Glutamine!K20</f>
        <v>92.429901123046875</v>
      </c>
      <c r="G15" t="s">
        <v>712</v>
      </c>
      <c r="H15" s="321">
        <f>Glutamine!B20</f>
        <v>12.864583333335759</v>
      </c>
      <c r="I15" s="322">
        <f>Glutamine!C20</f>
        <v>308.75000000005821</v>
      </c>
      <c r="J15">
        <f>'In Process Calc.'!B16</f>
        <v>12.864583333335759</v>
      </c>
      <c r="K15">
        <f>'In Process Calc.'!C16</f>
        <v>308.75000000005821</v>
      </c>
      <c r="L15">
        <f>Glutamine!Z20</f>
        <v>11.878594107329203</v>
      </c>
      <c r="M15">
        <f>Glutamine!AF20</f>
        <v>2.4422735346358793</v>
      </c>
      <c r="N15">
        <f>Glutamine!AA20</f>
        <v>2.2829999999999999</v>
      </c>
      <c r="O15">
        <f>Glutamine!W20</f>
        <v>7.4999999999999997E-2</v>
      </c>
      <c r="P15">
        <f>Glutamine!X20</f>
        <v>2.351</v>
      </c>
      <c r="Q15">
        <f>'Growth Regression'!P15</f>
        <v>4.7150661224136737E-4</v>
      </c>
      <c r="R15">
        <f>Q15/'Growth Regression'!$O$24</f>
        <v>1.7763733172677498E-2</v>
      </c>
      <c r="S15">
        <f>'Post Process Calc.'!K16</f>
        <v>4.9252557578227649E-2</v>
      </c>
      <c r="T15">
        <f>'Post Process Calc.'!Q16</f>
        <v>3.8379280228994965E-3</v>
      </c>
      <c r="U15">
        <f>'Post Process Calc.'!L16</f>
        <v>2.9734576302321947E-3</v>
      </c>
      <c r="V15">
        <f>'Post Process Calc.'!H16</f>
        <v>-2.6692039361311997E-3</v>
      </c>
      <c r="W15">
        <f>'Post Process Calc.'!I16</f>
        <v>7.1740331519524515E-4</v>
      </c>
      <c r="X15">
        <f>'Post Process Calc.'!AG16</f>
        <v>7.7923425941967175E-2</v>
      </c>
      <c r="Y15">
        <f t="shared" ref="Y15:Y16" si="3">S15/0.0016</f>
        <v>30.782848486392279</v>
      </c>
      <c r="Z15">
        <f t="shared" ref="Z15:Z16" si="4">T15/0.0016</f>
        <v>2.3987050143121853</v>
      </c>
      <c r="AA15">
        <f t="shared" ref="AA15:AA16" si="5">U15/0.0016</f>
        <v>1.8584110188951215</v>
      </c>
      <c r="AB15">
        <f t="shared" ref="AB15:AB16" si="6">V15/0.0016</f>
        <v>-1.6682524600819997</v>
      </c>
      <c r="AC15">
        <f t="shared" ref="AC15:AC16" si="7">W15/0.0016</f>
        <v>0.4483770719970282</v>
      </c>
      <c r="AD15">
        <v>100</v>
      </c>
      <c r="AE15">
        <v>0.32</v>
      </c>
      <c r="AF15">
        <v>7</v>
      </c>
      <c r="AG15">
        <v>0.7</v>
      </c>
      <c r="AH15">
        <f t="shared" si="1"/>
        <v>5.0118723362727164E-8</v>
      </c>
      <c r="AI15">
        <v>1</v>
      </c>
      <c r="AJ15">
        <v>0.311</v>
      </c>
      <c r="AK15" t="e">
        <f t="array" ref="AK15">INDEX(Transcriptome!D$2:D$28,MATCH(1,(Transcriptome!$A$2:$A$28=$B15)*(Transcriptome!$C$2:$C$28=$G15),0))</f>
        <v>#N/A</v>
      </c>
      <c r="AL15" t="e">
        <f t="array" ref="AL15">INDEX(Transcriptome!E$2:E$28,MATCH(1,(Transcriptome!$A$2:$A$28=$B15)*(Transcriptome!$C$2:$C$28=$G15),0))</f>
        <v>#N/A</v>
      </c>
      <c r="AM15" t="e">
        <f t="array" ref="AM15">INDEX(Transcriptome!F$2:F$28,MATCH(1,(Transcriptome!$A$2:$A$28=$B15)*(Transcriptome!$C$2:$C$28=$G15),0))</f>
        <v>#N/A</v>
      </c>
      <c r="AN15" t="e">
        <f t="array" ref="AN15">INDEX(Transcriptome!G$2:G$28,MATCH(1,(Transcriptome!$A$2:$A$28=$B15)*(Transcriptome!$C$2:$C$28=$G15),0))</f>
        <v>#N/A</v>
      </c>
      <c r="AO15" t="e">
        <f t="array" ref="AO15">INDEX(Transcriptome!H$2:H$28,MATCH(1,(Transcriptome!$A$2:$A$28=$B15)*(Transcriptome!$C$2:$C$28=$G15),0))</f>
        <v>#N/A</v>
      </c>
      <c r="AP15" t="e">
        <f t="array" ref="AP15">INDEX(Transcriptome!I$2:I$28,MATCH(1,(Transcriptome!$A$2:$A$28=$B15)*(Transcriptome!$C$2:$C$28=$G15),0))</f>
        <v>#N/A</v>
      </c>
      <c r="AQ15" t="e">
        <f t="array" ref="AQ15">INDEX(Transcriptome!J$2:J$28,MATCH(1,(Transcriptome!$A$2:$A$28=$B15)*(Transcriptome!$C$2:$C$28=$G15),0))</f>
        <v>#N/A</v>
      </c>
      <c r="AR15" t="e">
        <f t="array" ref="AR15">INDEX(Transcriptome!K$2:K$28,MATCH(1,(Transcriptome!$A$2:$A$28=$B15)*(Transcriptome!$C$2:$C$28=$G15),0))</f>
        <v>#N/A</v>
      </c>
      <c r="AS15" t="e">
        <f t="array" ref="AS15">INDEX(Transcriptome!L$2:L$28,MATCH(1,(Transcriptome!$A$2:$A$28=$B15)*(Transcriptome!$C$2:$C$28=$G15),0))</f>
        <v>#N/A</v>
      </c>
      <c r="AT15" t="e">
        <f t="array" ref="AT15">INDEX(Transcriptome!M$2:M$28,MATCH(1,(Transcriptome!$A$2:$A$28=$B15)*(Transcriptome!$C$2:$C$28=$G15),0))</f>
        <v>#N/A</v>
      </c>
      <c r="AU15" t="e">
        <f t="array" ref="AU15">INDEX(Transcriptome!N$2:N$28,MATCH(1,(Transcriptome!$A$2:$A$28=$B15)*(Transcriptome!$C$2:$C$28=$G15),0))</f>
        <v>#N/A</v>
      </c>
      <c r="AV15" t="e">
        <f t="array" ref="AV15">INDEX(Transcriptome!O$2:O$28,MATCH(1,(Transcriptome!$A$2:$A$28=$B15)*(Transcriptome!$C$2:$C$28=$G15),0))</f>
        <v>#N/A</v>
      </c>
      <c r="AW15" t="e">
        <f t="array" ref="AW15">INDEX(Transcriptome!P$2:P$28,MATCH(1,(Transcriptome!$A$2:$A$28=$B15)*(Transcriptome!$C$2:$C$28=$G15),0))</f>
        <v>#N/A</v>
      </c>
      <c r="AX15" t="e">
        <f t="array" ref="AX15">INDEX(Transcriptome!Q$2:Q$28,MATCH(1,(Transcriptome!$A$2:$A$28=$B15)*(Transcriptome!$C$2:$C$28=$G15),0))</f>
        <v>#N/A</v>
      </c>
      <c r="AY15" t="e">
        <f t="array" ref="AY15">INDEX(Transcriptome!R$2:R$28,MATCH(1,(Transcriptome!$A$2:$A$28=$B15)*(Transcriptome!$C$2:$C$28=$G15),0))</f>
        <v>#N/A</v>
      </c>
      <c r="AZ15" t="e">
        <f t="array" ref="AZ15">INDEX(Transcriptome!S$2:S$28,MATCH(1,(Transcriptome!$A$2:$A$28=$B15)*(Transcriptome!$C$2:$C$28=$G15),0))</f>
        <v>#N/A</v>
      </c>
      <c r="BA15" t="e">
        <f t="array" ref="BA15">INDEX(Transcriptome!T$2:T$28,MATCH(1,(Transcriptome!$A$2:$A$28=$B15)*(Transcriptome!$C$2:$C$28=$G15),0))</f>
        <v>#N/A</v>
      </c>
      <c r="BB15" t="e">
        <f t="array" ref="BB15">INDEX(Transcriptome!U$2:U$28,MATCH(1,(Transcriptome!$A$2:$A$28=$B15)*(Transcriptome!$C$2:$C$28=$G15),0))</f>
        <v>#N/A</v>
      </c>
      <c r="BC15" t="e">
        <f t="array" ref="BC15">INDEX(Transcriptome!V$2:V$28,MATCH(1,(Transcriptome!$A$2:$A$28=$B15)*(Transcriptome!$C$2:$C$28=$G15),0))</f>
        <v>#N/A</v>
      </c>
      <c r="BD15" t="e">
        <f t="array" ref="BD15">INDEX(Transcriptome!W$2:W$28,MATCH(1,(Transcriptome!$A$2:$A$28=$B15)*(Transcriptome!$C$2:$C$28=$G15),0))</f>
        <v>#N/A</v>
      </c>
      <c r="BE15" t="e">
        <f t="array" ref="BE15">INDEX(Transcriptome!X$2:X$28,MATCH(1,(Transcriptome!$A$2:$A$28=$B15)*(Transcriptome!$C$2:$C$28=$G15),0))</f>
        <v>#N/A</v>
      </c>
      <c r="BF15" t="e">
        <f t="array" ref="BF15">INDEX(Transcriptome!Y$2:Y$28,MATCH(1,(Transcriptome!$A$2:$A$28=$B15)*(Transcriptome!$C$2:$C$28=$G15),0))</f>
        <v>#N/A</v>
      </c>
      <c r="BG15" t="e">
        <f t="array" ref="BG15">INDEX(Transcriptome!Z$2:Z$28,MATCH(1,(Transcriptome!$A$2:$A$28=$B15)*(Transcriptome!$C$2:$C$28=$G15),0))</f>
        <v>#N/A</v>
      </c>
      <c r="BH15" t="e">
        <f t="array" ref="BH15">INDEX(Transcriptome!AA$2:AA$28,MATCH(1,(Transcriptome!$A$2:$A$28=$B15)*(Transcriptome!$C$2:$C$28=$G15),0))</f>
        <v>#N/A</v>
      </c>
      <c r="BI15" t="e">
        <f t="array" ref="BI15">INDEX(Transcriptome!AB$2:AB$28,MATCH(1,(Transcriptome!$A$2:$A$28=$B15)*(Transcriptome!$C$2:$C$28=$G15),0))</f>
        <v>#N/A</v>
      </c>
      <c r="BJ15" t="e">
        <f t="array" ref="BJ15">INDEX(Transcriptome!AC$2:AC$28,MATCH(1,(Transcriptome!$A$2:$A$28=$B15)*(Transcriptome!$C$2:$C$28=$G15),0))</f>
        <v>#N/A</v>
      </c>
      <c r="BK15" t="e">
        <f t="array" ref="BK15">INDEX(Transcriptome!AD$2:AD$28,MATCH(1,(Transcriptome!$A$2:$A$28=$B15)*(Transcriptome!$C$2:$C$28=$G15),0))</f>
        <v>#N/A</v>
      </c>
      <c r="BL15" t="e">
        <f t="array" ref="BL15">INDEX(Transcriptome!AE$2:AE$28,MATCH(1,(Transcriptome!$A$2:$A$28=$B15)*(Transcriptome!$C$2:$C$28=$G15),0))</f>
        <v>#N/A</v>
      </c>
      <c r="BM15" t="e">
        <f t="array" ref="BM15">INDEX(Transcriptome!AF$2:AF$28,MATCH(1,(Transcriptome!$A$2:$A$28=$B15)*(Transcriptome!$C$2:$C$28=$G15),0))</f>
        <v>#N/A</v>
      </c>
      <c r="BN15" t="e">
        <f t="array" ref="BN15">INDEX(Transcriptome!AG$2:AG$28,MATCH(1,(Transcriptome!$A$2:$A$28=$B15)*(Transcriptome!$C$2:$C$28=$G15),0))</f>
        <v>#N/A</v>
      </c>
      <c r="BO15" t="e">
        <f t="array" ref="BO15">INDEX(Transcriptome!AH$2:AH$28,MATCH(1,(Transcriptome!$A$2:$A$28=$B15)*(Transcriptome!$C$2:$C$28=$G15),0))</f>
        <v>#N/A</v>
      </c>
      <c r="BP15" t="e">
        <f t="array" ref="BP15">INDEX(Transcriptome!AI$2:AI$28,MATCH(1,(Transcriptome!$A$2:$A$28=$B15)*(Transcriptome!$C$2:$C$28=$G15),0))</f>
        <v>#N/A</v>
      </c>
      <c r="BQ15" t="e">
        <f t="array" ref="BQ15">INDEX(Transcriptome!AJ$2:AJ$28,MATCH(1,(Transcriptome!$A$2:$A$28=$B15)*(Transcriptome!$C$2:$C$28=$G15),0))</f>
        <v>#N/A</v>
      </c>
      <c r="BR15" t="e">
        <f t="array" ref="BR15">INDEX(Transcriptome!AK$2:AK$28,MATCH(1,(Transcriptome!$A$2:$A$28=$B15)*(Transcriptome!$C$2:$C$28=$G15),0))</f>
        <v>#N/A</v>
      </c>
      <c r="BS15" t="e">
        <f t="array" ref="BS15">INDEX(Transcriptome!AL$2:AL$28,MATCH(1,(Transcriptome!$A$2:$A$28=$B15)*(Transcriptome!$C$2:$C$28=$G15),0))</f>
        <v>#N/A</v>
      </c>
      <c r="BT15" t="e">
        <f t="array" ref="BT15">INDEX(Transcriptome!AM$2:AM$28,MATCH(1,(Transcriptome!$A$2:$A$28=$B15)*(Transcriptome!$C$2:$C$28=$G15),0))</f>
        <v>#N/A</v>
      </c>
      <c r="BU15" t="e">
        <f t="array" ref="BU15">INDEX(Transcriptome!AN$2:AN$28,MATCH(1,(Transcriptome!$A$2:$A$28=$B15)*(Transcriptome!$C$2:$C$28=$G15),0))</f>
        <v>#N/A</v>
      </c>
      <c r="BV15" t="e">
        <f t="array" ref="BV15">INDEX(Transcriptome!AO$2:AO$28,MATCH(1,(Transcriptome!$A$2:$A$28=$B15)*(Transcriptome!$C$2:$C$28=$G15),0))</f>
        <v>#N/A</v>
      </c>
      <c r="BW15" t="e">
        <f t="array" ref="BW15">INDEX(Transcriptome!AP$2:AP$28,MATCH(1,(Transcriptome!$A$2:$A$28=$B15)*(Transcriptome!$C$2:$C$28=$G15),0))</f>
        <v>#N/A</v>
      </c>
      <c r="BX15" t="e">
        <f t="array" ref="BX15">INDEX(Transcriptome!AQ$2:AQ$28,MATCH(1,(Transcriptome!$A$2:$A$28=$B15)*(Transcriptome!$C$2:$C$28=$G15),0))</f>
        <v>#N/A</v>
      </c>
      <c r="BY15" t="e">
        <f t="array" ref="BY15">INDEX(Transcriptome!AR$2:AR$28,MATCH(1,(Transcriptome!$A$2:$A$28=$B15)*(Transcriptome!$C$2:$C$28=$G15),0))</f>
        <v>#N/A</v>
      </c>
      <c r="BZ15" t="e">
        <f t="array" ref="BZ15">INDEX(Transcriptome!AS$2:AS$28,MATCH(1,(Transcriptome!$A$2:$A$28=$B15)*(Transcriptome!$C$2:$C$28=$G15),0))</f>
        <v>#N/A</v>
      </c>
      <c r="CA15" t="e">
        <f t="array" ref="CA15">INDEX(Transcriptome!AT$2:AT$28,MATCH(1,(Transcriptome!$A$2:$A$28=$B15)*(Transcriptome!$C$2:$C$28=$G15),0))</f>
        <v>#N/A</v>
      </c>
      <c r="CB15" t="e">
        <f t="array" ref="CB15">INDEX(Transcriptome!AU$2:AU$28,MATCH(1,(Transcriptome!$A$2:$A$28=$B15)*(Transcriptome!$C$2:$C$28=$G15),0))</f>
        <v>#N/A</v>
      </c>
      <c r="CC15" t="e">
        <f t="array" ref="CC15">INDEX(Transcriptome!AV$2:AV$28,MATCH(1,(Transcriptome!$A$2:$A$28=$B15)*(Transcriptome!$C$2:$C$28=$G15),0))</f>
        <v>#N/A</v>
      </c>
      <c r="CD15" t="e">
        <f t="array" ref="CD15">INDEX(Transcriptome!AW$2:AW$28,MATCH(1,(Transcriptome!$A$2:$A$28=$B15)*(Transcriptome!$C$2:$C$28=$G15),0))</f>
        <v>#N/A</v>
      </c>
      <c r="CE15" t="e">
        <f t="array" ref="CE15">INDEX(Transcriptome!AX$2:AX$28,MATCH(1,(Transcriptome!$A$2:$A$28=$B15)*(Transcriptome!$C$2:$C$28=$G15),0))</f>
        <v>#N/A</v>
      </c>
      <c r="CF15" t="e">
        <f t="array" ref="CF15">INDEX(Transcriptome!AY$2:AY$28,MATCH(1,(Transcriptome!$A$2:$A$28=$B15)*(Transcriptome!$C$2:$C$28=$G15),0))</f>
        <v>#N/A</v>
      </c>
      <c r="CG15" t="e">
        <f t="array" ref="CG15">INDEX(Transcriptome!AZ$2:AZ$28,MATCH(1,(Transcriptome!$A$2:$A$28=$B15)*(Transcriptome!$C$2:$C$28=$G15),0))</f>
        <v>#N/A</v>
      </c>
      <c r="CH15" t="e">
        <f t="array" ref="CH15">INDEX(Transcriptome!BA$2:BA$28,MATCH(1,(Transcriptome!$A$2:$A$28=$B15)*(Transcriptome!$C$2:$C$28=$G15),0))</f>
        <v>#N/A</v>
      </c>
      <c r="CI15" t="e">
        <f t="array" ref="CI15">INDEX(Transcriptome!BB$2:BB$28,MATCH(1,(Transcriptome!$A$2:$A$28=$B15)*(Transcriptome!$C$2:$C$28=$G15),0))</f>
        <v>#N/A</v>
      </c>
      <c r="CJ15" t="e">
        <f t="array" ref="CJ15">INDEX(Transcriptome!BC$2:BC$28,MATCH(1,(Transcriptome!$A$2:$A$28=$B15)*(Transcriptome!$C$2:$C$28=$G15),0))</f>
        <v>#N/A</v>
      </c>
      <c r="CK15" t="e">
        <f t="array" ref="CK15">INDEX(Transcriptome!BD$2:BD$28,MATCH(1,(Transcriptome!$A$2:$A$28=$B15)*(Transcriptome!$C$2:$C$28=$G15),0))</f>
        <v>#N/A</v>
      </c>
      <c r="CL15" t="e">
        <f t="array" ref="CL15">INDEX(Transcriptome!BE$2:BE$28,MATCH(1,(Transcriptome!$A$2:$A$28=$B15)*(Transcriptome!$C$2:$C$28=$G15),0))</f>
        <v>#N/A</v>
      </c>
      <c r="CM15" t="e">
        <f t="array" ref="CM15">INDEX(Transcriptome!BF$2:BF$28,MATCH(1,(Transcriptome!$A$2:$A$28=$B15)*(Transcriptome!$C$2:$C$28=$G15),0))</f>
        <v>#N/A</v>
      </c>
      <c r="CN15" t="e">
        <f t="array" ref="CN15">INDEX(Transcriptome!BG$2:BG$28,MATCH(1,(Transcriptome!$A$2:$A$28=$B15)*(Transcriptome!$C$2:$C$28=$G15),0))</f>
        <v>#N/A</v>
      </c>
      <c r="CO15" t="e">
        <f t="array" ref="CO15">INDEX(Transcriptome!BH$2:BH$28,MATCH(1,(Transcriptome!$A$2:$A$28=$B15)*(Transcriptome!$C$2:$C$28=$G15),0))</f>
        <v>#N/A</v>
      </c>
      <c r="CP15" t="e">
        <f t="array" ref="CP15">INDEX(Transcriptome!BI$2:BI$28,MATCH(1,(Transcriptome!$A$2:$A$28=$B15)*(Transcriptome!$C$2:$C$28=$G15),0))</f>
        <v>#N/A</v>
      </c>
      <c r="CQ15" t="e">
        <f t="array" ref="CQ15">INDEX(Transcriptome!BJ$2:BJ$28,MATCH(1,(Transcriptome!$A$2:$A$28=$B15)*(Transcriptome!$C$2:$C$28=$G15),0))</f>
        <v>#N/A</v>
      </c>
      <c r="CR15" t="e">
        <f t="array" ref="CR15">INDEX(Transcriptome!BK$2:BK$28,MATCH(1,(Transcriptome!$A$2:$A$28=$B15)*(Transcriptome!$C$2:$C$28=$G15),0))</f>
        <v>#N/A</v>
      </c>
      <c r="CS15" t="e">
        <f t="array" ref="CS15">INDEX(Transcriptome!BL$2:BL$28,MATCH(1,(Transcriptome!$A$2:$A$28=$B15)*(Transcriptome!$C$2:$C$28=$G15),0))</f>
        <v>#N/A</v>
      </c>
      <c r="CT15" t="e">
        <f t="array" ref="CT15">INDEX(Transcriptome!BM$2:BM$28,MATCH(1,(Transcriptome!$A$2:$A$28=$B15)*(Transcriptome!$C$2:$C$28=$G15),0))</f>
        <v>#N/A</v>
      </c>
      <c r="CU15" t="e">
        <f t="array" ref="CU15">INDEX(Transcriptome!BN$2:BN$28,MATCH(1,(Transcriptome!$A$2:$A$28=$B15)*(Transcriptome!$C$2:$C$28=$G15),0))</f>
        <v>#N/A</v>
      </c>
      <c r="CV15" t="e">
        <f t="array" ref="CV15">INDEX(Transcriptome!BO$2:BO$28,MATCH(1,(Transcriptome!$A$2:$A$28=$B15)*(Transcriptome!$C$2:$C$28=$G15),0))</f>
        <v>#N/A</v>
      </c>
      <c r="CW15" t="e">
        <f t="array" ref="CW15">INDEX(Transcriptome!BP$2:BP$28,MATCH(1,(Transcriptome!$A$2:$A$28=$B15)*(Transcriptome!$C$2:$C$28=$G15),0))</f>
        <v>#N/A</v>
      </c>
      <c r="CX15" t="e">
        <f t="array" ref="CX15">INDEX(Transcriptome!BQ$2:BQ$28,MATCH(1,(Transcriptome!$A$2:$A$28=$B15)*(Transcriptome!$C$2:$C$28=$G15),0))</f>
        <v>#N/A</v>
      </c>
      <c r="CY15" t="e">
        <f t="array" ref="CY15">INDEX(Transcriptome!BR$2:BR$28,MATCH(1,(Transcriptome!$A$2:$A$28=$B15)*(Transcriptome!$C$2:$C$28=$G15),0))</f>
        <v>#N/A</v>
      </c>
    </row>
    <row r="16" spans="1:103">
      <c r="A16">
        <f>Glutamine!A21</f>
        <v>14</v>
      </c>
      <c r="B16" t="s">
        <v>582</v>
      </c>
      <c r="C16" s="324" t="s">
        <v>586</v>
      </c>
      <c r="D16">
        <v>1</v>
      </c>
      <c r="E16">
        <f>Glutamine!H21</f>
        <v>13.162699563598633</v>
      </c>
      <c r="F16" s="477">
        <f>Glutamine!K21</f>
        <v>87.281097412109375</v>
      </c>
      <c r="G16" t="s">
        <v>712</v>
      </c>
      <c r="H16" s="321">
        <f>Glutamine!B21</f>
        <v>13.879166666665697</v>
      </c>
      <c r="I16" s="322">
        <f>Glutamine!C21</f>
        <v>333.09999999997672</v>
      </c>
      <c r="J16">
        <f>'In Process Calc.'!B17</f>
        <v>13.879166666665697</v>
      </c>
      <c r="K16">
        <f>'In Process Calc.'!C17</f>
        <v>333.09999999997672</v>
      </c>
      <c r="L16">
        <f>Glutamine!Z21</f>
        <v>11.823086658229533</v>
      </c>
      <c r="M16">
        <f>Glutamine!AF21</f>
        <v>4.6625222024866781</v>
      </c>
      <c r="N16">
        <f>Glutamine!AA21</f>
        <v>2.0430000000000001</v>
      </c>
      <c r="O16">
        <f>Glutamine!W21</f>
        <v>7.1999999999999995E-2</v>
      </c>
      <c r="P16">
        <f>Glutamine!X21</f>
        <v>2.363</v>
      </c>
      <c r="Q16">
        <f>'Growth Regression'!P16</f>
        <v>2.4916065630882679E-4</v>
      </c>
      <c r="R16">
        <f>Q16/'Growth Regression'!$O$24</f>
        <v>9.3869805871004252E-3</v>
      </c>
      <c r="S16">
        <f>'Post Process Calc.'!K17</f>
        <v>5.5565061907294058E-2</v>
      </c>
      <c r="T16">
        <f>'Post Process Calc.'!Q17</f>
        <v>1.7781059056384815E-2</v>
      </c>
      <c r="U16">
        <f>'Post Process Calc.'!L17</f>
        <v>-9.1248312900920111E-3</v>
      </c>
      <c r="V16">
        <f>'Post Process Calc.'!H17</f>
        <v>-7.9007957299269179E-3</v>
      </c>
      <c r="W16">
        <f>'Post Process Calc.'!I17</f>
        <v>-4.2644277684159146E-4</v>
      </c>
      <c r="X16">
        <f>'Post Process Calc.'!AG17</f>
        <v>0.32000430569214727</v>
      </c>
      <c r="Y16">
        <f t="shared" si="3"/>
        <v>34.728163692058786</v>
      </c>
      <c r="Z16">
        <f t="shared" si="4"/>
        <v>11.113161910240509</v>
      </c>
      <c r="AA16">
        <f t="shared" si="5"/>
        <v>-5.703019556307507</v>
      </c>
      <c r="AB16">
        <f t="shared" si="6"/>
        <v>-4.9379973312043237</v>
      </c>
      <c r="AC16">
        <f t="shared" si="7"/>
        <v>-0.26652673552599465</v>
      </c>
      <c r="AD16">
        <v>100</v>
      </c>
      <c r="AE16">
        <v>0.32</v>
      </c>
      <c r="AF16">
        <v>7</v>
      </c>
      <c r="AG16">
        <v>0.7</v>
      </c>
      <c r="AH16">
        <f t="shared" si="1"/>
        <v>5.0118723362727164E-8</v>
      </c>
      <c r="AI16">
        <v>1</v>
      </c>
      <c r="AJ16">
        <v>0.311</v>
      </c>
      <c r="AK16" t="e">
        <f t="array" ref="AK16">INDEX(Transcriptome!D$2:D$28,MATCH(1,(Transcriptome!$A$2:$A$28=$B16)*(Transcriptome!$C$2:$C$28=$G16),0))</f>
        <v>#N/A</v>
      </c>
      <c r="AL16" t="e">
        <f t="array" ref="AL16">INDEX(Transcriptome!E$2:E$28,MATCH(1,(Transcriptome!$A$2:$A$28=$B16)*(Transcriptome!$C$2:$C$28=$G16),0))</f>
        <v>#N/A</v>
      </c>
      <c r="AM16" t="e">
        <f t="array" ref="AM16">INDEX(Transcriptome!F$2:F$28,MATCH(1,(Transcriptome!$A$2:$A$28=$B16)*(Transcriptome!$C$2:$C$28=$G16),0))</f>
        <v>#N/A</v>
      </c>
      <c r="AN16" t="e">
        <f t="array" ref="AN16">INDEX(Transcriptome!G$2:G$28,MATCH(1,(Transcriptome!$A$2:$A$28=$B16)*(Transcriptome!$C$2:$C$28=$G16),0))</f>
        <v>#N/A</v>
      </c>
      <c r="AO16" t="e">
        <f t="array" ref="AO16">INDEX(Transcriptome!H$2:H$28,MATCH(1,(Transcriptome!$A$2:$A$28=$B16)*(Transcriptome!$C$2:$C$28=$G16),0))</f>
        <v>#N/A</v>
      </c>
      <c r="AP16" t="e">
        <f t="array" ref="AP16">INDEX(Transcriptome!I$2:I$28,MATCH(1,(Transcriptome!$A$2:$A$28=$B16)*(Transcriptome!$C$2:$C$28=$G16),0))</f>
        <v>#N/A</v>
      </c>
      <c r="AQ16" t="e">
        <f t="array" ref="AQ16">INDEX(Transcriptome!J$2:J$28,MATCH(1,(Transcriptome!$A$2:$A$28=$B16)*(Transcriptome!$C$2:$C$28=$G16),0))</f>
        <v>#N/A</v>
      </c>
      <c r="AR16" t="e">
        <f t="array" ref="AR16">INDEX(Transcriptome!K$2:K$28,MATCH(1,(Transcriptome!$A$2:$A$28=$B16)*(Transcriptome!$C$2:$C$28=$G16),0))</f>
        <v>#N/A</v>
      </c>
      <c r="AS16" t="e">
        <f t="array" ref="AS16">INDEX(Transcriptome!L$2:L$28,MATCH(1,(Transcriptome!$A$2:$A$28=$B16)*(Transcriptome!$C$2:$C$28=$G16),0))</f>
        <v>#N/A</v>
      </c>
      <c r="AT16" t="e">
        <f t="array" ref="AT16">INDEX(Transcriptome!M$2:M$28,MATCH(1,(Transcriptome!$A$2:$A$28=$B16)*(Transcriptome!$C$2:$C$28=$G16),0))</f>
        <v>#N/A</v>
      </c>
      <c r="AU16" t="e">
        <f t="array" ref="AU16">INDEX(Transcriptome!N$2:N$28,MATCH(1,(Transcriptome!$A$2:$A$28=$B16)*(Transcriptome!$C$2:$C$28=$G16),0))</f>
        <v>#N/A</v>
      </c>
      <c r="AV16" t="e">
        <f t="array" ref="AV16">INDEX(Transcriptome!O$2:O$28,MATCH(1,(Transcriptome!$A$2:$A$28=$B16)*(Transcriptome!$C$2:$C$28=$G16),0))</f>
        <v>#N/A</v>
      </c>
      <c r="AW16" t="e">
        <f t="array" ref="AW16">INDEX(Transcriptome!P$2:P$28,MATCH(1,(Transcriptome!$A$2:$A$28=$B16)*(Transcriptome!$C$2:$C$28=$G16),0))</f>
        <v>#N/A</v>
      </c>
      <c r="AX16" t="e">
        <f t="array" ref="AX16">INDEX(Transcriptome!Q$2:Q$28,MATCH(1,(Transcriptome!$A$2:$A$28=$B16)*(Transcriptome!$C$2:$C$28=$G16),0))</f>
        <v>#N/A</v>
      </c>
      <c r="AY16" t="e">
        <f t="array" ref="AY16">INDEX(Transcriptome!R$2:R$28,MATCH(1,(Transcriptome!$A$2:$A$28=$B16)*(Transcriptome!$C$2:$C$28=$G16),0))</f>
        <v>#N/A</v>
      </c>
      <c r="AZ16" t="e">
        <f t="array" ref="AZ16">INDEX(Transcriptome!S$2:S$28,MATCH(1,(Transcriptome!$A$2:$A$28=$B16)*(Transcriptome!$C$2:$C$28=$G16),0))</f>
        <v>#N/A</v>
      </c>
      <c r="BA16" t="e">
        <f t="array" ref="BA16">INDEX(Transcriptome!T$2:T$28,MATCH(1,(Transcriptome!$A$2:$A$28=$B16)*(Transcriptome!$C$2:$C$28=$G16),0))</f>
        <v>#N/A</v>
      </c>
      <c r="BB16" t="e">
        <f t="array" ref="BB16">INDEX(Transcriptome!U$2:U$28,MATCH(1,(Transcriptome!$A$2:$A$28=$B16)*(Transcriptome!$C$2:$C$28=$G16),0))</f>
        <v>#N/A</v>
      </c>
      <c r="BC16" t="e">
        <f t="array" ref="BC16">INDEX(Transcriptome!V$2:V$28,MATCH(1,(Transcriptome!$A$2:$A$28=$B16)*(Transcriptome!$C$2:$C$28=$G16),0))</f>
        <v>#N/A</v>
      </c>
      <c r="BD16" t="e">
        <f t="array" ref="BD16">INDEX(Transcriptome!W$2:W$28,MATCH(1,(Transcriptome!$A$2:$A$28=$B16)*(Transcriptome!$C$2:$C$28=$G16),0))</f>
        <v>#N/A</v>
      </c>
      <c r="BE16" t="e">
        <f t="array" ref="BE16">INDEX(Transcriptome!X$2:X$28,MATCH(1,(Transcriptome!$A$2:$A$28=$B16)*(Transcriptome!$C$2:$C$28=$G16),0))</f>
        <v>#N/A</v>
      </c>
      <c r="BF16" t="e">
        <f t="array" ref="BF16">INDEX(Transcriptome!Y$2:Y$28,MATCH(1,(Transcriptome!$A$2:$A$28=$B16)*(Transcriptome!$C$2:$C$28=$G16),0))</f>
        <v>#N/A</v>
      </c>
      <c r="BG16" t="e">
        <f t="array" ref="BG16">INDEX(Transcriptome!Z$2:Z$28,MATCH(1,(Transcriptome!$A$2:$A$28=$B16)*(Transcriptome!$C$2:$C$28=$G16),0))</f>
        <v>#N/A</v>
      </c>
      <c r="BH16" t="e">
        <f t="array" ref="BH16">INDEX(Transcriptome!AA$2:AA$28,MATCH(1,(Transcriptome!$A$2:$A$28=$B16)*(Transcriptome!$C$2:$C$28=$G16),0))</f>
        <v>#N/A</v>
      </c>
      <c r="BI16" t="e">
        <f t="array" ref="BI16">INDEX(Transcriptome!AB$2:AB$28,MATCH(1,(Transcriptome!$A$2:$A$28=$B16)*(Transcriptome!$C$2:$C$28=$G16),0))</f>
        <v>#N/A</v>
      </c>
      <c r="BJ16" t="e">
        <f t="array" ref="BJ16">INDEX(Transcriptome!AC$2:AC$28,MATCH(1,(Transcriptome!$A$2:$A$28=$B16)*(Transcriptome!$C$2:$C$28=$G16),0))</f>
        <v>#N/A</v>
      </c>
      <c r="BK16" t="e">
        <f t="array" ref="BK16">INDEX(Transcriptome!AD$2:AD$28,MATCH(1,(Transcriptome!$A$2:$A$28=$B16)*(Transcriptome!$C$2:$C$28=$G16),0))</f>
        <v>#N/A</v>
      </c>
      <c r="BL16" t="e">
        <f t="array" ref="BL16">INDEX(Transcriptome!AE$2:AE$28,MATCH(1,(Transcriptome!$A$2:$A$28=$B16)*(Transcriptome!$C$2:$C$28=$G16),0))</f>
        <v>#N/A</v>
      </c>
      <c r="BM16" t="e">
        <f t="array" ref="BM16">INDEX(Transcriptome!AF$2:AF$28,MATCH(1,(Transcriptome!$A$2:$A$28=$B16)*(Transcriptome!$C$2:$C$28=$G16),0))</f>
        <v>#N/A</v>
      </c>
      <c r="BN16" t="e">
        <f t="array" ref="BN16">INDEX(Transcriptome!AG$2:AG$28,MATCH(1,(Transcriptome!$A$2:$A$28=$B16)*(Transcriptome!$C$2:$C$28=$G16),0))</f>
        <v>#N/A</v>
      </c>
      <c r="BO16" t="e">
        <f t="array" ref="BO16">INDEX(Transcriptome!AH$2:AH$28,MATCH(1,(Transcriptome!$A$2:$A$28=$B16)*(Transcriptome!$C$2:$C$28=$G16),0))</f>
        <v>#N/A</v>
      </c>
      <c r="BP16" t="e">
        <f t="array" ref="BP16">INDEX(Transcriptome!AI$2:AI$28,MATCH(1,(Transcriptome!$A$2:$A$28=$B16)*(Transcriptome!$C$2:$C$28=$G16),0))</f>
        <v>#N/A</v>
      </c>
      <c r="BQ16" t="e">
        <f t="array" ref="BQ16">INDEX(Transcriptome!AJ$2:AJ$28,MATCH(1,(Transcriptome!$A$2:$A$28=$B16)*(Transcriptome!$C$2:$C$28=$G16),0))</f>
        <v>#N/A</v>
      </c>
      <c r="BR16" t="e">
        <f t="array" ref="BR16">INDEX(Transcriptome!AK$2:AK$28,MATCH(1,(Transcriptome!$A$2:$A$28=$B16)*(Transcriptome!$C$2:$C$28=$G16),0))</f>
        <v>#N/A</v>
      </c>
      <c r="BS16" t="e">
        <f t="array" ref="BS16">INDEX(Transcriptome!AL$2:AL$28,MATCH(1,(Transcriptome!$A$2:$A$28=$B16)*(Transcriptome!$C$2:$C$28=$G16),0))</f>
        <v>#N/A</v>
      </c>
      <c r="BT16" t="e">
        <f t="array" ref="BT16">INDEX(Transcriptome!AM$2:AM$28,MATCH(1,(Transcriptome!$A$2:$A$28=$B16)*(Transcriptome!$C$2:$C$28=$G16),0))</f>
        <v>#N/A</v>
      </c>
      <c r="BU16" t="e">
        <f t="array" ref="BU16">INDEX(Transcriptome!AN$2:AN$28,MATCH(1,(Transcriptome!$A$2:$A$28=$B16)*(Transcriptome!$C$2:$C$28=$G16),0))</f>
        <v>#N/A</v>
      </c>
      <c r="BV16" t="e">
        <f t="array" ref="BV16">INDEX(Transcriptome!AO$2:AO$28,MATCH(1,(Transcriptome!$A$2:$A$28=$B16)*(Transcriptome!$C$2:$C$28=$G16),0))</f>
        <v>#N/A</v>
      </c>
      <c r="BW16" t="e">
        <f t="array" ref="BW16">INDEX(Transcriptome!AP$2:AP$28,MATCH(1,(Transcriptome!$A$2:$A$28=$B16)*(Transcriptome!$C$2:$C$28=$G16),0))</f>
        <v>#N/A</v>
      </c>
      <c r="BX16" t="e">
        <f t="array" ref="BX16">INDEX(Transcriptome!AQ$2:AQ$28,MATCH(1,(Transcriptome!$A$2:$A$28=$B16)*(Transcriptome!$C$2:$C$28=$G16),0))</f>
        <v>#N/A</v>
      </c>
      <c r="BY16" t="e">
        <f t="array" ref="BY16">INDEX(Transcriptome!AR$2:AR$28,MATCH(1,(Transcriptome!$A$2:$A$28=$B16)*(Transcriptome!$C$2:$C$28=$G16),0))</f>
        <v>#N/A</v>
      </c>
      <c r="BZ16" t="e">
        <f t="array" ref="BZ16">INDEX(Transcriptome!AS$2:AS$28,MATCH(1,(Transcriptome!$A$2:$A$28=$B16)*(Transcriptome!$C$2:$C$28=$G16),0))</f>
        <v>#N/A</v>
      </c>
      <c r="CA16" t="e">
        <f t="array" ref="CA16">INDEX(Transcriptome!AT$2:AT$28,MATCH(1,(Transcriptome!$A$2:$A$28=$B16)*(Transcriptome!$C$2:$C$28=$G16),0))</f>
        <v>#N/A</v>
      </c>
      <c r="CB16" t="e">
        <f t="array" ref="CB16">INDEX(Transcriptome!AU$2:AU$28,MATCH(1,(Transcriptome!$A$2:$A$28=$B16)*(Transcriptome!$C$2:$C$28=$G16),0))</f>
        <v>#N/A</v>
      </c>
      <c r="CC16" t="e">
        <f t="array" ref="CC16">INDEX(Transcriptome!AV$2:AV$28,MATCH(1,(Transcriptome!$A$2:$A$28=$B16)*(Transcriptome!$C$2:$C$28=$G16),0))</f>
        <v>#N/A</v>
      </c>
      <c r="CD16" t="e">
        <f t="array" ref="CD16">INDEX(Transcriptome!AW$2:AW$28,MATCH(1,(Transcriptome!$A$2:$A$28=$B16)*(Transcriptome!$C$2:$C$28=$G16),0))</f>
        <v>#N/A</v>
      </c>
      <c r="CE16" t="e">
        <f t="array" ref="CE16">INDEX(Transcriptome!AX$2:AX$28,MATCH(1,(Transcriptome!$A$2:$A$28=$B16)*(Transcriptome!$C$2:$C$28=$G16),0))</f>
        <v>#N/A</v>
      </c>
      <c r="CF16" t="e">
        <f t="array" ref="CF16">INDEX(Transcriptome!AY$2:AY$28,MATCH(1,(Transcriptome!$A$2:$A$28=$B16)*(Transcriptome!$C$2:$C$28=$G16),0))</f>
        <v>#N/A</v>
      </c>
      <c r="CG16" t="e">
        <f t="array" ref="CG16">INDEX(Transcriptome!AZ$2:AZ$28,MATCH(1,(Transcriptome!$A$2:$A$28=$B16)*(Transcriptome!$C$2:$C$28=$G16),0))</f>
        <v>#N/A</v>
      </c>
      <c r="CH16" t="e">
        <f t="array" ref="CH16">INDEX(Transcriptome!BA$2:BA$28,MATCH(1,(Transcriptome!$A$2:$A$28=$B16)*(Transcriptome!$C$2:$C$28=$G16),0))</f>
        <v>#N/A</v>
      </c>
      <c r="CI16" t="e">
        <f t="array" ref="CI16">INDEX(Transcriptome!BB$2:BB$28,MATCH(1,(Transcriptome!$A$2:$A$28=$B16)*(Transcriptome!$C$2:$C$28=$G16),0))</f>
        <v>#N/A</v>
      </c>
      <c r="CJ16" t="e">
        <f t="array" ref="CJ16">INDEX(Transcriptome!BC$2:BC$28,MATCH(1,(Transcriptome!$A$2:$A$28=$B16)*(Transcriptome!$C$2:$C$28=$G16),0))</f>
        <v>#N/A</v>
      </c>
      <c r="CK16" t="e">
        <f t="array" ref="CK16">INDEX(Transcriptome!BD$2:BD$28,MATCH(1,(Transcriptome!$A$2:$A$28=$B16)*(Transcriptome!$C$2:$C$28=$G16),0))</f>
        <v>#N/A</v>
      </c>
      <c r="CL16" t="e">
        <f t="array" ref="CL16">INDEX(Transcriptome!BE$2:BE$28,MATCH(1,(Transcriptome!$A$2:$A$28=$B16)*(Transcriptome!$C$2:$C$28=$G16),0))</f>
        <v>#N/A</v>
      </c>
      <c r="CM16" t="e">
        <f t="array" ref="CM16">INDEX(Transcriptome!BF$2:BF$28,MATCH(1,(Transcriptome!$A$2:$A$28=$B16)*(Transcriptome!$C$2:$C$28=$G16),0))</f>
        <v>#N/A</v>
      </c>
      <c r="CN16" t="e">
        <f t="array" ref="CN16">INDEX(Transcriptome!BG$2:BG$28,MATCH(1,(Transcriptome!$A$2:$A$28=$B16)*(Transcriptome!$C$2:$C$28=$G16),0))</f>
        <v>#N/A</v>
      </c>
      <c r="CO16" t="e">
        <f t="array" ref="CO16">INDEX(Transcriptome!BH$2:BH$28,MATCH(1,(Transcriptome!$A$2:$A$28=$B16)*(Transcriptome!$C$2:$C$28=$G16),0))</f>
        <v>#N/A</v>
      </c>
      <c r="CP16" t="e">
        <f t="array" ref="CP16">INDEX(Transcriptome!BI$2:BI$28,MATCH(1,(Transcriptome!$A$2:$A$28=$B16)*(Transcriptome!$C$2:$C$28=$G16),0))</f>
        <v>#N/A</v>
      </c>
      <c r="CQ16" t="e">
        <f t="array" ref="CQ16">INDEX(Transcriptome!BJ$2:BJ$28,MATCH(1,(Transcriptome!$A$2:$A$28=$B16)*(Transcriptome!$C$2:$C$28=$G16),0))</f>
        <v>#N/A</v>
      </c>
      <c r="CR16" t="e">
        <f t="array" ref="CR16">INDEX(Transcriptome!BK$2:BK$28,MATCH(1,(Transcriptome!$A$2:$A$28=$B16)*(Transcriptome!$C$2:$C$28=$G16),0))</f>
        <v>#N/A</v>
      </c>
      <c r="CS16" t="e">
        <f t="array" ref="CS16">INDEX(Transcriptome!BL$2:BL$28,MATCH(1,(Transcriptome!$A$2:$A$28=$B16)*(Transcriptome!$C$2:$C$28=$G16),0))</f>
        <v>#N/A</v>
      </c>
      <c r="CT16" t="e">
        <f t="array" ref="CT16">INDEX(Transcriptome!BM$2:BM$28,MATCH(1,(Transcriptome!$A$2:$A$28=$B16)*(Transcriptome!$C$2:$C$28=$G16),0))</f>
        <v>#N/A</v>
      </c>
      <c r="CU16" t="e">
        <f t="array" ref="CU16">INDEX(Transcriptome!BN$2:BN$28,MATCH(1,(Transcriptome!$A$2:$A$28=$B16)*(Transcriptome!$C$2:$C$28=$G16),0))</f>
        <v>#N/A</v>
      </c>
      <c r="CV16" t="e">
        <f t="array" ref="CV16">INDEX(Transcriptome!BO$2:BO$28,MATCH(1,(Transcriptome!$A$2:$A$28=$B16)*(Transcriptome!$C$2:$C$28=$G16),0))</f>
        <v>#N/A</v>
      </c>
      <c r="CW16" t="e">
        <f t="array" ref="CW16">INDEX(Transcriptome!BP$2:BP$28,MATCH(1,(Transcriptome!$A$2:$A$28=$B16)*(Transcriptome!$C$2:$C$28=$G16),0))</f>
        <v>#N/A</v>
      </c>
      <c r="CX16" t="e">
        <f t="array" ref="CX16">INDEX(Transcriptome!BQ$2:BQ$28,MATCH(1,(Transcriptome!$A$2:$A$28=$B16)*(Transcriptome!$C$2:$C$28=$G16),0))</f>
        <v>#N/A</v>
      </c>
      <c r="CY16" t="e">
        <f t="array" ref="CY16">INDEX(Transcriptome!BR$2:BR$28,MATCH(1,(Transcriptome!$A$2:$A$28=$B16)*(Transcriptome!$C$2:$C$28=$G16),0))</f>
        <v>#N/A</v>
      </c>
    </row>
  </sheetData>
  <conditionalFormatting sqref="Q1:R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CU15"/>
  <sheetViews>
    <sheetView workbookViewId="0">
      <selection activeCell="A2" sqref="A2:XFD15"/>
    </sheetView>
  </sheetViews>
  <sheetFormatPr baseColWidth="10" defaultColWidth="8.83203125" defaultRowHeight="13"/>
  <cols>
    <col min="14" max="14" width="20.5" customWidth="1"/>
  </cols>
  <sheetData>
    <row r="1" spans="1:99">
      <c r="A1" t="str">
        <f>Glutamine!A6</f>
        <v>SAMPLE #</v>
      </c>
      <c r="B1" t="s">
        <v>112</v>
      </c>
      <c r="C1" t="s">
        <v>507</v>
      </c>
      <c r="D1" t="s">
        <v>508</v>
      </c>
      <c r="E1" t="s">
        <v>509</v>
      </c>
      <c r="F1" t="str">
        <f>'In Process Calc.'!B2</f>
        <v>RUN TIME (DAYS)</v>
      </c>
      <c r="G1" t="str">
        <f>'In Process Calc.'!C2</f>
        <v>RUN TIME (HOURS)</v>
      </c>
      <c r="H1" t="s">
        <v>489</v>
      </c>
      <c r="I1" t="s">
        <v>491</v>
      </c>
      <c r="J1" t="s">
        <v>490</v>
      </c>
      <c r="K1" t="s">
        <v>492</v>
      </c>
      <c r="L1" t="s">
        <v>493</v>
      </c>
      <c r="M1" t="s">
        <v>494</v>
      </c>
      <c r="N1" t="s">
        <v>711</v>
      </c>
      <c r="O1" t="str">
        <f>'Post Process Calc.'!K2</f>
        <v>qGlucose (mmol/109 cells/hr)</v>
      </c>
      <c r="P1" t="str">
        <f>'Post Process Calc.'!Q2</f>
        <v>qLactate (mmol/109 cells/hr)</v>
      </c>
      <c r="Q1" t="str">
        <f>'Post Process Calc.'!L2</f>
        <v>qGlutamine (mmol/109 cell/hr)</v>
      </c>
      <c r="R1" t="str">
        <f>'Post Process Calc.'!H2</f>
        <v>qAsparagine (mmol/109 cell/hr)</v>
      </c>
      <c r="S1" t="str">
        <f>'Post Process Calc.'!I2</f>
        <v>qAspartate (mmol/109 cell/hr)</v>
      </c>
      <c r="T1" t="str">
        <f>'Post Process Calc.'!AG2</f>
        <v>DL/DG (mol/mol)</v>
      </c>
      <c r="U1" t="s">
        <v>495</v>
      </c>
      <c r="V1" t="s">
        <v>496</v>
      </c>
      <c r="W1" t="s">
        <v>497</v>
      </c>
      <c r="X1" t="s">
        <v>498</v>
      </c>
      <c r="Y1" t="s">
        <v>499</v>
      </c>
      <c r="Z1" t="s">
        <v>500</v>
      </c>
      <c r="AA1" t="s">
        <v>501</v>
      </c>
      <c r="AB1" t="s">
        <v>502</v>
      </c>
      <c r="AC1" t="s">
        <v>503</v>
      </c>
      <c r="AD1" t="s">
        <v>504</v>
      </c>
      <c r="AE1" t="s">
        <v>505</v>
      </c>
      <c r="AF1" t="s">
        <v>506</v>
      </c>
      <c r="AG1" t="s">
        <v>514</v>
      </c>
      <c r="AH1" t="s">
        <v>515</v>
      </c>
      <c r="AI1" t="s">
        <v>516</v>
      </c>
      <c r="AJ1" t="s">
        <v>517</v>
      </c>
      <c r="AK1" t="s">
        <v>518</v>
      </c>
      <c r="AL1" t="s">
        <v>519</v>
      </c>
      <c r="AM1" t="s">
        <v>520</v>
      </c>
      <c r="AN1" t="s">
        <v>521</v>
      </c>
      <c r="AO1" t="s">
        <v>522</v>
      </c>
      <c r="AP1" t="s">
        <v>523</v>
      </c>
      <c r="AQ1" t="s">
        <v>524</v>
      </c>
      <c r="AR1" t="s">
        <v>525</v>
      </c>
      <c r="AS1" t="s">
        <v>526</v>
      </c>
      <c r="AT1" t="s">
        <v>527</v>
      </c>
      <c r="AU1" t="s">
        <v>528</v>
      </c>
      <c r="AV1" t="s">
        <v>529</v>
      </c>
      <c r="AW1" t="s">
        <v>530</v>
      </c>
      <c r="AX1" t="s">
        <v>531</v>
      </c>
      <c r="AY1" t="s">
        <v>532</v>
      </c>
      <c r="AZ1" t="s">
        <v>533</v>
      </c>
      <c r="BA1" t="s">
        <v>534</v>
      </c>
      <c r="BB1" t="s">
        <v>535</v>
      </c>
      <c r="BC1" t="s">
        <v>536</v>
      </c>
      <c r="BD1" t="s">
        <v>537</v>
      </c>
      <c r="BE1" t="s">
        <v>538</v>
      </c>
      <c r="BF1" t="s">
        <v>539</v>
      </c>
      <c r="BG1" t="s">
        <v>540</v>
      </c>
      <c r="BH1" t="s">
        <v>541</v>
      </c>
      <c r="BI1" t="s">
        <v>542</v>
      </c>
      <c r="BJ1" t="s">
        <v>543</v>
      </c>
      <c r="BK1" t="s">
        <v>544</v>
      </c>
      <c r="BL1" t="s">
        <v>545</v>
      </c>
      <c r="BM1" t="s">
        <v>546</v>
      </c>
      <c r="BN1" t="s">
        <v>547</v>
      </c>
      <c r="BO1" t="s">
        <v>548</v>
      </c>
      <c r="BP1" t="s">
        <v>549</v>
      </c>
      <c r="BQ1" t="s">
        <v>550</v>
      </c>
      <c r="BR1" t="s">
        <v>551</v>
      </c>
      <c r="BS1" t="s">
        <v>552</v>
      </c>
      <c r="BT1" t="s">
        <v>553</v>
      </c>
      <c r="BU1" t="s">
        <v>554</v>
      </c>
      <c r="BV1" t="s">
        <v>555</v>
      </c>
      <c r="BW1" t="s">
        <v>556</v>
      </c>
      <c r="BX1" t="s">
        <v>557</v>
      </c>
      <c r="BY1" t="s">
        <v>558</v>
      </c>
      <c r="BZ1" t="s">
        <v>559</v>
      </c>
      <c r="CA1" t="s">
        <v>560</v>
      </c>
      <c r="CB1" t="s">
        <v>561</v>
      </c>
      <c r="CC1" t="s">
        <v>562</v>
      </c>
      <c r="CD1" t="s">
        <v>563</v>
      </c>
      <c r="CE1" t="s">
        <v>564</v>
      </c>
      <c r="CF1" t="s">
        <v>565</v>
      </c>
      <c r="CG1" t="s">
        <v>566</v>
      </c>
      <c r="CH1" t="s">
        <v>567</v>
      </c>
      <c r="CI1" t="s">
        <v>568</v>
      </c>
      <c r="CJ1" t="s">
        <v>569</v>
      </c>
      <c r="CK1" t="s">
        <v>570</v>
      </c>
      <c r="CL1" t="s">
        <v>571</v>
      </c>
      <c r="CM1" t="s">
        <v>572</v>
      </c>
      <c r="CN1" t="s">
        <v>573</v>
      </c>
      <c r="CO1" t="s">
        <v>574</v>
      </c>
      <c r="CP1" t="s">
        <v>575</v>
      </c>
      <c r="CQ1" t="s">
        <v>576</v>
      </c>
      <c r="CR1" t="s">
        <v>587</v>
      </c>
      <c r="CS1" t="s">
        <v>588</v>
      </c>
      <c r="CT1" t="s">
        <v>577</v>
      </c>
      <c r="CU1" t="s">
        <v>709</v>
      </c>
    </row>
    <row r="2" spans="1:99">
      <c r="A2">
        <f>Glutamine!A7</f>
        <v>0</v>
      </c>
      <c r="B2" t="s">
        <v>582</v>
      </c>
      <c r="C2" s="324" t="s">
        <v>586</v>
      </c>
      <c r="D2">
        <v>1</v>
      </c>
      <c r="E2" t="s">
        <v>513</v>
      </c>
      <c r="F2" s="477">
        <f>'Growth Regression'!R2</f>
        <v>0.45625000000291038</v>
      </c>
      <c r="G2" s="477">
        <f>'Growth Regression'!S2</f>
        <v>10.950000000069849</v>
      </c>
      <c r="H2">
        <f>AVERAGE('TL input - regression'!L2:L3)</f>
        <v>33.470991807100511</v>
      </c>
      <c r="I2">
        <f>AVERAGE('TL input - regression'!M2:M3)</f>
        <v>0.9991119005328597</v>
      </c>
      <c r="J2">
        <f>AVERAGE('TL input - regression'!N2:N3)</f>
        <v>0</v>
      </c>
      <c r="K2">
        <f>AVERAGE('TL input - regression'!O2:O3)</f>
        <v>6.5404999999999998</v>
      </c>
      <c r="L2">
        <f>AVERAGE('TL input - regression'!P2:P3)</f>
        <v>1.9079999999999999</v>
      </c>
      <c r="M2">
        <f>'Growth Regression'!P2</f>
        <v>2.61377814069895E-2</v>
      </c>
      <c r="N2">
        <f>M2/'Growth Regression'!$O$24</f>
        <v>0.98472547910282948</v>
      </c>
      <c r="O2">
        <f>'Post Process Calc.'!C20</f>
        <v>-3.1743132469760522E-2</v>
      </c>
      <c r="P2">
        <f>'Post Process Calc.'!D20</f>
        <v>-7.6275798642896547E-2</v>
      </c>
      <c r="Q2">
        <f>'Post Process Calc.'!E20</f>
        <v>-1.6363427720700739E-2</v>
      </c>
      <c r="R2">
        <f>'Post Process Calc.'!F20</f>
        <v>6.8210324291244198E-2</v>
      </c>
      <c r="S2">
        <f>'Post Process Calc.'!G20</f>
        <v>6.9559044570637413E-2</v>
      </c>
      <c r="T2">
        <f>P2/O2</f>
        <v>2.4029071080353903</v>
      </c>
      <c r="U2">
        <f>O2/0.0016</f>
        <v>-19.839457793600324</v>
      </c>
      <c r="V2">
        <f>P2/0.0016</f>
        <v>-47.672374151810338</v>
      </c>
      <c r="W2">
        <f t="shared" ref="W2:Y13" si="0">Q2/0.0016</f>
        <v>-10.227142325437962</v>
      </c>
      <c r="X2">
        <f t="shared" si="0"/>
        <v>42.631452682027621</v>
      </c>
      <c r="Y2">
        <f t="shared" si="0"/>
        <v>43.474402856648382</v>
      </c>
      <c r="Z2">
        <v>100</v>
      </c>
      <c r="AA2">
        <v>0.32</v>
      </c>
      <c r="AB2">
        <v>7</v>
      </c>
      <c r="AC2">
        <v>0.7</v>
      </c>
      <c r="AD2">
        <f t="shared" ref="AD2:AD15" si="1">10^(-7.3)</f>
        <v>5.0118723362727164E-8</v>
      </c>
      <c r="AE2">
        <v>1</v>
      </c>
      <c r="AF2">
        <v>0.311</v>
      </c>
      <c r="AG2">
        <f t="array" ref="AG2">INDEX(Transcriptome!D$2:D$28,MATCH(1,(Transcriptome!$A$2:$A$28=$B2)*(Transcriptome!$C$2:$C$28=$E2),0))</f>
        <v>0.75120083781418034</v>
      </c>
      <c r="AH2">
        <f t="array" ref="AH2">INDEX(Transcriptome!E$2:E$28,MATCH(1,(Transcriptome!$A$2:$A$28=$B2)*(Transcriptome!$C$2:$C$28=$E2),0))</f>
        <v>1.3452090544846451</v>
      </c>
      <c r="AI2">
        <f t="array" ref="AI2">INDEX(Transcriptome!F$2:F$28,MATCH(1,(Transcriptome!$A$2:$A$28=$B2)*(Transcriptome!$C$2:$C$28=$E2),0))</f>
        <v>1.1599251488993827</v>
      </c>
      <c r="AJ2">
        <f t="array" ref="AJ2">INDEX(Transcriptome!G$2:G$28,MATCH(1,(Transcriptome!$A$2:$A$28=$B2)*(Transcriptome!$C$2:$C$28=$E2),0))</f>
        <v>0.70921905462414569</v>
      </c>
      <c r="AK2">
        <f t="array" ref="AK2">INDEX(Transcriptome!H$2:H$28,MATCH(1,(Transcriptome!$A$2:$A$28=$B2)*(Transcriptome!$C$2:$C$28=$E2),0))</f>
        <v>0</v>
      </c>
      <c r="AL2">
        <f t="array" ref="AL2">INDEX(Transcriptome!I$2:I$28,MATCH(1,(Transcriptome!$A$2:$A$28=$B2)*(Transcriptome!$C$2:$C$28=$E2),0))</f>
        <v>1.6282553995115943</v>
      </c>
      <c r="AM2">
        <f t="array" ref="AM2">INDEX(Transcriptome!J$2:J$28,MATCH(1,(Transcriptome!$A$2:$A$28=$B2)*(Transcriptome!$C$2:$C$28=$E2),0))</f>
        <v>1.0870691735149791</v>
      </c>
      <c r="AN2">
        <f t="array" ref="AN2">INDEX(Transcriptome!K$2:K$28,MATCH(1,(Transcriptome!$A$2:$A$28=$B2)*(Transcriptome!$C$2:$C$28=$E2),0))</f>
        <v>1.4630306834308657</v>
      </c>
      <c r="AO2">
        <f t="array" ref="AO2">INDEX(Transcriptome!L$2:L$28,MATCH(1,(Transcriptome!$A$2:$A$28=$B2)*(Transcriptome!$C$2:$C$28=$E2),0))</f>
        <v>1.0171797240321683</v>
      </c>
      <c r="AP2">
        <f t="array" ref="AP2">INDEX(Transcriptome!M$2:M$28,MATCH(1,(Transcriptome!$A$2:$A$28=$B2)*(Transcriptome!$C$2:$C$28=$E2),0))</f>
        <v>1.0744738748130889</v>
      </c>
      <c r="AQ2">
        <f t="array" ref="AQ2">INDEX(Transcriptome!N$2:N$28,MATCH(1,(Transcriptome!$A$2:$A$28=$B2)*(Transcriptome!$C$2:$C$28=$E2),0))</f>
        <v>1.2349088890793825</v>
      </c>
      <c r="AR2">
        <f t="array" ref="AR2">INDEX(Transcriptome!O$2:O$28,MATCH(1,(Transcriptome!$A$2:$A$28=$B2)*(Transcriptome!$C$2:$C$28=$E2),0))</f>
        <v>1.5128732832839087</v>
      </c>
      <c r="AS2">
        <f t="array" ref="AS2">INDEX(Transcriptome!P$2:P$28,MATCH(1,(Transcriptome!$A$2:$A$28=$B2)*(Transcriptome!$C$2:$C$28=$E2),0))</f>
        <v>1.418626571205134</v>
      </c>
      <c r="AT2">
        <f t="array" ref="AT2">INDEX(Transcriptome!Q$2:Q$28,MATCH(1,(Transcriptome!$A$2:$A$28=$B2)*(Transcriptome!$C$2:$C$28=$E2),0))</f>
        <v>0.75818627044108666</v>
      </c>
      <c r="AU2">
        <f t="array" ref="AU2">INDEX(Transcriptome!R$2:R$28,MATCH(1,(Transcriptome!$A$2:$A$28=$B2)*(Transcriptome!$C$2:$C$28=$E2),0))</f>
        <v>0.62222364572130617</v>
      </c>
      <c r="AV2">
        <f t="array" ref="AV2">INDEX(Transcriptome!S$2:S$28,MATCH(1,(Transcriptome!$A$2:$A$28=$B2)*(Transcriptome!$C$2:$C$28=$E2),0))</f>
        <v>0.45398180100126823</v>
      </c>
      <c r="AW2">
        <f t="array" ref="AW2">INDEX(Transcriptome!T$2:T$28,MATCH(1,(Transcriptome!$A$2:$A$28=$B2)*(Transcriptome!$C$2:$C$28=$E2),0))</f>
        <v>1.2443611151314311</v>
      </c>
      <c r="AX2">
        <f t="array" ref="AX2">INDEX(Transcriptome!U$2:U$28,MATCH(1,(Transcriptome!$A$2:$A$28=$B2)*(Transcriptome!$C$2:$C$28=$E2),0))</f>
        <v>3.4109020413139706</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1.1597576413818276</v>
      </c>
      <c r="BB2">
        <f t="array" ref="BB2">INDEX(Transcriptome!Y$2:Y$28,MATCH(1,(Transcriptome!$A$2:$A$28=$B2)*(Transcriptome!$C$2:$C$28=$E2),0))</f>
        <v>0</v>
      </c>
      <c r="BC2">
        <f t="array" ref="BC2">INDEX(Transcriptome!Z$2:Z$28,MATCH(1,(Transcriptome!$A$2:$A$28=$B2)*(Transcriptome!$C$2:$C$28=$E2),0))</f>
        <v>1.4224053459159063</v>
      </c>
      <c r="BD2">
        <f t="array" ref="BD2">INDEX(Transcriptome!AA$2:AA$28,MATCH(1,(Transcriptome!$A$2:$A$28=$B2)*(Transcriptome!$C$2:$C$28=$E2),0))</f>
        <v>1.0785765460349117</v>
      </c>
      <c r="BE2">
        <f t="array" ref="BE2">INDEX(Transcriptome!AB$2:AB$28,MATCH(1,(Transcriptome!$A$2:$A$28=$B2)*(Transcriptome!$C$2:$C$28=$E2),0))</f>
        <v>0.473674659694519</v>
      </c>
      <c r="BF2">
        <f t="array" ref="BF2">INDEX(Transcriptome!AC$2:AC$28,MATCH(1,(Transcriptome!$A$2:$A$28=$B2)*(Transcriptome!$C$2:$C$28=$E2),0))</f>
        <v>1.0599593993610694</v>
      </c>
      <c r="BG2">
        <f t="array" ref="BG2">INDEX(Transcriptome!AD$2:AD$28,MATCH(1,(Transcriptome!$A$2:$A$28=$B2)*(Transcriptome!$C$2:$C$28=$E2),0))</f>
        <v>1.2080921631861166</v>
      </c>
      <c r="BH2">
        <f t="array" ref="BH2">INDEX(Transcriptome!AE$2:AE$28,MATCH(1,(Transcriptome!$A$2:$A$28=$B2)*(Transcriptome!$C$2:$C$28=$E2),0))</f>
        <v>1.5382205274541896</v>
      </c>
      <c r="BI2">
        <f t="array" ref="BI2">INDEX(Transcriptome!AF$2:AF$28,MATCH(1,(Transcriptome!$A$2:$A$28=$B2)*(Transcriptome!$C$2:$C$28=$E2),0))</f>
        <v>0.8896276701542809</v>
      </c>
      <c r="BJ2">
        <f t="array" ref="BJ2">INDEX(Transcriptome!AG$2:AG$28,MATCH(1,(Transcriptome!$A$2:$A$28=$B2)*(Transcriptome!$C$2:$C$28=$E2),0))</f>
        <v>0.5163962964725155</v>
      </c>
      <c r="BK2">
        <f t="array" ref="BK2">INDEX(Transcriptome!AH$2:AH$28,MATCH(1,(Transcriptome!$A$2:$A$28=$B2)*(Transcriptome!$C$2:$C$28=$E2),0))</f>
        <v>2.1130256851285192</v>
      </c>
      <c r="BL2">
        <f t="array" ref="BL2">INDEX(Transcriptome!AI$2:AI$28,MATCH(1,(Transcriptome!$A$2:$A$28=$B2)*(Transcriptome!$C$2:$C$28=$E2),0))</f>
        <v>0.83004246210802102</v>
      </c>
      <c r="BM2">
        <f t="array" ref="BM2">INDEX(Transcriptome!AJ$2:AJ$28,MATCH(1,(Transcriptome!$A$2:$A$28=$B2)*(Transcriptome!$C$2:$C$28=$E2),0))</f>
        <v>0.91927335509585972</v>
      </c>
      <c r="BN2">
        <f t="array" ref="BN2">INDEX(Transcriptome!AK$2:AK$28,MATCH(1,(Transcriptome!$A$2:$A$28=$B2)*(Transcriptome!$C$2:$C$28=$E2),0))</f>
        <v>0.86442341502752595</v>
      </c>
      <c r="BO2">
        <f t="array" ref="BO2">INDEX(Transcriptome!AL$2:AL$28,MATCH(1,(Transcriptome!$A$2:$A$28=$B2)*(Transcriptome!$C$2:$C$28=$E2),0))</f>
        <v>1</v>
      </c>
      <c r="BP2">
        <f t="array" ref="BP2">INDEX(Transcriptome!AM$2:AM$28,MATCH(1,(Transcriptome!$A$2:$A$28=$B2)*(Transcriptome!$C$2:$C$28=$E2),0))</f>
        <v>0.77410003444406195</v>
      </c>
      <c r="BQ2">
        <f t="array" ref="BQ2">INDEX(Transcriptome!AN$2:AN$28,MATCH(1,(Transcriptome!$A$2:$A$28=$B2)*(Transcriptome!$C$2:$C$28=$E2),0))</f>
        <v>1.0525309554062177</v>
      </c>
      <c r="BR2">
        <f t="array" ref="BR2">INDEX(Transcriptome!AO$2:AO$28,MATCH(1,(Transcriptome!$A$2:$A$28=$B2)*(Transcriptome!$C$2:$C$28=$E2),0))</f>
        <v>1.2717687051722399</v>
      </c>
      <c r="BS2">
        <f t="array" ref="BS2">INDEX(Transcriptome!AP$2:AP$28,MATCH(1,(Transcriptome!$A$2:$A$28=$B2)*(Transcriptome!$C$2:$C$28=$E2),0))</f>
        <v>1.1267475274689782</v>
      </c>
      <c r="BT2">
        <f t="array" ref="BT2">INDEX(Transcriptome!AQ$2:AQ$28,MATCH(1,(Transcriptome!$A$2:$A$28=$B2)*(Transcriptome!$C$2:$C$28=$E2),0))</f>
        <v>1.4322233621409421</v>
      </c>
      <c r="BU2">
        <f t="array" ref="BU2">INDEX(Transcriptome!AR$2:AR$28,MATCH(1,(Transcriptome!$A$2:$A$28=$B2)*(Transcriptome!$C$2:$C$28=$E2),0))</f>
        <v>0.78466234379208444</v>
      </c>
      <c r="BV2">
        <f t="array" ref="BV2">INDEX(Transcriptome!AS$2:AS$28,MATCH(1,(Transcriptome!$A$2:$A$28=$B2)*(Transcriptome!$C$2:$C$28=$E2),0))</f>
        <v>1.0494434523058931</v>
      </c>
      <c r="BW2">
        <f t="array" ref="BW2">INDEX(Transcriptome!AT$2:AT$28,MATCH(1,(Transcriptome!$A$2:$A$28=$B2)*(Transcriptome!$C$2:$C$28=$E2),0))</f>
        <v>0.83007572688612297</v>
      </c>
      <c r="BX2">
        <f t="array" ref="BX2">INDEX(Transcriptome!AU$2:AU$28,MATCH(1,(Transcriptome!$A$2:$A$28=$B2)*(Transcriptome!$C$2:$C$28=$E2),0))</f>
        <v>1.7460276276240947</v>
      </c>
      <c r="BY2">
        <f t="array" ref="BY2">INDEX(Transcriptome!AV$2:AV$28,MATCH(1,(Transcriptome!$A$2:$A$28=$B2)*(Transcriptome!$C$2:$C$28=$E2),0))</f>
        <v>0.66402112588341244</v>
      </c>
      <c r="BZ2">
        <f t="array" ref="BZ2">INDEX(Transcriptome!AW$2:AW$28,MATCH(1,(Transcriptome!$A$2:$A$28=$B2)*(Transcriptome!$C$2:$C$28=$E2),0))</f>
        <v>0.81142190925227209</v>
      </c>
      <c r="CA2">
        <f t="array" ref="CA2">INDEX(Transcriptome!AX$2:AX$28,MATCH(1,(Transcriptome!$A$2:$A$28=$B2)*(Transcriptome!$C$2:$C$28=$E2),0))</f>
        <v>0.81666505828774349</v>
      </c>
      <c r="CB2">
        <f t="array" ref="CB2">INDEX(Transcriptome!AY$2:AY$28,MATCH(1,(Transcriptome!$A$2:$A$28=$B2)*(Transcriptome!$C$2:$C$28=$E2),0))</f>
        <v>0.95021814160116058</v>
      </c>
      <c r="CC2">
        <f t="array" ref="CC2">INDEX(Transcriptome!AZ$2:AZ$28,MATCH(1,(Transcriptome!$A$2:$A$28=$B2)*(Transcriptome!$C$2:$C$28=$E2),0))</f>
        <v>0.94937399788501819</v>
      </c>
      <c r="CD2">
        <f t="array" ref="CD2">INDEX(Transcriptome!BA$2:BA$28,MATCH(1,(Transcriptome!$A$2:$A$28=$B2)*(Transcriptome!$C$2:$C$28=$E2),0))</f>
        <v>1.8902342706959754</v>
      </c>
      <c r="CE2">
        <f t="array" ref="CE2">INDEX(Transcriptome!BB$2:BB$28,MATCH(1,(Transcriptome!$A$2:$A$28=$B2)*(Transcriptome!$C$2:$C$28=$E2),0))</f>
        <v>2.3470969042014311</v>
      </c>
      <c r="CF2">
        <f t="array" ref="CF2">INDEX(Transcriptome!BC$2:BC$28,MATCH(1,(Transcriptome!$A$2:$A$28=$B2)*(Transcriptome!$C$2:$C$28=$E2),0))</f>
        <v>0</v>
      </c>
      <c r="CG2">
        <f t="array" ref="CG2">INDEX(Transcriptome!BD$2:BD$28,MATCH(1,(Transcriptome!$A$2:$A$28=$B2)*(Transcriptome!$C$2:$C$28=$E2),0))</f>
        <v>1.5657670378943449</v>
      </c>
      <c r="CH2">
        <f t="array" ref="CH2">INDEX(Transcriptome!BE$2:BE$28,MATCH(1,(Transcriptome!$A$2:$A$28=$B2)*(Transcriptome!$C$2:$C$28=$E2),0))</f>
        <v>1.3747651173760067</v>
      </c>
      <c r="CI2">
        <f t="array" ref="CI2">INDEX(Transcriptome!BF$2:BF$28,MATCH(1,(Transcriptome!$A$2:$A$28=$B2)*(Transcriptome!$C$2:$C$28=$E2),0))</f>
        <v>1.643579659112117</v>
      </c>
      <c r="CJ2">
        <f t="array" ref="CJ2">INDEX(Transcriptome!BG$2:BG$28,MATCH(1,(Transcriptome!$A$2:$A$28=$B2)*(Transcriptome!$C$2:$C$28=$E2),0))</f>
        <v>2.3378670928049927</v>
      </c>
      <c r="CK2">
        <f t="array" ref="CK2">INDEX(Transcriptome!BH$2:BH$28,MATCH(1,(Transcriptome!$A$2:$A$28=$B2)*(Transcriptome!$C$2:$C$28=$E2),0))</f>
        <v>0.67281144000502036</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2.2087413434455483</v>
      </c>
      <c r="CO2">
        <f t="array" ref="CO2">INDEX(Transcriptome!BL$2:BL$28,MATCH(1,(Transcriptome!$A$2:$A$28=$B2)*(Transcriptome!$C$2:$C$28=$E2),0))</f>
        <v>1.8626260215226293</v>
      </c>
      <c r="CP2">
        <f t="array" ref="CP2">INDEX(Transcriptome!BM$2:BM$28,MATCH(1,(Transcriptome!$A$2:$A$28=$B2)*(Transcriptome!$C$2:$C$28=$E2),0))</f>
        <v>0.6498926544427488</v>
      </c>
      <c r="CQ2">
        <f t="array" ref="CQ2">INDEX(Transcriptome!BN$2:BN$28,MATCH(1,(Transcriptome!$A$2:$A$28=$B2)*(Transcriptome!$C$2:$C$28=$E2),0))</f>
        <v>30.252756592141139</v>
      </c>
      <c r="CR2">
        <f t="array" ref="CR2">INDEX(Transcriptome!BO$2:BO$28,MATCH(1,(Transcriptome!$A$2:$A$28=$B2)*(Transcriptome!$C$2:$C$28=$E2),0))</f>
        <v>1.8572773148073258</v>
      </c>
      <c r="CS2">
        <f t="array" ref="CS2">INDEX(Transcriptome!BP$2:BP$28,MATCH(1,(Transcriptome!$A$2:$A$28=$B2)*(Transcriptome!$C$2:$C$28=$E2),0))</f>
        <v>0.67281144000502036</v>
      </c>
      <c r="CT2">
        <f t="array" ref="CT2">INDEX(Transcriptome!BQ$2:BQ$28,MATCH(1,(Transcriptome!$A$2:$A$28=$B2)*(Transcriptome!$C$2:$C$28=$E2),0))</f>
        <v>1</v>
      </c>
      <c r="CU2">
        <f t="array" ref="CU2">INDEX(Transcriptome!BR$2:BR$28,MATCH(1,(Transcriptome!$A$2:$A$28=$B2)*(Transcriptome!$C$2:$C$28=$E2),0))</f>
        <v>1.2652823875258563</v>
      </c>
    </row>
    <row r="3" spans="1:99">
      <c r="A3">
        <f>Glutamine!A8</f>
        <v>1</v>
      </c>
      <c r="B3" t="s">
        <v>582</v>
      </c>
      <c r="C3" s="324" t="s">
        <v>586</v>
      </c>
      <c r="D3">
        <v>1</v>
      </c>
      <c r="E3" t="s">
        <v>513</v>
      </c>
      <c r="F3" s="477">
        <f>'Growth Regression'!R3</f>
        <v>1.4548611111131322</v>
      </c>
      <c r="G3" s="477">
        <f>'Growth Regression'!S3</f>
        <v>34.916666666715173</v>
      </c>
      <c r="H3">
        <f>AVERAGE('TL input - regression'!L3:L4)</f>
        <v>32.471857723306471</v>
      </c>
      <c r="I3">
        <f>AVERAGE('TL input - regression'!M3:M4)</f>
        <v>1.9427175843694495</v>
      </c>
      <c r="J3">
        <f>AVERAGE('TL input - regression'!N3:N4)</f>
        <v>0.16600000000000001</v>
      </c>
      <c r="K3">
        <f>AVERAGE('TL input - regression'!O3:O4)</f>
        <v>5.7744999999999997</v>
      </c>
      <c r="L3">
        <f>AVERAGE('TL input - regression'!P3:P4)</f>
        <v>1.875</v>
      </c>
      <c r="M3">
        <f>'Growth Regression'!P3</f>
        <v>2.5849252378696761E-2</v>
      </c>
      <c r="N3">
        <f>M3/'Growth Regression'!$O$24</f>
        <v>0.97385531834983363</v>
      </c>
      <c r="O3">
        <f>'Post Process Calc.'!C21</f>
        <v>8.6618527994357999E-2</v>
      </c>
      <c r="P3">
        <f>'Post Process Calc.'!D21</f>
        <v>6.7525886130626642E-2</v>
      </c>
      <c r="Q3">
        <f>'Post Process Calc.'!E21</f>
        <v>-1.4165038298557255E-2</v>
      </c>
      <c r="R3">
        <f>'Post Process Calc.'!F21</f>
        <v>9.5480416362657642E-3</v>
      </c>
      <c r="S3">
        <f>'Post Process Calc.'!G21</f>
        <v>1.0469630871844358E-2</v>
      </c>
      <c r="T3">
        <f t="shared" ref="T3:T13" si="2">P3/O3</f>
        <v>0.77957785353989184</v>
      </c>
      <c r="U3">
        <f>O3/0.0016</f>
        <v>54.136579996473749</v>
      </c>
      <c r="V3">
        <f t="shared" ref="V3" si="3">P3/0.0016</f>
        <v>42.203678831641646</v>
      </c>
      <c r="W3">
        <f t="shared" si="0"/>
        <v>-8.8531489365982843</v>
      </c>
      <c r="X3">
        <f t="shared" si="0"/>
        <v>5.9675260226661022</v>
      </c>
      <c r="Y3">
        <f t="shared" si="0"/>
        <v>6.5435192949027234</v>
      </c>
      <c r="Z3">
        <v>100</v>
      </c>
      <c r="AA3">
        <v>0.32</v>
      </c>
      <c r="AB3">
        <v>7</v>
      </c>
      <c r="AC3">
        <v>0.7</v>
      </c>
      <c r="AD3">
        <f t="shared" si="1"/>
        <v>5.0118723362727164E-8</v>
      </c>
      <c r="AE3">
        <v>1</v>
      </c>
      <c r="AF3">
        <v>0.311</v>
      </c>
      <c r="AG3">
        <f t="array" ref="AG3">INDEX(Transcriptome!D$2:D$28,MATCH(1,(Transcriptome!$A$2:$A$28=$B3)*(Transcriptome!$C$2:$C$28=$E3),0))</f>
        <v>0.75120083781418034</v>
      </c>
      <c r="AH3">
        <f t="array" ref="AH3">INDEX(Transcriptome!E$2:E$28,MATCH(1,(Transcriptome!$A$2:$A$28=$B3)*(Transcriptome!$C$2:$C$28=$E3),0))</f>
        <v>1.3452090544846451</v>
      </c>
      <c r="AI3">
        <f t="array" ref="AI3">INDEX(Transcriptome!F$2:F$28,MATCH(1,(Transcriptome!$A$2:$A$28=$B3)*(Transcriptome!$C$2:$C$28=$E3),0))</f>
        <v>1.1599251488993827</v>
      </c>
      <c r="AJ3">
        <f t="array" ref="AJ3">INDEX(Transcriptome!G$2:G$28,MATCH(1,(Transcriptome!$A$2:$A$28=$B3)*(Transcriptome!$C$2:$C$28=$E3),0))</f>
        <v>0.70921905462414569</v>
      </c>
      <c r="AK3">
        <f t="array" ref="AK3">INDEX(Transcriptome!H$2:H$28,MATCH(1,(Transcriptome!$A$2:$A$28=$B3)*(Transcriptome!$C$2:$C$28=$E3),0))</f>
        <v>0</v>
      </c>
      <c r="AL3">
        <f t="array" ref="AL3">INDEX(Transcriptome!I$2:I$28,MATCH(1,(Transcriptome!$A$2:$A$28=$B3)*(Transcriptome!$C$2:$C$28=$E3),0))</f>
        <v>1.6282553995115943</v>
      </c>
      <c r="AM3">
        <f t="array" ref="AM3">INDEX(Transcriptome!J$2:J$28,MATCH(1,(Transcriptome!$A$2:$A$28=$B3)*(Transcriptome!$C$2:$C$28=$E3),0))</f>
        <v>1.0870691735149791</v>
      </c>
      <c r="AN3">
        <f t="array" ref="AN3">INDEX(Transcriptome!K$2:K$28,MATCH(1,(Transcriptome!$A$2:$A$28=$B3)*(Transcriptome!$C$2:$C$28=$E3),0))</f>
        <v>1.4630306834308657</v>
      </c>
      <c r="AO3">
        <f t="array" ref="AO3">INDEX(Transcriptome!L$2:L$28,MATCH(1,(Transcriptome!$A$2:$A$28=$B3)*(Transcriptome!$C$2:$C$28=$E3),0))</f>
        <v>1.0171797240321683</v>
      </c>
      <c r="AP3">
        <f t="array" ref="AP3">INDEX(Transcriptome!M$2:M$28,MATCH(1,(Transcriptome!$A$2:$A$28=$B3)*(Transcriptome!$C$2:$C$28=$E3),0))</f>
        <v>1.0744738748130889</v>
      </c>
      <c r="AQ3">
        <f t="array" ref="AQ3">INDEX(Transcriptome!N$2:N$28,MATCH(1,(Transcriptome!$A$2:$A$28=$B3)*(Transcriptome!$C$2:$C$28=$E3),0))</f>
        <v>1.2349088890793825</v>
      </c>
      <c r="AR3">
        <f t="array" ref="AR3">INDEX(Transcriptome!O$2:O$28,MATCH(1,(Transcriptome!$A$2:$A$28=$B3)*(Transcriptome!$C$2:$C$28=$E3),0))</f>
        <v>1.5128732832839087</v>
      </c>
      <c r="AS3">
        <f t="array" ref="AS3">INDEX(Transcriptome!P$2:P$28,MATCH(1,(Transcriptome!$A$2:$A$28=$B3)*(Transcriptome!$C$2:$C$28=$E3),0))</f>
        <v>1.418626571205134</v>
      </c>
      <c r="AT3">
        <f t="array" ref="AT3">INDEX(Transcriptome!Q$2:Q$28,MATCH(1,(Transcriptome!$A$2:$A$28=$B3)*(Transcriptome!$C$2:$C$28=$E3),0))</f>
        <v>0.75818627044108666</v>
      </c>
      <c r="AU3">
        <f t="array" ref="AU3">INDEX(Transcriptome!R$2:R$28,MATCH(1,(Transcriptome!$A$2:$A$28=$B3)*(Transcriptome!$C$2:$C$28=$E3),0))</f>
        <v>0.62222364572130617</v>
      </c>
      <c r="AV3">
        <f t="array" ref="AV3">INDEX(Transcriptome!S$2:S$28,MATCH(1,(Transcriptome!$A$2:$A$28=$B3)*(Transcriptome!$C$2:$C$28=$E3),0))</f>
        <v>0.45398180100126823</v>
      </c>
      <c r="AW3">
        <f t="array" ref="AW3">INDEX(Transcriptome!T$2:T$28,MATCH(1,(Transcriptome!$A$2:$A$28=$B3)*(Transcriptome!$C$2:$C$28=$E3),0))</f>
        <v>1.2443611151314311</v>
      </c>
      <c r="AX3">
        <f t="array" ref="AX3">INDEX(Transcriptome!U$2:U$28,MATCH(1,(Transcriptome!$A$2:$A$28=$B3)*(Transcriptome!$C$2:$C$28=$E3),0))</f>
        <v>3.4109020413139706</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1.1597576413818276</v>
      </c>
      <c r="BB3">
        <f t="array" ref="BB3">INDEX(Transcriptome!Y$2:Y$28,MATCH(1,(Transcriptome!$A$2:$A$28=$B3)*(Transcriptome!$C$2:$C$28=$E3),0))</f>
        <v>0</v>
      </c>
      <c r="BC3">
        <f t="array" ref="BC3">INDEX(Transcriptome!Z$2:Z$28,MATCH(1,(Transcriptome!$A$2:$A$28=$B3)*(Transcriptome!$C$2:$C$28=$E3),0))</f>
        <v>1.4224053459159063</v>
      </c>
      <c r="BD3">
        <f t="array" ref="BD3">INDEX(Transcriptome!AA$2:AA$28,MATCH(1,(Transcriptome!$A$2:$A$28=$B3)*(Transcriptome!$C$2:$C$28=$E3),0))</f>
        <v>1.0785765460349117</v>
      </c>
      <c r="BE3">
        <f t="array" ref="BE3">INDEX(Transcriptome!AB$2:AB$28,MATCH(1,(Transcriptome!$A$2:$A$28=$B3)*(Transcriptome!$C$2:$C$28=$E3),0))</f>
        <v>0.473674659694519</v>
      </c>
      <c r="BF3">
        <f t="array" ref="BF3">INDEX(Transcriptome!AC$2:AC$28,MATCH(1,(Transcriptome!$A$2:$A$28=$B3)*(Transcriptome!$C$2:$C$28=$E3),0))</f>
        <v>1.0599593993610694</v>
      </c>
      <c r="BG3">
        <f t="array" ref="BG3">INDEX(Transcriptome!AD$2:AD$28,MATCH(1,(Transcriptome!$A$2:$A$28=$B3)*(Transcriptome!$C$2:$C$28=$E3),0))</f>
        <v>1.2080921631861166</v>
      </c>
      <c r="BH3">
        <f t="array" ref="BH3">INDEX(Transcriptome!AE$2:AE$28,MATCH(1,(Transcriptome!$A$2:$A$28=$B3)*(Transcriptome!$C$2:$C$28=$E3),0))</f>
        <v>1.5382205274541896</v>
      </c>
      <c r="BI3">
        <f t="array" ref="BI3">INDEX(Transcriptome!AF$2:AF$28,MATCH(1,(Transcriptome!$A$2:$A$28=$B3)*(Transcriptome!$C$2:$C$28=$E3),0))</f>
        <v>0.8896276701542809</v>
      </c>
      <c r="BJ3">
        <f t="array" ref="BJ3">INDEX(Transcriptome!AG$2:AG$28,MATCH(1,(Transcriptome!$A$2:$A$28=$B3)*(Transcriptome!$C$2:$C$28=$E3),0))</f>
        <v>0.5163962964725155</v>
      </c>
      <c r="BK3">
        <f t="array" ref="BK3">INDEX(Transcriptome!AH$2:AH$28,MATCH(1,(Transcriptome!$A$2:$A$28=$B3)*(Transcriptome!$C$2:$C$28=$E3),0))</f>
        <v>2.1130256851285192</v>
      </c>
      <c r="BL3">
        <f t="array" ref="BL3">INDEX(Transcriptome!AI$2:AI$28,MATCH(1,(Transcriptome!$A$2:$A$28=$B3)*(Transcriptome!$C$2:$C$28=$E3),0))</f>
        <v>0.83004246210802102</v>
      </c>
      <c r="BM3">
        <f t="array" ref="BM3">INDEX(Transcriptome!AJ$2:AJ$28,MATCH(1,(Transcriptome!$A$2:$A$28=$B3)*(Transcriptome!$C$2:$C$28=$E3),0))</f>
        <v>0.91927335509585972</v>
      </c>
      <c r="BN3">
        <f t="array" ref="BN3">INDEX(Transcriptome!AK$2:AK$28,MATCH(1,(Transcriptome!$A$2:$A$28=$B3)*(Transcriptome!$C$2:$C$28=$E3),0))</f>
        <v>0.86442341502752595</v>
      </c>
      <c r="BO3">
        <f t="array" ref="BO3">INDEX(Transcriptome!AL$2:AL$28,MATCH(1,(Transcriptome!$A$2:$A$28=$B3)*(Transcriptome!$C$2:$C$28=$E3),0))</f>
        <v>1</v>
      </c>
      <c r="BP3">
        <f t="array" ref="BP3">INDEX(Transcriptome!AM$2:AM$28,MATCH(1,(Transcriptome!$A$2:$A$28=$B3)*(Transcriptome!$C$2:$C$28=$E3),0))</f>
        <v>0.77410003444406195</v>
      </c>
      <c r="BQ3">
        <f t="array" ref="BQ3">INDEX(Transcriptome!AN$2:AN$28,MATCH(1,(Transcriptome!$A$2:$A$28=$B3)*(Transcriptome!$C$2:$C$28=$E3),0))</f>
        <v>1.0525309554062177</v>
      </c>
      <c r="BR3">
        <f t="array" ref="BR3">INDEX(Transcriptome!AO$2:AO$28,MATCH(1,(Transcriptome!$A$2:$A$28=$B3)*(Transcriptome!$C$2:$C$28=$E3),0))</f>
        <v>1.2717687051722399</v>
      </c>
      <c r="BS3">
        <f t="array" ref="BS3">INDEX(Transcriptome!AP$2:AP$28,MATCH(1,(Transcriptome!$A$2:$A$28=$B3)*(Transcriptome!$C$2:$C$28=$E3),0))</f>
        <v>1.1267475274689782</v>
      </c>
      <c r="BT3">
        <f t="array" ref="BT3">INDEX(Transcriptome!AQ$2:AQ$28,MATCH(1,(Transcriptome!$A$2:$A$28=$B3)*(Transcriptome!$C$2:$C$28=$E3),0))</f>
        <v>1.4322233621409421</v>
      </c>
      <c r="BU3">
        <f t="array" ref="BU3">INDEX(Transcriptome!AR$2:AR$28,MATCH(1,(Transcriptome!$A$2:$A$28=$B3)*(Transcriptome!$C$2:$C$28=$E3),0))</f>
        <v>0.78466234379208444</v>
      </c>
      <c r="BV3">
        <f t="array" ref="BV3">INDEX(Transcriptome!AS$2:AS$28,MATCH(1,(Transcriptome!$A$2:$A$28=$B3)*(Transcriptome!$C$2:$C$28=$E3),0))</f>
        <v>1.0494434523058931</v>
      </c>
      <c r="BW3">
        <f t="array" ref="BW3">INDEX(Transcriptome!AT$2:AT$28,MATCH(1,(Transcriptome!$A$2:$A$28=$B3)*(Transcriptome!$C$2:$C$28=$E3),0))</f>
        <v>0.83007572688612297</v>
      </c>
      <c r="BX3">
        <f t="array" ref="BX3">INDEX(Transcriptome!AU$2:AU$28,MATCH(1,(Transcriptome!$A$2:$A$28=$B3)*(Transcriptome!$C$2:$C$28=$E3),0))</f>
        <v>1.7460276276240947</v>
      </c>
      <c r="BY3">
        <f t="array" ref="BY3">INDEX(Transcriptome!AV$2:AV$28,MATCH(1,(Transcriptome!$A$2:$A$28=$B3)*(Transcriptome!$C$2:$C$28=$E3),0))</f>
        <v>0.66402112588341244</v>
      </c>
      <c r="BZ3">
        <f t="array" ref="BZ3">INDEX(Transcriptome!AW$2:AW$28,MATCH(1,(Transcriptome!$A$2:$A$28=$B3)*(Transcriptome!$C$2:$C$28=$E3),0))</f>
        <v>0.81142190925227209</v>
      </c>
      <c r="CA3">
        <f t="array" ref="CA3">INDEX(Transcriptome!AX$2:AX$28,MATCH(1,(Transcriptome!$A$2:$A$28=$B3)*(Transcriptome!$C$2:$C$28=$E3),0))</f>
        <v>0.81666505828774349</v>
      </c>
      <c r="CB3">
        <f t="array" ref="CB3">INDEX(Transcriptome!AY$2:AY$28,MATCH(1,(Transcriptome!$A$2:$A$28=$B3)*(Transcriptome!$C$2:$C$28=$E3),0))</f>
        <v>0.95021814160116058</v>
      </c>
      <c r="CC3">
        <f t="array" ref="CC3">INDEX(Transcriptome!AZ$2:AZ$28,MATCH(1,(Transcriptome!$A$2:$A$28=$B3)*(Transcriptome!$C$2:$C$28=$E3),0))</f>
        <v>0.94937399788501819</v>
      </c>
      <c r="CD3">
        <f t="array" ref="CD3">INDEX(Transcriptome!BA$2:BA$28,MATCH(1,(Transcriptome!$A$2:$A$28=$B3)*(Transcriptome!$C$2:$C$28=$E3),0))</f>
        <v>1.8902342706959754</v>
      </c>
      <c r="CE3">
        <f t="array" ref="CE3">INDEX(Transcriptome!BB$2:BB$28,MATCH(1,(Transcriptome!$A$2:$A$28=$B3)*(Transcriptome!$C$2:$C$28=$E3),0))</f>
        <v>2.3470969042014311</v>
      </c>
      <c r="CF3">
        <f t="array" ref="CF3">INDEX(Transcriptome!BC$2:BC$28,MATCH(1,(Transcriptome!$A$2:$A$28=$B3)*(Transcriptome!$C$2:$C$28=$E3),0))</f>
        <v>0</v>
      </c>
      <c r="CG3">
        <f t="array" ref="CG3">INDEX(Transcriptome!BD$2:BD$28,MATCH(1,(Transcriptome!$A$2:$A$28=$B3)*(Transcriptome!$C$2:$C$28=$E3),0))</f>
        <v>1.5657670378943449</v>
      </c>
      <c r="CH3">
        <f t="array" ref="CH3">INDEX(Transcriptome!BE$2:BE$28,MATCH(1,(Transcriptome!$A$2:$A$28=$B3)*(Transcriptome!$C$2:$C$28=$E3),0))</f>
        <v>1.3747651173760067</v>
      </c>
      <c r="CI3">
        <f t="array" ref="CI3">INDEX(Transcriptome!BF$2:BF$28,MATCH(1,(Transcriptome!$A$2:$A$28=$B3)*(Transcriptome!$C$2:$C$28=$E3),0))</f>
        <v>1.643579659112117</v>
      </c>
      <c r="CJ3">
        <f t="array" ref="CJ3">INDEX(Transcriptome!BG$2:BG$28,MATCH(1,(Transcriptome!$A$2:$A$28=$B3)*(Transcriptome!$C$2:$C$28=$E3),0))</f>
        <v>2.3378670928049927</v>
      </c>
      <c r="CK3">
        <f t="array" ref="CK3">INDEX(Transcriptome!BH$2:BH$28,MATCH(1,(Transcriptome!$A$2:$A$28=$B3)*(Transcriptome!$C$2:$C$28=$E3),0))</f>
        <v>0.67281144000502036</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2.2087413434455483</v>
      </c>
      <c r="CO3">
        <f t="array" ref="CO3">INDEX(Transcriptome!BL$2:BL$28,MATCH(1,(Transcriptome!$A$2:$A$28=$B3)*(Transcriptome!$C$2:$C$28=$E3),0))</f>
        <v>1.8626260215226293</v>
      </c>
      <c r="CP3">
        <f t="array" ref="CP3">INDEX(Transcriptome!BM$2:BM$28,MATCH(1,(Transcriptome!$A$2:$A$28=$B3)*(Transcriptome!$C$2:$C$28=$E3),0))</f>
        <v>0.6498926544427488</v>
      </c>
      <c r="CQ3">
        <f t="array" ref="CQ3">INDEX(Transcriptome!BN$2:BN$28,MATCH(1,(Transcriptome!$A$2:$A$28=$B3)*(Transcriptome!$C$2:$C$28=$E3),0))</f>
        <v>30.252756592141139</v>
      </c>
      <c r="CR3">
        <f t="array" ref="CR3">INDEX(Transcriptome!BO$2:BO$28,MATCH(1,(Transcriptome!$A$2:$A$28=$B3)*(Transcriptome!$C$2:$C$28=$E3),0))</f>
        <v>1.8572773148073258</v>
      </c>
      <c r="CS3">
        <f t="array" ref="CS3">INDEX(Transcriptome!BP$2:BP$28,MATCH(1,(Transcriptome!$A$2:$A$28=$B3)*(Transcriptome!$C$2:$C$28=$E3),0))</f>
        <v>0.67281144000502036</v>
      </c>
      <c r="CT3">
        <f t="array" ref="CT3">INDEX(Transcriptome!BQ$2:BQ$28,MATCH(1,(Transcriptome!$A$2:$A$28=$B3)*(Transcriptome!$C$2:$C$28=$E3),0))</f>
        <v>1</v>
      </c>
      <c r="CU3">
        <f t="array" ref="CU3">INDEX(Transcriptome!BR$2:BR$28,MATCH(1,(Transcriptome!$A$2:$A$28=$B3)*(Transcriptome!$C$2:$C$28=$E3),0))</f>
        <v>1.2652823875258563</v>
      </c>
    </row>
    <row r="4" spans="1:99">
      <c r="A4">
        <f>Glutamine!A9</f>
        <v>2</v>
      </c>
      <c r="B4" t="s">
        <v>582</v>
      </c>
      <c r="C4" s="324" t="s">
        <v>586</v>
      </c>
      <c r="D4">
        <v>1</v>
      </c>
      <c r="E4" t="s">
        <v>513</v>
      </c>
      <c r="F4" s="477">
        <f>'Growth Regression'!R4</f>
        <v>2.4916666666686069</v>
      </c>
      <c r="G4" s="477">
        <f>'Growth Regression'!S4</f>
        <v>59.800000000046566</v>
      </c>
      <c r="H4">
        <f>AVERAGE('TL input - regression'!L4:L5)</f>
        <v>30.945402873065564</v>
      </c>
      <c r="I4">
        <f>AVERAGE('TL input - regression'!M4:M5)</f>
        <v>2.9973357015985793</v>
      </c>
      <c r="J4">
        <f>AVERAGE('TL input - regression'!N4:N5)</f>
        <v>0.34399999999999997</v>
      </c>
      <c r="K4">
        <f>AVERAGE('TL input - regression'!O4:O5)</f>
        <v>4.8494999999999999</v>
      </c>
      <c r="L4">
        <f>AVERAGE('TL input - regression'!P4:P5)</f>
        <v>1.7565</v>
      </c>
      <c r="M4">
        <f>'Growth Regression'!P4</f>
        <v>2.5150830105033578E-2</v>
      </c>
      <c r="N4">
        <f>M4/'Growth Regression'!$O$24</f>
        <v>0.94754267163586459</v>
      </c>
      <c r="O4">
        <f>'Post Process Calc.'!C22</f>
        <v>0.10474980475284927</v>
      </c>
      <c r="P4">
        <f>'Post Process Calc.'!D22</f>
        <v>7.3787039022381137E-2</v>
      </c>
      <c r="Q4">
        <f>'Post Process Calc.'!E22</f>
        <v>-3.8057943766748909E-3</v>
      </c>
      <c r="R4">
        <f>'Post Process Calc.'!F22</f>
        <v>-3.5288505103937384E-4</v>
      </c>
      <c r="S4">
        <f>'Post Process Calc.'!G22</f>
        <v>-4.6196812616518933E-3</v>
      </c>
      <c r="T4">
        <f t="shared" si="2"/>
        <v>0.70441218670027239</v>
      </c>
      <c r="U4">
        <f t="shared" ref="U4:V13" si="4">O4/0.0016</f>
        <v>65.46862797053079</v>
      </c>
      <c r="V4">
        <f t="shared" si="4"/>
        <v>46.116899388988209</v>
      </c>
      <c r="W4">
        <f t="shared" si="0"/>
        <v>-2.3786214854218066</v>
      </c>
      <c r="X4">
        <f t="shared" si="0"/>
        <v>-0.22055315689960864</v>
      </c>
      <c r="Y4">
        <f t="shared" si="0"/>
        <v>-2.8873007885324333</v>
      </c>
      <c r="Z4">
        <v>100</v>
      </c>
      <c r="AA4">
        <v>0.32</v>
      </c>
      <c r="AB4">
        <v>7</v>
      </c>
      <c r="AC4">
        <v>0.7</v>
      </c>
      <c r="AD4">
        <f t="shared" si="1"/>
        <v>5.0118723362727164E-8</v>
      </c>
      <c r="AE4">
        <v>1</v>
      </c>
      <c r="AF4">
        <v>0.311</v>
      </c>
      <c r="AG4">
        <f t="array" ref="AG4">INDEX(Transcriptome!D$2:D$28,MATCH(1,(Transcriptome!$A$2:$A$28=$B4)*(Transcriptome!$C$2:$C$28=$E4),0))</f>
        <v>0.75120083781418034</v>
      </c>
      <c r="AH4">
        <f t="array" ref="AH4">INDEX(Transcriptome!E$2:E$28,MATCH(1,(Transcriptome!$A$2:$A$28=$B4)*(Transcriptome!$C$2:$C$28=$E4),0))</f>
        <v>1.3452090544846451</v>
      </c>
      <c r="AI4">
        <f t="array" ref="AI4">INDEX(Transcriptome!F$2:F$28,MATCH(1,(Transcriptome!$A$2:$A$28=$B4)*(Transcriptome!$C$2:$C$28=$E4),0))</f>
        <v>1.1599251488993827</v>
      </c>
      <c r="AJ4">
        <f t="array" ref="AJ4">INDEX(Transcriptome!G$2:G$28,MATCH(1,(Transcriptome!$A$2:$A$28=$B4)*(Transcriptome!$C$2:$C$28=$E4),0))</f>
        <v>0.70921905462414569</v>
      </c>
      <c r="AK4">
        <f t="array" ref="AK4">INDEX(Transcriptome!H$2:H$28,MATCH(1,(Transcriptome!$A$2:$A$28=$B4)*(Transcriptome!$C$2:$C$28=$E4),0))</f>
        <v>0</v>
      </c>
      <c r="AL4">
        <f t="array" ref="AL4">INDEX(Transcriptome!I$2:I$28,MATCH(1,(Transcriptome!$A$2:$A$28=$B4)*(Transcriptome!$C$2:$C$28=$E4),0))</f>
        <v>1.6282553995115943</v>
      </c>
      <c r="AM4">
        <f t="array" ref="AM4">INDEX(Transcriptome!J$2:J$28,MATCH(1,(Transcriptome!$A$2:$A$28=$B4)*(Transcriptome!$C$2:$C$28=$E4),0))</f>
        <v>1.0870691735149791</v>
      </c>
      <c r="AN4">
        <f t="array" ref="AN4">INDEX(Transcriptome!K$2:K$28,MATCH(1,(Transcriptome!$A$2:$A$28=$B4)*(Transcriptome!$C$2:$C$28=$E4),0))</f>
        <v>1.4630306834308657</v>
      </c>
      <c r="AO4">
        <f t="array" ref="AO4">INDEX(Transcriptome!L$2:L$28,MATCH(1,(Transcriptome!$A$2:$A$28=$B4)*(Transcriptome!$C$2:$C$28=$E4),0))</f>
        <v>1.0171797240321683</v>
      </c>
      <c r="AP4">
        <f t="array" ref="AP4">INDEX(Transcriptome!M$2:M$28,MATCH(1,(Transcriptome!$A$2:$A$28=$B4)*(Transcriptome!$C$2:$C$28=$E4),0))</f>
        <v>1.0744738748130889</v>
      </c>
      <c r="AQ4">
        <f t="array" ref="AQ4">INDEX(Transcriptome!N$2:N$28,MATCH(1,(Transcriptome!$A$2:$A$28=$B4)*(Transcriptome!$C$2:$C$28=$E4),0))</f>
        <v>1.2349088890793825</v>
      </c>
      <c r="AR4">
        <f t="array" ref="AR4">INDEX(Transcriptome!O$2:O$28,MATCH(1,(Transcriptome!$A$2:$A$28=$B4)*(Transcriptome!$C$2:$C$28=$E4),0))</f>
        <v>1.5128732832839087</v>
      </c>
      <c r="AS4">
        <f t="array" ref="AS4">INDEX(Transcriptome!P$2:P$28,MATCH(1,(Transcriptome!$A$2:$A$28=$B4)*(Transcriptome!$C$2:$C$28=$E4),0))</f>
        <v>1.418626571205134</v>
      </c>
      <c r="AT4">
        <f t="array" ref="AT4">INDEX(Transcriptome!Q$2:Q$28,MATCH(1,(Transcriptome!$A$2:$A$28=$B4)*(Transcriptome!$C$2:$C$28=$E4),0))</f>
        <v>0.75818627044108666</v>
      </c>
      <c r="AU4">
        <f t="array" ref="AU4">INDEX(Transcriptome!R$2:R$28,MATCH(1,(Transcriptome!$A$2:$A$28=$B4)*(Transcriptome!$C$2:$C$28=$E4),0))</f>
        <v>0.62222364572130617</v>
      </c>
      <c r="AV4">
        <f t="array" ref="AV4">INDEX(Transcriptome!S$2:S$28,MATCH(1,(Transcriptome!$A$2:$A$28=$B4)*(Transcriptome!$C$2:$C$28=$E4),0))</f>
        <v>0.45398180100126823</v>
      </c>
      <c r="AW4">
        <f t="array" ref="AW4">INDEX(Transcriptome!T$2:T$28,MATCH(1,(Transcriptome!$A$2:$A$28=$B4)*(Transcriptome!$C$2:$C$28=$E4),0))</f>
        <v>1.2443611151314311</v>
      </c>
      <c r="AX4">
        <f t="array" ref="AX4">INDEX(Transcriptome!U$2:U$28,MATCH(1,(Transcriptome!$A$2:$A$28=$B4)*(Transcriptome!$C$2:$C$28=$E4),0))</f>
        <v>3.4109020413139706</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1.1597576413818276</v>
      </c>
      <c r="BB4">
        <f t="array" ref="BB4">INDEX(Transcriptome!Y$2:Y$28,MATCH(1,(Transcriptome!$A$2:$A$28=$B4)*(Transcriptome!$C$2:$C$28=$E4),0))</f>
        <v>0</v>
      </c>
      <c r="BC4">
        <f t="array" ref="BC4">INDEX(Transcriptome!Z$2:Z$28,MATCH(1,(Transcriptome!$A$2:$A$28=$B4)*(Transcriptome!$C$2:$C$28=$E4),0))</f>
        <v>1.4224053459159063</v>
      </c>
      <c r="BD4">
        <f t="array" ref="BD4">INDEX(Transcriptome!AA$2:AA$28,MATCH(1,(Transcriptome!$A$2:$A$28=$B4)*(Transcriptome!$C$2:$C$28=$E4),0))</f>
        <v>1.0785765460349117</v>
      </c>
      <c r="BE4">
        <f t="array" ref="BE4">INDEX(Transcriptome!AB$2:AB$28,MATCH(1,(Transcriptome!$A$2:$A$28=$B4)*(Transcriptome!$C$2:$C$28=$E4),0))</f>
        <v>0.473674659694519</v>
      </c>
      <c r="BF4">
        <f t="array" ref="BF4">INDEX(Transcriptome!AC$2:AC$28,MATCH(1,(Transcriptome!$A$2:$A$28=$B4)*(Transcriptome!$C$2:$C$28=$E4),0))</f>
        <v>1.0599593993610694</v>
      </c>
      <c r="BG4">
        <f t="array" ref="BG4">INDEX(Transcriptome!AD$2:AD$28,MATCH(1,(Transcriptome!$A$2:$A$28=$B4)*(Transcriptome!$C$2:$C$28=$E4),0))</f>
        <v>1.2080921631861166</v>
      </c>
      <c r="BH4">
        <f t="array" ref="BH4">INDEX(Transcriptome!AE$2:AE$28,MATCH(1,(Transcriptome!$A$2:$A$28=$B4)*(Transcriptome!$C$2:$C$28=$E4),0))</f>
        <v>1.5382205274541896</v>
      </c>
      <c r="BI4">
        <f t="array" ref="BI4">INDEX(Transcriptome!AF$2:AF$28,MATCH(1,(Transcriptome!$A$2:$A$28=$B4)*(Transcriptome!$C$2:$C$28=$E4),0))</f>
        <v>0.8896276701542809</v>
      </c>
      <c r="BJ4">
        <f t="array" ref="BJ4">INDEX(Transcriptome!AG$2:AG$28,MATCH(1,(Transcriptome!$A$2:$A$28=$B4)*(Transcriptome!$C$2:$C$28=$E4),0))</f>
        <v>0.5163962964725155</v>
      </c>
      <c r="BK4">
        <f t="array" ref="BK4">INDEX(Transcriptome!AH$2:AH$28,MATCH(1,(Transcriptome!$A$2:$A$28=$B4)*(Transcriptome!$C$2:$C$28=$E4),0))</f>
        <v>2.1130256851285192</v>
      </c>
      <c r="BL4">
        <f t="array" ref="BL4">INDEX(Transcriptome!AI$2:AI$28,MATCH(1,(Transcriptome!$A$2:$A$28=$B4)*(Transcriptome!$C$2:$C$28=$E4),0))</f>
        <v>0.83004246210802102</v>
      </c>
      <c r="BM4">
        <f t="array" ref="BM4">INDEX(Transcriptome!AJ$2:AJ$28,MATCH(1,(Transcriptome!$A$2:$A$28=$B4)*(Transcriptome!$C$2:$C$28=$E4),0))</f>
        <v>0.91927335509585972</v>
      </c>
      <c r="BN4">
        <f t="array" ref="BN4">INDEX(Transcriptome!AK$2:AK$28,MATCH(1,(Transcriptome!$A$2:$A$28=$B4)*(Transcriptome!$C$2:$C$28=$E4),0))</f>
        <v>0.86442341502752595</v>
      </c>
      <c r="BO4">
        <f t="array" ref="BO4">INDEX(Transcriptome!AL$2:AL$28,MATCH(1,(Transcriptome!$A$2:$A$28=$B4)*(Transcriptome!$C$2:$C$28=$E4),0))</f>
        <v>1</v>
      </c>
      <c r="BP4">
        <f t="array" ref="BP4">INDEX(Transcriptome!AM$2:AM$28,MATCH(1,(Transcriptome!$A$2:$A$28=$B4)*(Transcriptome!$C$2:$C$28=$E4),0))</f>
        <v>0.77410003444406195</v>
      </c>
      <c r="BQ4">
        <f t="array" ref="BQ4">INDEX(Transcriptome!AN$2:AN$28,MATCH(1,(Transcriptome!$A$2:$A$28=$B4)*(Transcriptome!$C$2:$C$28=$E4),0))</f>
        <v>1.0525309554062177</v>
      </c>
      <c r="BR4">
        <f t="array" ref="BR4">INDEX(Transcriptome!AO$2:AO$28,MATCH(1,(Transcriptome!$A$2:$A$28=$B4)*(Transcriptome!$C$2:$C$28=$E4),0))</f>
        <v>1.2717687051722399</v>
      </c>
      <c r="BS4">
        <f t="array" ref="BS4">INDEX(Transcriptome!AP$2:AP$28,MATCH(1,(Transcriptome!$A$2:$A$28=$B4)*(Transcriptome!$C$2:$C$28=$E4),0))</f>
        <v>1.1267475274689782</v>
      </c>
      <c r="BT4">
        <f t="array" ref="BT4">INDEX(Transcriptome!AQ$2:AQ$28,MATCH(1,(Transcriptome!$A$2:$A$28=$B4)*(Transcriptome!$C$2:$C$28=$E4),0))</f>
        <v>1.4322233621409421</v>
      </c>
      <c r="BU4">
        <f t="array" ref="BU4">INDEX(Transcriptome!AR$2:AR$28,MATCH(1,(Transcriptome!$A$2:$A$28=$B4)*(Transcriptome!$C$2:$C$28=$E4),0))</f>
        <v>0.78466234379208444</v>
      </c>
      <c r="BV4">
        <f t="array" ref="BV4">INDEX(Transcriptome!AS$2:AS$28,MATCH(1,(Transcriptome!$A$2:$A$28=$B4)*(Transcriptome!$C$2:$C$28=$E4),0))</f>
        <v>1.0494434523058931</v>
      </c>
      <c r="BW4">
        <f t="array" ref="BW4">INDEX(Transcriptome!AT$2:AT$28,MATCH(1,(Transcriptome!$A$2:$A$28=$B4)*(Transcriptome!$C$2:$C$28=$E4),0))</f>
        <v>0.83007572688612297</v>
      </c>
      <c r="BX4">
        <f t="array" ref="BX4">INDEX(Transcriptome!AU$2:AU$28,MATCH(1,(Transcriptome!$A$2:$A$28=$B4)*(Transcriptome!$C$2:$C$28=$E4),0))</f>
        <v>1.7460276276240947</v>
      </c>
      <c r="BY4">
        <f t="array" ref="BY4">INDEX(Transcriptome!AV$2:AV$28,MATCH(1,(Transcriptome!$A$2:$A$28=$B4)*(Transcriptome!$C$2:$C$28=$E4),0))</f>
        <v>0.66402112588341244</v>
      </c>
      <c r="BZ4">
        <f t="array" ref="BZ4">INDEX(Transcriptome!AW$2:AW$28,MATCH(1,(Transcriptome!$A$2:$A$28=$B4)*(Transcriptome!$C$2:$C$28=$E4),0))</f>
        <v>0.81142190925227209</v>
      </c>
      <c r="CA4">
        <f t="array" ref="CA4">INDEX(Transcriptome!AX$2:AX$28,MATCH(1,(Transcriptome!$A$2:$A$28=$B4)*(Transcriptome!$C$2:$C$28=$E4),0))</f>
        <v>0.81666505828774349</v>
      </c>
      <c r="CB4">
        <f t="array" ref="CB4">INDEX(Transcriptome!AY$2:AY$28,MATCH(1,(Transcriptome!$A$2:$A$28=$B4)*(Transcriptome!$C$2:$C$28=$E4),0))</f>
        <v>0.95021814160116058</v>
      </c>
      <c r="CC4">
        <f t="array" ref="CC4">INDEX(Transcriptome!AZ$2:AZ$28,MATCH(1,(Transcriptome!$A$2:$A$28=$B4)*(Transcriptome!$C$2:$C$28=$E4),0))</f>
        <v>0.94937399788501819</v>
      </c>
      <c r="CD4">
        <f t="array" ref="CD4">INDEX(Transcriptome!BA$2:BA$28,MATCH(1,(Transcriptome!$A$2:$A$28=$B4)*(Transcriptome!$C$2:$C$28=$E4),0))</f>
        <v>1.8902342706959754</v>
      </c>
      <c r="CE4">
        <f t="array" ref="CE4">INDEX(Transcriptome!BB$2:BB$28,MATCH(1,(Transcriptome!$A$2:$A$28=$B4)*(Transcriptome!$C$2:$C$28=$E4),0))</f>
        <v>2.3470969042014311</v>
      </c>
      <c r="CF4">
        <f t="array" ref="CF4">INDEX(Transcriptome!BC$2:BC$28,MATCH(1,(Transcriptome!$A$2:$A$28=$B4)*(Transcriptome!$C$2:$C$28=$E4),0))</f>
        <v>0</v>
      </c>
      <c r="CG4">
        <f t="array" ref="CG4">INDEX(Transcriptome!BD$2:BD$28,MATCH(1,(Transcriptome!$A$2:$A$28=$B4)*(Transcriptome!$C$2:$C$28=$E4),0))</f>
        <v>1.5657670378943449</v>
      </c>
      <c r="CH4">
        <f t="array" ref="CH4">INDEX(Transcriptome!BE$2:BE$28,MATCH(1,(Transcriptome!$A$2:$A$28=$B4)*(Transcriptome!$C$2:$C$28=$E4),0))</f>
        <v>1.3747651173760067</v>
      </c>
      <c r="CI4">
        <f t="array" ref="CI4">INDEX(Transcriptome!BF$2:BF$28,MATCH(1,(Transcriptome!$A$2:$A$28=$B4)*(Transcriptome!$C$2:$C$28=$E4),0))</f>
        <v>1.643579659112117</v>
      </c>
      <c r="CJ4">
        <f t="array" ref="CJ4">INDEX(Transcriptome!BG$2:BG$28,MATCH(1,(Transcriptome!$A$2:$A$28=$B4)*(Transcriptome!$C$2:$C$28=$E4),0))</f>
        <v>2.3378670928049927</v>
      </c>
      <c r="CK4">
        <f t="array" ref="CK4">INDEX(Transcriptome!BH$2:BH$28,MATCH(1,(Transcriptome!$A$2:$A$28=$B4)*(Transcriptome!$C$2:$C$28=$E4),0))</f>
        <v>0.67281144000502036</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2.2087413434455483</v>
      </c>
      <c r="CO4">
        <f t="array" ref="CO4">INDEX(Transcriptome!BL$2:BL$28,MATCH(1,(Transcriptome!$A$2:$A$28=$B4)*(Transcriptome!$C$2:$C$28=$E4),0))</f>
        <v>1.8626260215226293</v>
      </c>
      <c r="CP4">
        <f t="array" ref="CP4">INDEX(Transcriptome!BM$2:BM$28,MATCH(1,(Transcriptome!$A$2:$A$28=$B4)*(Transcriptome!$C$2:$C$28=$E4),0))</f>
        <v>0.6498926544427488</v>
      </c>
      <c r="CQ4">
        <f t="array" ref="CQ4">INDEX(Transcriptome!BN$2:BN$28,MATCH(1,(Transcriptome!$A$2:$A$28=$B4)*(Transcriptome!$C$2:$C$28=$E4),0))</f>
        <v>30.252756592141139</v>
      </c>
      <c r="CR4">
        <f t="array" ref="CR4">INDEX(Transcriptome!BO$2:BO$28,MATCH(1,(Transcriptome!$A$2:$A$28=$B4)*(Transcriptome!$C$2:$C$28=$E4),0))</f>
        <v>1.8572773148073258</v>
      </c>
      <c r="CS4">
        <f t="array" ref="CS4">INDEX(Transcriptome!BP$2:BP$28,MATCH(1,(Transcriptome!$A$2:$A$28=$B4)*(Transcriptome!$C$2:$C$28=$E4),0))</f>
        <v>0.67281144000502036</v>
      </c>
      <c r="CT4">
        <f t="array" ref="CT4">INDEX(Transcriptome!BQ$2:BQ$28,MATCH(1,(Transcriptome!$A$2:$A$28=$B4)*(Transcriptome!$C$2:$C$28=$E4),0))</f>
        <v>1</v>
      </c>
      <c r="CU4">
        <f t="array" ref="CU4">INDEX(Transcriptome!BR$2:BR$28,MATCH(1,(Transcriptome!$A$2:$A$28=$B4)*(Transcriptome!$C$2:$C$28=$E4),0))</f>
        <v>1.2652823875258563</v>
      </c>
    </row>
    <row r="5" spans="1:99">
      <c r="A5">
        <f>Glutamine!A10</f>
        <v>3</v>
      </c>
      <c r="B5" t="s">
        <v>582</v>
      </c>
      <c r="C5" s="324" t="s">
        <v>586</v>
      </c>
      <c r="D5">
        <v>1</v>
      </c>
      <c r="E5" t="s">
        <v>513</v>
      </c>
      <c r="F5" s="477">
        <f>'Growth Regression'!R5</f>
        <v>3.4704861111131322</v>
      </c>
      <c r="G5" s="477">
        <f>'Growth Regression'!S5</f>
        <v>83.291666666715173</v>
      </c>
      <c r="H5">
        <f>AVERAGE('TL input - regression'!L5:L6)</f>
        <v>31.50047736406226</v>
      </c>
      <c r="I5">
        <f>AVERAGE('TL input - regression'!M5:M6)</f>
        <v>4.2739786856127893</v>
      </c>
      <c r="J5">
        <f>AVERAGE('TL input - regression'!N5:N6)</f>
        <v>0.4955</v>
      </c>
      <c r="K5">
        <f>AVERAGE('TL input - regression'!O5:O6)</f>
        <v>5.1400000000000006</v>
      </c>
      <c r="L5">
        <f>AVERAGE('TL input - regression'!P5:P6)</f>
        <v>1.6619999999999999</v>
      </c>
      <c r="M5">
        <f>'Growth Regression'!P5</f>
        <v>2.4117144489471783E-2</v>
      </c>
      <c r="N5">
        <f>M5/'Growth Regression'!$O$24</f>
        <v>0.90859917650227995</v>
      </c>
      <c r="O5">
        <f>'Post Process Calc.'!C23</f>
        <v>8.7354887472543288E-2</v>
      </c>
      <c r="P5">
        <f>'Post Process Calc.'!D23</f>
        <v>4.7908332507792757E-2</v>
      </c>
      <c r="Q5">
        <f>'Post Process Calc.'!E23</f>
        <v>-2.8531310213022183E-3</v>
      </c>
      <c r="R5">
        <f>'Post Process Calc.'!F23</f>
        <v>9.976109249474369E-4</v>
      </c>
      <c r="S5">
        <f>'Post Process Calc.'!G23</f>
        <v>-5.6642413545730441E-3</v>
      </c>
      <c r="T5">
        <f t="shared" si="2"/>
        <v>0.54843333777804859</v>
      </c>
      <c r="U5">
        <f t="shared" si="4"/>
        <v>54.596804670339552</v>
      </c>
      <c r="V5">
        <f t="shared" si="4"/>
        <v>29.942707817370472</v>
      </c>
      <c r="W5">
        <f t="shared" si="0"/>
        <v>-1.7832068883138863</v>
      </c>
      <c r="X5">
        <f t="shared" si="0"/>
        <v>0.62350682809214808</v>
      </c>
      <c r="Y5">
        <f t="shared" si="0"/>
        <v>-3.5401508466081526</v>
      </c>
      <c r="Z5">
        <v>100</v>
      </c>
      <c r="AA5">
        <v>0.32</v>
      </c>
      <c r="AB5">
        <v>7</v>
      </c>
      <c r="AC5">
        <v>0.7</v>
      </c>
      <c r="AD5">
        <f t="shared" si="1"/>
        <v>5.0118723362727164E-8</v>
      </c>
      <c r="AE5">
        <v>1</v>
      </c>
      <c r="AF5">
        <v>0.311</v>
      </c>
      <c r="AG5">
        <f t="array" ref="AG5">INDEX(Transcriptome!D$2:D$28,MATCH(1,(Transcriptome!$A$2:$A$28=$B5)*(Transcriptome!$C$2:$C$28=$E5),0))</f>
        <v>0.75120083781418034</v>
      </c>
      <c r="AH5">
        <f t="array" ref="AH5">INDEX(Transcriptome!E$2:E$28,MATCH(1,(Transcriptome!$A$2:$A$28=$B5)*(Transcriptome!$C$2:$C$28=$E5),0))</f>
        <v>1.3452090544846451</v>
      </c>
      <c r="AI5">
        <f t="array" ref="AI5">INDEX(Transcriptome!F$2:F$28,MATCH(1,(Transcriptome!$A$2:$A$28=$B5)*(Transcriptome!$C$2:$C$28=$E5),0))</f>
        <v>1.1599251488993827</v>
      </c>
      <c r="AJ5">
        <f t="array" ref="AJ5">INDEX(Transcriptome!G$2:G$28,MATCH(1,(Transcriptome!$A$2:$A$28=$B5)*(Transcriptome!$C$2:$C$28=$E5),0))</f>
        <v>0.70921905462414569</v>
      </c>
      <c r="AK5">
        <f t="array" ref="AK5">INDEX(Transcriptome!H$2:H$28,MATCH(1,(Transcriptome!$A$2:$A$28=$B5)*(Transcriptome!$C$2:$C$28=$E5),0))</f>
        <v>0</v>
      </c>
      <c r="AL5">
        <f t="array" ref="AL5">INDEX(Transcriptome!I$2:I$28,MATCH(1,(Transcriptome!$A$2:$A$28=$B5)*(Transcriptome!$C$2:$C$28=$E5),0))</f>
        <v>1.6282553995115943</v>
      </c>
      <c r="AM5">
        <f t="array" ref="AM5">INDEX(Transcriptome!J$2:J$28,MATCH(1,(Transcriptome!$A$2:$A$28=$B5)*(Transcriptome!$C$2:$C$28=$E5),0))</f>
        <v>1.0870691735149791</v>
      </c>
      <c r="AN5">
        <f t="array" ref="AN5">INDEX(Transcriptome!K$2:K$28,MATCH(1,(Transcriptome!$A$2:$A$28=$B5)*(Transcriptome!$C$2:$C$28=$E5),0))</f>
        <v>1.4630306834308657</v>
      </c>
      <c r="AO5">
        <f t="array" ref="AO5">INDEX(Transcriptome!L$2:L$28,MATCH(1,(Transcriptome!$A$2:$A$28=$B5)*(Transcriptome!$C$2:$C$28=$E5),0))</f>
        <v>1.0171797240321683</v>
      </c>
      <c r="AP5">
        <f t="array" ref="AP5">INDEX(Transcriptome!M$2:M$28,MATCH(1,(Transcriptome!$A$2:$A$28=$B5)*(Transcriptome!$C$2:$C$28=$E5),0))</f>
        <v>1.0744738748130889</v>
      </c>
      <c r="AQ5">
        <f t="array" ref="AQ5">INDEX(Transcriptome!N$2:N$28,MATCH(1,(Transcriptome!$A$2:$A$28=$B5)*(Transcriptome!$C$2:$C$28=$E5),0))</f>
        <v>1.2349088890793825</v>
      </c>
      <c r="AR5">
        <f t="array" ref="AR5">INDEX(Transcriptome!O$2:O$28,MATCH(1,(Transcriptome!$A$2:$A$28=$B5)*(Transcriptome!$C$2:$C$28=$E5),0))</f>
        <v>1.5128732832839087</v>
      </c>
      <c r="AS5">
        <f t="array" ref="AS5">INDEX(Transcriptome!P$2:P$28,MATCH(1,(Transcriptome!$A$2:$A$28=$B5)*(Transcriptome!$C$2:$C$28=$E5),0))</f>
        <v>1.418626571205134</v>
      </c>
      <c r="AT5">
        <f t="array" ref="AT5">INDEX(Transcriptome!Q$2:Q$28,MATCH(1,(Transcriptome!$A$2:$A$28=$B5)*(Transcriptome!$C$2:$C$28=$E5),0))</f>
        <v>0.75818627044108666</v>
      </c>
      <c r="AU5">
        <f t="array" ref="AU5">INDEX(Transcriptome!R$2:R$28,MATCH(1,(Transcriptome!$A$2:$A$28=$B5)*(Transcriptome!$C$2:$C$28=$E5),0))</f>
        <v>0.62222364572130617</v>
      </c>
      <c r="AV5">
        <f t="array" ref="AV5">INDEX(Transcriptome!S$2:S$28,MATCH(1,(Transcriptome!$A$2:$A$28=$B5)*(Transcriptome!$C$2:$C$28=$E5),0))</f>
        <v>0.45398180100126823</v>
      </c>
      <c r="AW5">
        <f t="array" ref="AW5">INDEX(Transcriptome!T$2:T$28,MATCH(1,(Transcriptome!$A$2:$A$28=$B5)*(Transcriptome!$C$2:$C$28=$E5),0))</f>
        <v>1.2443611151314311</v>
      </c>
      <c r="AX5">
        <f t="array" ref="AX5">INDEX(Transcriptome!U$2:U$28,MATCH(1,(Transcriptome!$A$2:$A$28=$B5)*(Transcriptome!$C$2:$C$28=$E5),0))</f>
        <v>3.4109020413139706</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1.1597576413818276</v>
      </c>
      <c r="BB5">
        <f t="array" ref="BB5">INDEX(Transcriptome!Y$2:Y$28,MATCH(1,(Transcriptome!$A$2:$A$28=$B5)*(Transcriptome!$C$2:$C$28=$E5),0))</f>
        <v>0</v>
      </c>
      <c r="BC5">
        <f t="array" ref="BC5">INDEX(Transcriptome!Z$2:Z$28,MATCH(1,(Transcriptome!$A$2:$A$28=$B5)*(Transcriptome!$C$2:$C$28=$E5),0))</f>
        <v>1.4224053459159063</v>
      </c>
      <c r="BD5">
        <f t="array" ref="BD5">INDEX(Transcriptome!AA$2:AA$28,MATCH(1,(Transcriptome!$A$2:$A$28=$B5)*(Transcriptome!$C$2:$C$28=$E5),0))</f>
        <v>1.0785765460349117</v>
      </c>
      <c r="BE5">
        <f t="array" ref="BE5">INDEX(Transcriptome!AB$2:AB$28,MATCH(1,(Transcriptome!$A$2:$A$28=$B5)*(Transcriptome!$C$2:$C$28=$E5),0))</f>
        <v>0.473674659694519</v>
      </c>
      <c r="BF5">
        <f t="array" ref="BF5">INDEX(Transcriptome!AC$2:AC$28,MATCH(1,(Transcriptome!$A$2:$A$28=$B5)*(Transcriptome!$C$2:$C$28=$E5),0))</f>
        <v>1.0599593993610694</v>
      </c>
      <c r="BG5">
        <f t="array" ref="BG5">INDEX(Transcriptome!AD$2:AD$28,MATCH(1,(Transcriptome!$A$2:$A$28=$B5)*(Transcriptome!$C$2:$C$28=$E5),0))</f>
        <v>1.2080921631861166</v>
      </c>
      <c r="BH5">
        <f t="array" ref="BH5">INDEX(Transcriptome!AE$2:AE$28,MATCH(1,(Transcriptome!$A$2:$A$28=$B5)*(Transcriptome!$C$2:$C$28=$E5),0))</f>
        <v>1.5382205274541896</v>
      </c>
      <c r="BI5">
        <f t="array" ref="BI5">INDEX(Transcriptome!AF$2:AF$28,MATCH(1,(Transcriptome!$A$2:$A$28=$B5)*(Transcriptome!$C$2:$C$28=$E5),0))</f>
        <v>0.8896276701542809</v>
      </c>
      <c r="BJ5">
        <f t="array" ref="BJ5">INDEX(Transcriptome!AG$2:AG$28,MATCH(1,(Transcriptome!$A$2:$A$28=$B5)*(Transcriptome!$C$2:$C$28=$E5),0))</f>
        <v>0.5163962964725155</v>
      </c>
      <c r="BK5">
        <f t="array" ref="BK5">INDEX(Transcriptome!AH$2:AH$28,MATCH(1,(Transcriptome!$A$2:$A$28=$B5)*(Transcriptome!$C$2:$C$28=$E5),0))</f>
        <v>2.1130256851285192</v>
      </c>
      <c r="BL5">
        <f t="array" ref="BL5">INDEX(Transcriptome!AI$2:AI$28,MATCH(1,(Transcriptome!$A$2:$A$28=$B5)*(Transcriptome!$C$2:$C$28=$E5),0))</f>
        <v>0.83004246210802102</v>
      </c>
      <c r="BM5">
        <f t="array" ref="BM5">INDEX(Transcriptome!AJ$2:AJ$28,MATCH(1,(Transcriptome!$A$2:$A$28=$B5)*(Transcriptome!$C$2:$C$28=$E5),0))</f>
        <v>0.91927335509585972</v>
      </c>
      <c r="BN5">
        <f t="array" ref="BN5">INDEX(Transcriptome!AK$2:AK$28,MATCH(1,(Transcriptome!$A$2:$A$28=$B5)*(Transcriptome!$C$2:$C$28=$E5),0))</f>
        <v>0.86442341502752595</v>
      </c>
      <c r="BO5">
        <f t="array" ref="BO5">INDEX(Transcriptome!AL$2:AL$28,MATCH(1,(Transcriptome!$A$2:$A$28=$B5)*(Transcriptome!$C$2:$C$28=$E5),0))</f>
        <v>1</v>
      </c>
      <c r="BP5">
        <f t="array" ref="BP5">INDEX(Transcriptome!AM$2:AM$28,MATCH(1,(Transcriptome!$A$2:$A$28=$B5)*(Transcriptome!$C$2:$C$28=$E5),0))</f>
        <v>0.77410003444406195</v>
      </c>
      <c r="BQ5">
        <f t="array" ref="BQ5">INDEX(Transcriptome!AN$2:AN$28,MATCH(1,(Transcriptome!$A$2:$A$28=$B5)*(Transcriptome!$C$2:$C$28=$E5),0))</f>
        <v>1.0525309554062177</v>
      </c>
      <c r="BR5">
        <f t="array" ref="BR5">INDEX(Transcriptome!AO$2:AO$28,MATCH(1,(Transcriptome!$A$2:$A$28=$B5)*(Transcriptome!$C$2:$C$28=$E5),0))</f>
        <v>1.2717687051722399</v>
      </c>
      <c r="BS5">
        <f t="array" ref="BS5">INDEX(Transcriptome!AP$2:AP$28,MATCH(1,(Transcriptome!$A$2:$A$28=$B5)*(Transcriptome!$C$2:$C$28=$E5),0))</f>
        <v>1.1267475274689782</v>
      </c>
      <c r="BT5">
        <f t="array" ref="BT5">INDEX(Transcriptome!AQ$2:AQ$28,MATCH(1,(Transcriptome!$A$2:$A$28=$B5)*(Transcriptome!$C$2:$C$28=$E5),0))</f>
        <v>1.4322233621409421</v>
      </c>
      <c r="BU5">
        <f t="array" ref="BU5">INDEX(Transcriptome!AR$2:AR$28,MATCH(1,(Transcriptome!$A$2:$A$28=$B5)*(Transcriptome!$C$2:$C$28=$E5),0))</f>
        <v>0.78466234379208444</v>
      </c>
      <c r="BV5">
        <f t="array" ref="BV5">INDEX(Transcriptome!AS$2:AS$28,MATCH(1,(Transcriptome!$A$2:$A$28=$B5)*(Transcriptome!$C$2:$C$28=$E5),0))</f>
        <v>1.0494434523058931</v>
      </c>
      <c r="BW5">
        <f t="array" ref="BW5">INDEX(Transcriptome!AT$2:AT$28,MATCH(1,(Transcriptome!$A$2:$A$28=$B5)*(Transcriptome!$C$2:$C$28=$E5),0))</f>
        <v>0.83007572688612297</v>
      </c>
      <c r="BX5">
        <f t="array" ref="BX5">INDEX(Transcriptome!AU$2:AU$28,MATCH(1,(Transcriptome!$A$2:$A$28=$B5)*(Transcriptome!$C$2:$C$28=$E5),0))</f>
        <v>1.7460276276240947</v>
      </c>
      <c r="BY5">
        <f t="array" ref="BY5">INDEX(Transcriptome!AV$2:AV$28,MATCH(1,(Transcriptome!$A$2:$A$28=$B5)*(Transcriptome!$C$2:$C$28=$E5),0))</f>
        <v>0.66402112588341244</v>
      </c>
      <c r="BZ5">
        <f t="array" ref="BZ5">INDEX(Transcriptome!AW$2:AW$28,MATCH(1,(Transcriptome!$A$2:$A$28=$B5)*(Transcriptome!$C$2:$C$28=$E5),0))</f>
        <v>0.81142190925227209</v>
      </c>
      <c r="CA5">
        <f t="array" ref="CA5">INDEX(Transcriptome!AX$2:AX$28,MATCH(1,(Transcriptome!$A$2:$A$28=$B5)*(Transcriptome!$C$2:$C$28=$E5),0))</f>
        <v>0.81666505828774349</v>
      </c>
      <c r="CB5">
        <f t="array" ref="CB5">INDEX(Transcriptome!AY$2:AY$28,MATCH(1,(Transcriptome!$A$2:$A$28=$B5)*(Transcriptome!$C$2:$C$28=$E5),0))</f>
        <v>0.95021814160116058</v>
      </c>
      <c r="CC5">
        <f t="array" ref="CC5">INDEX(Transcriptome!AZ$2:AZ$28,MATCH(1,(Transcriptome!$A$2:$A$28=$B5)*(Transcriptome!$C$2:$C$28=$E5),0))</f>
        <v>0.94937399788501819</v>
      </c>
      <c r="CD5">
        <f t="array" ref="CD5">INDEX(Transcriptome!BA$2:BA$28,MATCH(1,(Transcriptome!$A$2:$A$28=$B5)*(Transcriptome!$C$2:$C$28=$E5),0))</f>
        <v>1.8902342706959754</v>
      </c>
      <c r="CE5">
        <f t="array" ref="CE5">INDEX(Transcriptome!BB$2:BB$28,MATCH(1,(Transcriptome!$A$2:$A$28=$B5)*(Transcriptome!$C$2:$C$28=$E5),0))</f>
        <v>2.3470969042014311</v>
      </c>
      <c r="CF5">
        <f t="array" ref="CF5">INDEX(Transcriptome!BC$2:BC$28,MATCH(1,(Transcriptome!$A$2:$A$28=$B5)*(Transcriptome!$C$2:$C$28=$E5),0))</f>
        <v>0</v>
      </c>
      <c r="CG5">
        <f t="array" ref="CG5">INDEX(Transcriptome!BD$2:BD$28,MATCH(1,(Transcriptome!$A$2:$A$28=$B5)*(Transcriptome!$C$2:$C$28=$E5),0))</f>
        <v>1.5657670378943449</v>
      </c>
      <c r="CH5">
        <f t="array" ref="CH5">INDEX(Transcriptome!BE$2:BE$28,MATCH(1,(Transcriptome!$A$2:$A$28=$B5)*(Transcriptome!$C$2:$C$28=$E5),0))</f>
        <v>1.3747651173760067</v>
      </c>
      <c r="CI5">
        <f t="array" ref="CI5">INDEX(Transcriptome!BF$2:BF$28,MATCH(1,(Transcriptome!$A$2:$A$28=$B5)*(Transcriptome!$C$2:$C$28=$E5),0))</f>
        <v>1.643579659112117</v>
      </c>
      <c r="CJ5">
        <f t="array" ref="CJ5">INDEX(Transcriptome!BG$2:BG$28,MATCH(1,(Transcriptome!$A$2:$A$28=$B5)*(Transcriptome!$C$2:$C$28=$E5),0))</f>
        <v>2.3378670928049927</v>
      </c>
      <c r="CK5">
        <f t="array" ref="CK5">INDEX(Transcriptome!BH$2:BH$28,MATCH(1,(Transcriptome!$A$2:$A$28=$B5)*(Transcriptome!$C$2:$C$28=$E5),0))</f>
        <v>0.67281144000502036</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2.2087413434455483</v>
      </c>
      <c r="CO5">
        <f t="array" ref="CO5">INDEX(Transcriptome!BL$2:BL$28,MATCH(1,(Transcriptome!$A$2:$A$28=$B5)*(Transcriptome!$C$2:$C$28=$E5),0))</f>
        <v>1.8626260215226293</v>
      </c>
      <c r="CP5">
        <f t="array" ref="CP5">INDEX(Transcriptome!BM$2:BM$28,MATCH(1,(Transcriptome!$A$2:$A$28=$B5)*(Transcriptome!$C$2:$C$28=$E5),0))</f>
        <v>0.6498926544427488</v>
      </c>
      <c r="CQ5">
        <f t="array" ref="CQ5">INDEX(Transcriptome!BN$2:BN$28,MATCH(1,(Transcriptome!$A$2:$A$28=$B5)*(Transcriptome!$C$2:$C$28=$E5),0))</f>
        <v>30.252756592141139</v>
      </c>
      <c r="CR5">
        <f t="array" ref="CR5">INDEX(Transcriptome!BO$2:BO$28,MATCH(1,(Transcriptome!$A$2:$A$28=$B5)*(Transcriptome!$C$2:$C$28=$E5),0))</f>
        <v>1.8572773148073258</v>
      </c>
      <c r="CS5">
        <f t="array" ref="CS5">INDEX(Transcriptome!BP$2:BP$28,MATCH(1,(Transcriptome!$A$2:$A$28=$B5)*(Transcriptome!$C$2:$C$28=$E5),0))</f>
        <v>0.67281144000502036</v>
      </c>
      <c r="CT5">
        <f t="array" ref="CT5">INDEX(Transcriptome!BQ$2:BQ$28,MATCH(1,(Transcriptome!$A$2:$A$28=$B5)*(Transcriptome!$C$2:$C$28=$E5),0))</f>
        <v>1</v>
      </c>
      <c r="CU5">
        <f t="array" ref="CU5">INDEX(Transcriptome!BR$2:BR$28,MATCH(1,(Transcriptome!$A$2:$A$28=$B5)*(Transcriptome!$C$2:$C$28=$E5),0))</f>
        <v>1.2652823875258563</v>
      </c>
    </row>
    <row r="6" spans="1:99">
      <c r="A6">
        <f>Glutamine!A11</f>
        <v>4</v>
      </c>
      <c r="B6" t="s">
        <v>582</v>
      </c>
      <c r="C6" s="324" t="s">
        <v>586</v>
      </c>
      <c r="D6">
        <v>1</v>
      </c>
      <c r="E6" t="s">
        <v>513</v>
      </c>
      <c r="F6" s="477">
        <f>'Growth Regression'!R6</f>
        <v>4.406250000003638</v>
      </c>
      <c r="G6" s="477">
        <f>'Growth Regression'!S6</f>
        <v>105.75000000008731</v>
      </c>
      <c r="H6">
        <f>AVERAGE('TL input - regression'!L6:L7)</f>
        <v>33.831790226248366</v>
      </c>
      <c r="I6">
        <f>AVERAGE('TL input - regression'!M6:M7)</f>
        <v>6.0501776198934287</v>
      </c>
      <c r="J6">
        <f>AVERAGE('TL input - regression'!N6:N7)</f>
        <v>0.85299999999999998</v>
      </c>
      <c r="K6">
        <f>AVERAGE('TL input - regression'!O6:O7)</f>
        <v>6.5709999999999997</v>
      </c>
      <c r="L6">
        <f>AVERAGE('TL input - regression'!P6:P7)</f>
        <v>1.762</v>
      </c>
      <c r="M6">
        <f>'Growth Regression'!P6</f>
        <v>2.2255313920214542E-2</v>
      </c>
      <c r="N6">
        <f>M6/'Growth Regression'!$O$24</f>
        <v>0.83845580929094266</v>
      </c>
      <c r="O6">
        <f>'Post Process Calc.'!C24</f>
        <v>7.1390025950854183E-2</v>
      </c>
      <c r="P6">
        <f>'Post Process Calc.'!D24</f>
        <v>2.7446987826710532E-2</v>
      </c>
      <c r="Q6">
        <f>'Post Process Calc.'!E24</f>
        <v>-4.7602498468785771E-3</v>
      </c>
      <c r="R6">
        <f>'Post Process Calc.'!F24</f>
        <v>2.9977965914798912E-3</v>
      </c>
      <c r="S6">
        <f>'Post Process Calc.'!G24</f>
        <v>-4.221465410686521E-3</v>
      </c>
      <c r="T6">
        <f t="shared" si="2"/>
        <v>0.38446530115572997</v>
      </c>
      <c r="U6">
        <f t="shared" si="4"/>
        <v>44.618766219283863</v>
      </c>
      <c r="V6">
        <f t="shared" si="4"/>
        <v>17.15436739169408</v>
      </c>
      <c r="W6">
        <f t="shared" si="0"/>
        <v>-2.9751561542991105</v>
      </c>
      <c r="X6">
        <f t="shared" si="0"/>
        <v>1.873622869674932</v>
      </c>
      <c r="Y6">
        <f t="shared" si="0"/>
        <v>-2.6384158816790757</v>
      </c>
      <c r="Z6">
        <v>100</v>
      </c>
      <c r="AA6">
        <v>0.32</v>
      </c>
      <c r="AB6">
        <v>7</v>
      </c>
      <c r="AC6">
        <v>0.7</v>
      </c>
      <c r="AD6">
        <f t="shared" si="1"/>
        <v>5.0118723362727164E-8</v>
      </c>
      <c r="AE6">
        <v>1</v>
      </c>
      <c r="AF6">
        <v>0.311</v>
      </c>
      <c r="AG6">
        <f t="array" ref="AG6">INDEX(Transcriptome!D$2:D$28,MATCH(1,(Transcriptome!$A$2:$A$28=$B6)*(Transcriptome!$C$2:$C$28=$E6),0))</f>
        <v>0.75120083781418034</v>
      </c>
      <c r="AH6">
        <f t="array" ref="AH6">INDEX(Transcriptome!E$2:E$28,MATCH(1,(Transcriptome!$A$2:$A$28=$B6)*(Transcriptome!$C$2:$C$28=$E6),0))</f>
        <v>1.3452090544846451</v>
      </c>
      <c r="AI6">
        <f t="array" ref="AI6">INDEX(Transcriptome!F$2:F$28,MATCH(1,(Transcriptome!$A$2:$A$28=$B6)*(Transcriptome!$C$2:$C$28=$E6),0))</f>
        <v>1.1599251488993827</v>
      </c>
      <c r="AJ6">
        <f t="array" ref="AJ6">INDEX(Transcriptome!G$2:G$28,MATCH(1,(Transcriptome!$A$2:$A$28=$B6)*(Transcriptome!$C$2:$C$28=$E6),0))</f>
        <v>0.70921905462414569</v>
      </c>
      <c r="AK6">
        <f t="array" ref="AK6">INDEX(Transcriptome!H$2:H$28,MATCH(1,(Transcriptome!$A$2:$A$28=$B6)*(Transcriptome!$C$2:$C$28=$E6),0))</f>
        <v>0</v>
      </c>
      <c r="AL6">
        <f t="array" ref="AL6">INDEX(Transcriptome!I$2:I$28,MATCH(1,(Transcriptome!$A$2:$A$28=$B6)*(Transcriptome!$C$2:$C$28=$E6),0))</f>
        <v>1.6282553995115943</v>
      </c>
      <c r="AM6">
        <f t="array" ref="AM6">INDEX(Transcriptome!J$2:J$28,MATCH(1,(Transcriptome!$A$2:$A$28=$B6)*(Transcriptome!$C$2:$C$28=$E6),0))</f>
        <v>1.0870691735149791</v>
      </c>
      <c r="AN6">
        <f t="array" ref="AN6">INDEX(Transcriptome!K$2:K$28,MATCH(1,(Transcriptome!$A$2:$A$28=$B6)*(Transcriptome!$C$2:$C$28=$E6),0))</f>
        <v>1.4630306834308657</v>
      </c>
      <c r="AO6">
        <f t="array" ref="AO6">INDEX(Transcriptome!L$2:L$28,MATCH(1,(Transcriptome!$A$2:$A$28=$B6)*(Transcriptome!$C$2:$C$28=$E6),0))</f>
        <v>1.0171797240321683</v>
      </c>
      <c r="AP6">
        <f t="array" ref="AP6">INDEX(Transcriptome!M$2:M$28,MATCH(1,(Transcriptome!$A$2:$A$28=$B6)*(Transcriptome!$C$2:$C$28=$E6),0))</f>
        <v>1.0744738748130889</v>
      </c>
      <c r="AQ6">
        <f t="array" ref="AQ6">INDEX(Transcriptome!N$2:N$28,MATCH(1,(Transcriptome!$A$2:$A$28=$B6)*(Transcriptome!$C$2:$C$28=$E6),0))</f>
        <v>1.2349088890793825</v>
      </c>
      <c r="AR6">
        <f t="array" ref="AR6">INDEX(Transcriptome!O$2:O$28,MATCH(1,(Transcriptome!$A$2:$A$28=$B6)*(Transcriptome!$C$2:$C$28=$E6),0))</f>
        <v>1.5128732832839087</v>
      </c>
      <c r="AS6">
        <f t="array" ref="AS6">INDEX(Transcriptome!P$2:P$28,MATCH(1,(Transcriptome!$A$2:$A$28=$B6)*(Transcriptome!$C$2:$C$28=$E6),0))</f>
        <v>1.418626571205134</v>
      </c>
      <c r="AT6">
        <f t="array" ref="AT6">INDEX(Transcriptome!Q$2:Q$28,MATCH(1,(Transcriptome!$A$2:$A$28=$B6)*(Transcriptome!$C$2:$C$28=$E6),0))</f>
        <v>0.75818627044108666</v>
      </c>
      <c r="AU6">
        <f t="array" ref="AU6">INDEX(Transcriptome!R$2:R$28,MATCH(1,(Transcriptome!$A$2:$A$28=$B6)*(Transcriptome!$C$2:$C$28=$E6),0))</f>
        <v>0.62222364572130617</v>
      </c>
      <c r="AV6">
        <f t="array" ref="AV6">INDEX(Transcriptome!S$2:S$28,MATCH(1,(Transcriptome!$A$2:$A$28=$B6)*(Transcriptome!$C$2:$C$28=$E6),0))</f>
        <v>0.45398180100126823</v>
      </c>
      <c r="AW6">
        <f t="array" ref="AW6">INDEX(Transcriptome!T$2:T$28,MATCH(1,(Transcriptome!$A$2:$A$28=$B6)*(Transcriptome!$C$2:$C$28=$E6),0))</f>
        <v>1.2443611151314311</v>
      </c>
      <c r="AX6">
        <f t="array" ref="AX6">INDEX(Transcriptome!U$2:U$28,MATCH(1,(Transcriptome!$A$2:$A$28=$B6)*(Transcriptome!$C$2:$C$28=$E6),0))</f>
        <v>3.4109020413139706</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1.1597576413818276</v>
      </c>
      <c r="BB6">
        <f t="array" ref="BB6">INDEX(Transcriptome!Y$2:Y$28,MATCH(1,(Transcriptome!$A$2:$A$28=$B6)*(Transcriptome!$C$2:$C$28=$E6),0))</f>
        <v>0</v>
      </c>
      <c r="BC6">
        <f t="array" ref="BC6">INDEX(Transcriptome!Z$2:Z$28,MATCH(1,(Transcriptome!$A$2:$A$28=$B6)*(Transcriptome!$C$2:$C$28=$E6),0))</f>
        <v>1.4224053459159063</v>
      </c>
      <c r="BD6">
        <f t="array" ref="BD6">INDEX(Transcriptome!AA$2:AA$28,MATCH(1,(Transcriptome!$A$2:$A$28=$B6)*(Transcriptome!$C$2:$C$28=$E6),0))</f>
        <v>1.0785765460349117</v>
      </c>
      <c r="BE6">
        <f t="array" ref="BE6">INDEX(Transcriptome!AB$2:AB$28,MATCH(1,(Transcriptome!$A$2:$A$28=$B6)*(Transcriptome!$C$2:$C$28=$E6),0))</f>
        <v>0.473674659694519</v>
      </c>
      <c r="BF6">
        <f t="array" ref="BF6">INDEX(Transcriptome!AC$2:AC$28,MATCH(1,(Transcriptome!$A$2:$A$28=$B6)*(Transcriptome!$C$2:$C$28=$E6),0))</f>
        <v>1.0599593993610694</v>
      </c>
      <c r="BG6">
        <f t="array" ref="BG6">INDEX(Transcriptome!AD$2:AD$28,MATCH(1,(Transcriptome!$A$2:$A$28=$B6)*(Transcriptome!$C$2:$C$28=$E6),0))</f>
        <v>1.2080921631861166</v>
      </c>
      <c r="BH6">
        <f t="array" ref="BH6">INDEX(Transcriptome!AE$2:AE$28,MATCH(1,(Transcriptome!$A$2:$A$28=$B6)*(Transcriptome!$C$2:$C$28=$E6),0))</f>
        <v>1.5382205274541896</v>
      </c>
      <c r="BI6">
        <f t="array" ref="BI6">INDEX(Transcriptome!AF$2:AF$28,MATCH(1,(Transcriptome!$A$2:$A$28=$B6)*(Transcriptome!$C$2:$C$28=$E6),0))</f>
        <v>0.8896276701542809</v>
      </c>
      <c r="BJ6">
        <f t="array" ref="BJ6">INDEX(Transcriptome!AG$2:AG$28,MATCH(1,(Transcriptome!$A$2:$A$28=$B6)*(Transcriptome!$C$2:$C$28=$E6),0))</f>
        <v>0.5163962964725155</v>
      </c>
      <c r="BK6">
        <f t="array" ref="BK6">INDEX(Transcriptome!AH$2:AH$28,MATCH(1,(Transcriptome!$A$2:$A$28=$B6)*(Transcriptome!$C$2:$C$28=$E6),0))</f>
        <v>2.1130256851285192</v>
      </c>
      <c r="BL6">
        <f t="array" ref="BL6">INDEX(Transcriptome!AI$2:AI$28,MATCH(1,(Transcriptome!$A$2:$A$28=$B6)*(Transcriptome!$C$2:$C$28=$E6),0))</f>
        <v>0.83004246210802102</v>
      </c>
      <c r="BM6">
        <f t="array" ref="BM6">INDEX(Transcriptome!AJ$2:AJ$28,MATCH(1,(Transcriptome!$A$2:$A$28=$B6)*(Transcriptome!$C$2:$C$28=$E6),0))</f>
        <v>0.91927335509585972</v>
      </c>
      <c r="BN6">
        <f t="array" ref="BN6">INDEX(Transcriptome!AK$2:AK$28,MATCH(1,(Transcriptome!$A$2:$A$28=$B6)*(Transcriptome!$C$2:$C$28=$E6),0))</f>
        <v>0.86442341502752595</v>
      </c>
      <c r="BO6">
        <f t="array" ref="BO6">INDEX(Transcriptome!AL$2:AL$28,MATCH(1,(Transcriptome!$A$2:$A$28=$B6)*(Transcriptome!$C$2:$C$28=$E6),0))</f>
        <v>1</v>
      </c>
      <c r="BP6">
        <f t="array" ref="BP6">INDEX(Transcriptome!AM$2:AM$28,MATCH(1,(Transcriptome!$A$2:$A$28=$B6)*(Transcriptome!$C$2:$C$28=$E6),0))</f>
        <v>0.77410003444406195</v>
      </c>
      <c r="BQ6">
        <f t="array" ref="BQ6">INDEX(Transcriptome!AN$2:AN$28,MATCH(1,(Transcriptome!$A$2:$A$28=$B6)*(Transcriptome!$C$2:$C$28=$E6),0))</f>
        <v>1.0525309554062177</v>
      </c>
      <c r="BR6">
        <f t="array" ref="BR6">INDEX(Transcriptome!AO$2:AO$28,MATCH(1,(Transcriptome!$A$2:$A$28=$B6)*(Transcriptome!$C$2:$C$28=$E6),0))</f>
        <v>1.2717687051722399</v>
      </c>
      <c r="BS6">
        <f t="array" ref="BS6">INDEX(Transcriptome!AP$2:AP$28,MATCH(1,(Transcriptome!$A$2:$A$28=$B6)*(Transcriptome!$C$2:$C$28=$E6),0))</f>
        <v>1.1267475274689782</v>
      </c>
      <c r="BT6">
        <f t="array" ref="BT6">INDEX(Transcriptome!AQ$2:AQ$28,MATCH(1,(Transcriptome!$A$2:$A$28=$B6)*(Transcriptome!$C$2:$C$28=$E6),0))</f>
        <v>1.4322233621409421</v>
      </c>
      <c r="BU6">
        <f t="array" ref="BU6">INDEX(Transcriptome!AR$2:AR$28,MATCH(1,(Transcriptome!$A$2:$A$28=$B6)*(Transcriptome!$C$2:$C$28=$E6),0))</f>
        <v>0.78466234379208444</v>
      </c>
      <c r="BV6">
        <f t="array" ref="BV6">INDEX(Transcriptome!AS$2:AS$28,MATCH(1,(Transcriptome!$A$2:$A$28=$B6)*(Transcriptome!$C$2:$C$28=$E6),0))</f>
        <v>1.0494434523058931</v>
      </c>
      <c r="BW6">
        <f t="array" ref="BW6">INDEX(Transcriptome!AT$2:AT$28,MATCH(1,(Transcriptome!$A$2:$A$28=$B6)*(Transcriptome!$C$2:$C$28=$E6),0))</f>
        <v>0.83007572688612297</v>
      </c>
      <c r="BX6">
        <f t="array" ref="BX6">INDEX(Transcriptome!AU$2:AU$28,MATCH(1,(Transcriptome!$A$2:$A$28=$B6)*(Transcriptome!$C$2:$C$28=$E6),0))</f>
        <v>1.7460276276240947</v>
      </c>
      <c r="BY6">
        <f t="array" ref="BY6">INDEX(Transcriptome!AV$2:AV$28,MATCH(1,(Transcriptome!$A$2:$A$28=$B6)*(Transcriptome!$C$2:$C$28=$E6),0))</f>
        <v>0.66402112588341244</v>
      </c>
      <c r="BZ6">
        <f t="array" ref="BZ6">INDEX(Transcriptome!AW$2:AW$28,MATCH(1,(Transcriptome!$A$2:$A$28=$B6)*(Transcriptome!$C$2:$C$28=$E6),0))</f>
        <v>0.81142190925227209</v>
      </c>
      <c r="CA6">
        <f t="array" ref="CA6">INDEX(Transcriptome!AX$2:AX$28,MATCH(1,(Transcriptome!$A$2:$A$28=$B6)*(Transcriptome!$C$2:$C$28=$E6),0))</f>
        <v>0.81666505828774349</v>
      </c>
      <c r="CB6">
        <f t="array" ref="CB6">INDEX(Transcriptome!AY$2:AY$28,MATCH(1,(Transcriptome!$A$2:$A$28=$B6)*(Transcriptome!$C$2:$C$28=$E6),0))</f>
        <v>0.95021814160116058</v>
      </c>
      <c r="CC6">
        <f t="array" ref="CC6">INDEX(Transcriptome!AZ$2:AZ$28,MATCH(1,(Transcriptome!$A$2:$A$28=$B6)*(Transcriptome!$C$2:$C$28=$E6),0))</f>
        <v>0.94937399788501819</v>
      </c>
      <c r="CD6">
        <f t="array" ref="CD6">INDEX(Transcriptome!BA$2:BA$28,MATCH(1,(Transcriptome!$A$2:$A$28=$B6)*(Transcriptome!$C$2:$C$28=$E6),0))</f>
        <v>1.8902342706959754</v>
      </c>
      <c r="CE6">
        <f t="array" ref="CE6">INDEX(Transcriptome!BB$2:BB$28,MATCH(1,(Transcriptome!$A$2:$A$28=$B6)*(Transcriptome!$C$2:$C$28=$E6),0))</f>
        <v>2.3470969042014311</v>
      </c>
      <c r="CF6">
        <f t="array" ref="CF6">INDEX(Transcriptome!BC$2:BC$28,MATCH(1,(Transcriptome!$A$2:$A$28=$B6)*(Transcriptome!$C$2:$C$28=$E6),0))</f>
        <v>0</v>
      </c>
      <c r="CG6">
        <f t="array" ref="CG6">INDEX(Transcriptome!BD$2:BD$28,MATCH(1,(Transcriptome!$A$2:$A$28=$B6)*(Transcriptome!$C$2:$C$28=$E6),0))</f>
        <v>1.5657670378943449</v>
      </c>
      <c r="CH6">
        <f t="array" ref="CH6">INDEX(Transcriptome!BE$2:BE$28,MATCH(1,(Transcriptome!$A$2:$A$28=$B6)*(Transcriptome!$C$2:$C$28=$E6),0))</f>
        <v>1.3747651173760067</v>
      </c>
      <c r="CI6">
        <f t="array" ref="CI6">INDEX(Transcriptome!BF$2:BF$28,MATCH(1,(Transcriptome!$A$2:$A$28=$B6)*(Transcriptome!$C$2:$C$28=$E6),0))</f>
        <v>1.643579659112117</v>
      </c>
      <c r="CJ6">
        <f t="array" ref="CJ6">INDEX(Transcriptome!BG$2:BG$28,MATCH(1,(Transcriptome!$A$2:$A$28=$B6)*(Transcriptome!$C$2:$C$28=$E6),0))</f>
        <v>2.3378670928049927</v>
      </c>
      <c r="CK6">
        <f t="array" ref="CK6">INDEX(Transcriptome!BH$2:BH$28,MATCH(1,(Transcriptome!$A$2:$A$28=$B6)*(Transcriptome!$C$2:$C$28=$E6),0))</f>
        <v>0.67281144000502036</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2.2087413434455483</v>
      </c>
      <c r="CO6">
        <f t="array" ref="CO6">INDEX(Transcriptome!BL$2:BL$28,MATCH(1,(Transcriptome!$A$2:$A$28=$B6)*(Transcriptome!$C$2:$C$28=$E6),0))</f>
        <v>1.8626260215226293</v>
      </c>
      <c r="CP6">
        <f t="array" ref="CP6">INDEX(Transcriptome!BM$2:BM$28,MATCH(1,(Transcriptome!$A$2:$A$28=$B6)*(Transcriptome!$C$2:$C$28=$E6),0))</f>
        <v>0.6498926544427488</v>
      </c>
      <c r="CQ6">
        <f t="array" ref="CQ6">INDEX(Transcriptome!BN$2:BN$28,MATCH(1,(Transcriptome!$A$2:$A$28=$B6)*(Transcriptome!$C$2:$C$28=$E6),0))</f>
        <v>30.252756592141139</v>
      </c>
      <c r="CR6">
        <f t="array" ref="CR6">INDEX(Transcriptome!BO$2:BO$28,MATCH(1,(Transcriptome!$A$2:$A$28=$B6)*(Transcriptome!$C$2:$C$28=$E6),0))</f>
        <v>1.8572773148073258</v>
      </c>
      <c r="CS6">
        <f t="array" ref="CS6">INDEX(Transcriptome!BP$2:BP$28,MATCH(1,(Transcriptome!$A$2:$A$28=$B6)*(Transcriptome!$C$2:$C$28=$E6),0))</f>
        <v>0.67281144000502036</v>
      </c>
      <c r="CT6">
        <f t="array" ref="CT6">INDEX(Transcriptome!BQ$2:BQ$28,MATCH(1,(Transcriptome!$A$2:$A$28=$B6)*(Transcriptome!$C$2:$C$28=$E6),0))</f>
        <v>1</v>
      </c>
      <c r="CU6">
        <f t="array" ref="CU6">INDEX(Transcriptome!BR$2:BR$28,MATCH(1,(Transcriptome!$A$2:$A$28=$B6)*(Transcriptome!$C$2:$C$28=$E6),0))</f>
        <v>1.2652823875258563</v>
      </c>
    </row>
    <row r="7" spans="1:99">
      <c r="A7">
        <f>Glutamine!A12</f>
        <v>5</v>
      </c>
      <c r="B7" t="s">
        <v>582</v>
      </c>
      <c r="C7" s="324" t="s">
        <v>586</v>
      </c>
      <c r="D7">
        <v>1</v>
      </c>
      <c r="E7" t="s">
        <v>513</v>
      </c>
      <c r="F7" s="477">
        <f>'Growth Regression'!R7</f>
        <v>5.3569444444474357</v>
      </c>
      <c r="G7" s="477">
        <f>'Growth Regression'!S7</f>
        <v>128.56666666673846</v>
      </c>
      <c r="H7">
        <f>AVERAGE('TL input - regression'!L7:L8)</f>
        <v>34.164834920846374</v>
      </c>
      <c r="I7">
        <f>AVERAGE('TL input - regression'!M7:M8)</f>
        <v>8.4369449378330366</v>
      </c>
      <c r="J7">
        <f>AVERAGE('TL input - regression'!N7:N8)</f>
        <v>1.3414999999999999</v>
      </c>
      <c r="K7">
        <f>AVERAGE('TL input - regression'!O7:O8)</f>
        <v>6.899</v>
      </c>
      <c r="L7">
        <f>AVERAGE('TL input - regression'!P7:P8)</f>
        <v>2.0324999999999998</v>
      </c>
      <c r="M7">
        <f>'Growth Regression'!P7</f>
        <v>1.9936258295762066E-2</v>
      </c>
      <c r="N7">
        <f>M7/'Growth Regression'!$O$24</f>
        <v>0.75108675813481007</v>
      </c>
      <c r="O7">
        <f>'Post Process Calc.'!C25</f>
        <v>5.6083032292987202E-2</v>
      </c>
      <c r="P7">
        <f>'Post Process Calc.'!D25</f>
        <v>1.2622392982086726E-2</v>
      </c>
      <c r="Q7">
        <f>'Post Process Calc.'!E25</f>
        <v>-5.9778023863321372E-3</v>
      </c>
      <c r="R7">
        <f>'Post Process Calc.'!F25</f>
        <v>4.0465603951615999E-3</v>
      </c>
      <c r="S7">
        <f>'Post Process Calc.'!G25</f>
        <v>-2.547840897639867E-3</v>
      </c>
      <c r="T7">
        <f t="shared" si="2"/>
        <v>0.22506616468498386</v>
      </c>
      <c r="U7">
        <f t="shared" si="4"/>
        <v>35.051895183116997</v>
      </c>
      <c r="V7">
        <f t="shared" si="4"/>
        <v>7.8889956138042034</v>
      </c>
      <c r="W7">
        <f t="shared" si="0"/>
        <v>-3.7361264914575858</v>
      </c>
      <c r="X7">
        <f t="shared" si="0"/>
        <v>2.5291002469759998</v>
      </c>
      <c r="Y7">
        <f t="shared" si="0"/>
        <v>-1.5924005610249168</v>
      </c>
      <c r="Z7">
        <v>100</v>
      </c>
      <c r="AA7">
        <v>0.32</v>
      </c>
      <c r="AB7">
        <v>7</v>
      </c>
      <c r="AC7">
        <v>0.7</v>
      </c>
      <c r="AD7">
        <f t="shared" si="1"/>
        <v>5.0118723362727164E-8</v>
      </c>
      <c r="AE7">
        <v>1</v>
      </c>
      <c r="AF7">
        <v>0.311</v>
      </c>
      <c r="AG7">
        <f t="array" ref="AG7">INDEX(Transcriptome!D$2:D$28,MATCH(1,(Transcriptome!$A$2:$A$28=$B7)*(Transcriptome!$C$2:$C$28=$E7),0))</f>
        <v>0.75120083781418034</v>
      </c>
      <c r="AH7">
        <f t="array" ref="AH7">INDEX(Transcriptome!E$2:E$28,MATCH(1,(Transcriptome!$A$2:$A$28=$B7)*(Transcriptome!$C$2:$C$28=$E7),0))</f>
        <v>1.3452090544846451</v>
      </c>
      <c r="AI7">
        <f t="array" ref="AI7">INDEX(Transcriptome!F$2:F$28,MATCH(1,(Transcriptome!$A$2:$A$28=$B7)*(Transcriptome!$C$2:$C$28=$E7),0))</f>
        <v>1.1599251488993827</v>
      </c>
      <c r="AJ7">
        <f t="array" ref="AJ7">INDEX(Transcriptome!G$2:G$28,MATCH(1,(Transcriptome!$A$2:$A$28=$B7)*(Transcriptome!$C$2:$C$28=$E7),0))</f>
        <v>0.70921905462414569</v>
      </c>
      <c r="AK7">
        <f t="array" ref="AK7">INDEX(Transcriptome!H$2:H$28,MATCH(1,(Transcriptome!$A$2:$A$28=$B7)*(Transcriptome!$C$2:$C$28=$E7),0))</f>
        <v>0</v>
      </c>
      <c r="AL7">
        <f t="array" ref="AL7">INDEX(Transcriptome!I$2:I$28,MATCH(1,(Transcriptome!$A$2:$A$28=$B7)*(Transcriptome!$C$2:$C$28=$E7),0))</f>
        <v>1.6282553995115943</v>
      </c>
      <c r="AM7">
        <f t="array" ref="AM7">INDEX(Transcriptome!J$2:J$28,MATCH(1,(Transcriptome!$A$2:$A$28=$B7)*(Transcriptome!$C$2:$C$28=$E7),0))</f>
        <v>1.0870691735149791</v>
      </c>
      <c r="AN7">
        <f t="array" ref="AN7">INDEX(Transcriptome!K$2:K$28,MATCH(1,(Transcriptome!$A$2:$A$28=$B7)*(Transcriptome!$C$2:$C$28=$E7),0))</f>
        <v>1.4630306834308657</v>
      </c>
      <c r="AO7">
        <f t="array" ref="AO7">INDEX(Transcriptome!L$2:L$28,MATCH(1,(Transcriptome!$A$2:$A$28=$B7)*(Transcriptome!$C$2:$C$28=$E7),0))</f>
        <v>1.0171797240321683</v>
      </c>
      <c r="AP7">
        <f t="array" ref="AP7">INDEX(Transcriptome!M$2:M$28,MATCH(1,(Transcriptome!$A$2:$A$28=$B7)*(Transcriptome!$C$2:$C$28=$E7),0))</f>
        <v>1.0744738748130889</v>
      </c>
      <c r="AQ7">
        <f t="array" ref="AQ7">INDEX(Transcriptome!N$2:N$28,MATCH(1,(Transcriptome!$A$2:$A$28=$B7)*(Transcriptome!$C$2:$C$28=$E7),0))</f>
        <v>1.2349088890793825</v>
      </c>
      <c r="AR7">
        <f t="array" ref="AR7">INDEX(Transcriptome!O$2:O$28,MATCH(1,(Transcriptome!$A$2:$A$28=$B7)*(Transcriptome!$C$2:$C$28=$E7),0))</f>
        <v>1.5128732832839087</v>
      </c>
      <c r="AS7">
        <f t="array" ref="AS7">INDEX(Transcriptome!P$2:P$28,MATCH(1,(Transcriptome!$A$2:$A$28=$B7)*(Transcriptome!$C$2:$C$28=$E7),0))</f>
        <v>1.418626571205134</v>
      </c>
      <c r="AT7">
        <f t="array" ref="AT7">INDEX(Transcriptome!Q$2:Q$28,MATCH(1,(Transcriptome!$A$2:$A$28=$B7)*(Transcriptome!$C$2:$C$28=$E7),0))</f>
        <v>0.75818627044108666</v>
      </c>
      <c r="AU7">
        <f t="array" ref="AU7">INDEX(Transcriptome!R$2:R$28,MATCH(1,(Transcriptome!$A$2:$A$28=$B7)*(Transcriptome!$C$2:$C$28=$E7),0))</f>
        <v>0.62222364572130617</v>
      </c>
      <c r="AV7">
        <f t="array" ref="AV7">INDEX(Transcriptome!S$2:S$28,MATCH(1,(Transcriptome!$A$2:$A$28=$B7)*(Transcriptome!$C$2:$C$28=$E7),0))</f>
        <v>0.45398180100126823</v>
      </c>
      <c r="AW7">
        <f t="array" ref="AW7">INDEX(Transcriptome!T$2:T$28,MATCH(1,(Transcriptome!$A$2:$A$28=$B7)*(Transcriptome!$C$2:$C$28=$E7),0))</f>
        <v>1.2443611151314311</v>
      </c>
      <c r="AX7">
        <f t="array" ref="AX7">INDEX(Transcriptome!U$2:U$28,MATCH(1,(Transcriptome!$A$2:$A$28=$B7)*(Transcriptome!$C$2:$C$28=$E7),0))</f>
        <v>3.4109020413139706</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1.1597576413818276</v>
      </c>
      <c r="BB7">
        <f t="array" ref="BB7">INDEX(Transcriptome!Y$2:Y$28,MATCH(1,(Transcriptome!$A$2:$A$28=$B7)*(Transcriptome!$C$2:$C$28=$E7),0))</f>
        <v>0</v>
      </c>
      <c r="BC7">
        <f t="array" ref="BC7">INDEX(Transcriptome!Z$2:Z$28,MATCH(1,(Transcriptome!$A$2:$A$28=$B7)*(Transcriptome!$C$2:$C$28=$E7),0))</f>
        <v>1.4224053459159063</v>
      </c>
      <c r="BD7">
        <f t="array" ref="BD7">INDEX(Transcriptome!AA$2:AA$28,MATCH(1,(Transcriptome!$A$2:$A$28=$B7)*(Transcriptome!$C$2:$C$28=$E7),0))</f>
        <v>1.0785765460349117</v>
      </c>
      <c r="BE7">
        <f t="array" ref="BE7">INDEX(Transcriptome!AB$2:AB$28,MATCH(1,(Transcriptome!$A$2:$A$28=$B7)*(Transcriptome!$C$2:$C$28=$E7),0))</f>
        <v>0.473674659694519</v>
      </c>
      <c r="BF7">
        <f t="array" ref="BF7">INDEX(Transcriptome!AC$2:AC$28,MATCH(1,(Transcriptome!$A$2:$A$28=$B7)*(Transcriptome!$C$2:$C$28=$E7),0))</f>
        <v>1.0599593993610694</v>
      </c>
      <c r="BG7">
        <f t="array" ref="BG7">INDEX(Transcriptome!AD$2:AD$28,MATCH(1,(Transcriptome!$A$2:$A$28=$B7)*(Transcriptome!$C$2:$C$28=$E7),0))</f>
        <v>1.2080921631861166</v>
      </c>
      <c r="BH7">
        <f t="array" ref="BH7">INDEX(Transcriptome!AE$2:AE$28,MATCH(1,(Transcriptome!$A$2:$A$28=$B7)*(Transcriptome!$C$2:$C$28=$E7),0))</f>
        <v>1.5382205274541896</v>
      </c>
      <c r="BI7">
        <f t="array" ref="BI7">INDEX(Transcriptome!AF$2:AF$28,MATCH(1,(Transcriptome!$A$2:$A$28=$B7)*(Transcriptome!$C$2:$C$28=$E7),0))</f>
        <v>0.8896276701542809</v>
      </c>
      <c r="BJ7">
        <f t="array" ref="BJ7">INDEX(Transcriptome!AG$2:AG$28,MATCH(1,(Transcriptome!$A$2:$A$28=$B7)*(Transcriptome!$C$2:$C$28=$E7),0))</f>
        <v>0.5163962964725155</v>
      </c>
      <c r="BK7">
        <f t="array" ref="BK7">INDEX(Transcriptome!AH$2:AH$28,MATCH(1,(Transcriptome!$A$2:$A$28=$B7)*(Transcriptome!$C$2:$C$28=$E7),0))</f>
        <v>2.1130256851285192</v>
      </c>
      <c r="BL7">
        <f t="array" ref="BL7">INDEX(Transcriptome!AI$2:AI$28,MATCH(1,(Transcriptome!$A$2:$A$28=$B7)*(Transcriptome!$C$2:$C$28=$E7),0))</f>
        <v>0.83004246210802102</v>
      </c>
      <c r="BM7">
        <f t="array" ref="BM7">INDEX(Transcriptome!AJ$2:AJ$28,MATCH(1,(Transcriptome!$A$2:$A$28=$B7)*(Transcriptome!$C$2:$C$28=$E7),0))</f>
        <v>0.91927335509585972</v>
      </c>
      <c r="BN7">
        <f t="array" ref="BN7">INDEX(Transcriptome!AK$2:AK$28,MATCH(1,(Transcriptome!$A$2:$A$28=$B7)*(Transcriptome!$C$2:$C$28=$E7),0))</f>
        <v>0.86442341502752595</v>
      </c>
      <c r="BO7">
        <f t="array" ref="BO7">INDEX(Transcriptome!AL$2:AL$28,MATCH(1,(Transcriptome!$A$2:$A$28=$B7)*(Transcriptome!$C$2:$C$28=$E7),0))</f>
        <v>1</v>
      </c>
      <c r="BP7">
        <f t="array" ref="BP7">INDEX(Transcriptome!AM$2:AM$28,MATCH(1,(Transcriptome!$A$2:$A$28=$B7)*(Transcriptome!$C$2:$C$28=$E7),0))</f>
        <v>0.77410003444406195</v>
      </c>
      <c r="BQ7">
        <f t="array" ref="BQ7">INDEX(Transcriptome!AN$2:AN$28,MATCH(1,(Transcriptome!$A$2:$A$28=$B7)*(Transcriptome!$C$2:$C$28=$E7),0))</f>
        <v>1.0525309554062177</v>
      </c>
      <c r="BR7">
        <f t="array" ref="BR7">INDEX(Transcriptome!AO$2:AO$28,MATCH(1,(Transcriptome!$A$2:$A$28=$B7)*(Transcriptome!$C$2:$C$28=$E7),0))</f>
        <v>1.2717687051722399</v>
      </c>
      <c r="BS7">
        <f t="array" ref="BS7">INDEX(Transcriptome!AP$2:AP$28,MATCH(1,(Transcriptome!$A$2:$A$28=$B7)*(Transcriptome!$C$2:$C$28=$E7),0))</f>
        <v>1.1267475274689782</v>
      </c>
      <c r="BT7">
        <f t="array" ref="BT7">INDEX(Transcriptome!AQ$2:AQ$28,MATCH(1,(Transcriptome!$A$2:$A$28=$B7)*(Transcriptome!$C$2:$C$28=$E7),0))</f>
        <v>1.4322233621409421</v>
      </c>
      <c r="BU7">
        <f t="array" ref="BU7">INDEX(Transcriptome!AR$2:AR$28,MATCH(1,(Transcriptome!$A$2:$A$28=$B7)*(Transcriptome!$C$2:$C$28=$E7),0))</f>
        <v>0.78466234379208444</v>
      </c>
      <c r="BV7">
        <f t="array" ref="BV7">INDEX(Transcriptome!AS$2:AS$28,MATCH(1,(Transcriptome!$A$2:$A$28=$B7)*(Transcriptome!$C$2:$C$28=$E7),0))</f>
        <v>1.0494434523058931</v>
      </c>
      <c r="BW7">
        <f t="array" ref="BW7">INDEX(Transcriptome!AT$2:AT$28,MATCH(1,(Transcriptome!$A$2:$A$28=$B7)*(Transcriptome!$C$2:$C$28=$E7),0))</f>
        <v>0.83007572688612297</v>
      </c>
      <c r="BX7">
        <f t="array" ref="BX7">INDEX(Transcriptome!AU$2:AU$28,MATCH(1,(Transcriptome!$A$2:$A$28=$B7)*(Transcriptome!$C$2:$C$28=$E7),0))</f>
        <v>1.7460276276240947</v>
      </c>
      <c r="BY7">
        <f t="array" ref="BY7">INDEX(Transcriptome!AV$2:AV$28,MATCH(1,(Transcriptome!$A$2:$A$28=$B7)*(Transcriptome!$C$2:$C$28=$E7),0))</f>
        <v>0.66402112588341244</v>
      </c>
      <c r="BZ7">
        <f t="array" ref="BZ7">INDEX(Transcriptome!AW$2:AW$28,MATCH(1,(Transcriptome!$A$2:$A$28=$B7)*(Transcriptome!$C$2:$C$28=$E7),0))</f>
        <v>0.81142190925227209</v>
      </c>
      <c r="CA7">
        <f t="array" ref="CA7">INDEX(Transcriptome!AX$2:AX$28,MATCH(1,(Transcriptome!$A$2:$A$28=$B7)*(Transcriptome!$C$2:$C$28=$E7),0))</f>
        <v>0.81666505828774349</v>
      </c>
      <c r="CB7">
        <f t="array" ref="CB7">INDEX(Transcriptome!AY$2:AY$28,MATCH(1,(Transcriptome!$A$2:$A$28=$B7)*(Transcriptome!$C$2:$C$28=$E7),0))</f>
        <v>0.95021814160116058</v>
      </c>
      <c r="CC7">
        <f t="array" ref="CC7">INDEX(Transcriptome!AZ$2:AZ$28,MATCH(1,(Transcriptome!$A$2:$A$28=$B7)*(Transcriptome!$C$2:$C$28=$E7),0))</f>
        <v>0.94937399788501819</v>
      </c>
      <c r="CD7">
        <f t="array" ref="CD7">INDEX(Transcriptome!BA$2:BA$28,MATCH(1,(Transcriptome!$A$2:$A$28=$B7)*(Transcriptome!$C$2:$C$28=$E7),0))</f>
        <v>1.8902342706959754</v>
      </c>
      <c r="CE7">
        <f t="array" ref="CE7">INDEX(Transcriptome!BB$2:BB$28,MATCH(1,(Transcriptome!$A$2:$A$28=$B7)*(Transcriptome!$C$2:$C$28=$E7),0))</f>
        <v>2.3470969042014311</v>
      </c>
      <c r="CF7">
        <f t="array" ref="CF7">INDEX(Transcriptome!BC$2:BC$28,MATCH(1,(Transcriptome!$A$2:$A$28=$B7)*(Transcriptome!$C$2:$C$28=$E7),0))</f>
        <v>0</v>
      </c>
      <c r="CG7">
        <f t="array" ref="CG7">INDEX(Transcriptome!BD$2:BD$28,MATCH(1,(Transcriptome!$A$2:$A$28=$B7)*(Transcriptome!$C$2:$C$28=$E7),0))</f>
        <v>1.5657670378943449</v>
      </c>
      <c r="CH7">
        <f t="array" ref="CH7">INDEX(Transcriptome!BE$2:BE$28,MATCH(1,(Transcriptome!$A$2:$A$28=$B7)*(Transcriptome!$C$2:$C$28=$E7),0))</f>
        <v>1.3747651173760067</v>
      </c>
      <c r="CI7">
        <f t="array" ref="CI7">INDEX(Transcriptome!BF$2:BF$28,MATCH(1,(Transcriptome!$A$2:$A$28=$B7)*(Transcriptome!$C$2:$C$28=$E7),0))</f>
        <v>1.643579659112117</v>
      </c>
      <c r="CJ7">
        <f t="array" ref="CJ7">INDEX(Transcriptome!BG$2:BG$28,MATCH(1,(Transcriptome!$A$2:$A$28=$B7)*(Transcriptome!$C$2:$C$28=$E7),0))</f>
        <v>2.3378670928049927</v>
      </c>
      <c r="CK7">
        <f t="array" ref="CK7">INDEX(Transcriptome!BH$2:BH$28,MATCH(1,(Transcriptome!$A$2:$A$28=$B7)*(Transcriptome!$C$2:$C$28=$E7),0))</f>
        <v>0.67281144000502036</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2.2087413434455483</v>
      </c>
      <c r="CO7">
        <f t="array" ref="CO7">INDEX(Transcriptome!BL$2:BL$28,MATCH(1,(Transcriptome!$A$2:$A$28=$B7)*(Transcriptome!$C$2:$C$28=$E7),0))</f>
        <v>1.8626260215226293</v>
      </c>
      <c r="CP7">
        <f t="array" ref="CP7">INDEX(Transcriptome!BM$2:BM$28,MATCH(1,(Transcriptome!$A$2:$A$28=$B7)*(Transcriptome!$C$2:$C$28=$E7),0))</f>
        <v>0.6498926544427488</v>
      </c>
      <c r="CQ7">
        <f t="array" ref="CQ7">INDEX(Transcriptome!BN$2:BN$28,MATCH(1,(Transcriptome!$A$2:$A$28=$B7)*(Transcriptome!$C$2:$C$28=$E7),0))</f>
        <v>30.252756592141139</v>
      </c>
      <c r="CR7">
        <f t="array" ref="CR7">INDEX(Transcriptome!BO$2:BO$28,MATCH(1,(Transcriptome!$A$2:$A$28=$B7)*(Transcriptome!$C$2:$C$28=$E7),0))</f>
        <v>1.8572773148073258</v>
      </c>
      <c r="CS7">
        <f t="array" ref="CS7">INDEX(Transcriptome!BP$2:BP$28,MATCH(1,(Transcriptome!$A$2:$A$28=$B7)*(Transcriptome!$C$2:$C$28=$E7),0))</f>
        <v>0.67281144000502036</v>
      </c>
      <c r="CT7">
        <f t="array" ref="CT7">INDEX(Transcriptome!BQ$2:BQ$28,MATCH(1,(Transcriptome!$A$2:$A$28=$B7)*(Transcriptome!$C$2:$C$28=$E7),0))</f>
        <v>1</v>
      </c>
      <c r="CU7">
        <f t="array" ref="CU7">INDEX(Transcriptome!BR$2:BR$28,MATCH(1,(Transcriptome!$A$2:$A$28=$B7)*(Transcriptome!$C$2:$C$28=$E7),0))</f>
        <v>1.2652823875258563</v>
      </c>
    </row>
    <row r="8" spans="1:99">
      <c r="A8">
        <f>Glutamine!A13</f>
        <v>6</v>
      </c>
      <c r="B8" t="s">
        <v>582</v>
      </c>
      <c r="C8" s="324" t="s">
        <v>586</v>
      </c>
      <c r="D8">
        <v>1</v>
      </c>
      <c r="E8" t="s">
        <v>511</v>
      </c>
      <c r="F8" s="477">
        <f>'Growth Regression'!R8</f>
        <v>6.3746527777802839</v>
      </c>
      <c r="G8" s="477">
        <f>'Growth Regression'!S8</f>
        <v>152.99166666672681</v>
      </c>
      <c r="H8">
        <f>AVERAGE('TL input - regression'!L8:L9)</f>
        <v>32.638380070605479</v>
      </c>
      <c r="I8">
        <f>AVERAGE('TL input - regression'!M8:M9)</f>
        <v>10.657193605683837</v>
      </c>
      <c r="J8">
        <f>AVERAGE('TL input - regression'!N8:N9)</f>
        <v>2.0724999999999998</v>
      </c>
      <c r="K8">
        <f>AVERAGE('TL input - regression'!O8:O9)</f>
        <v>6.0084999999999997</v>
      </c>
      <c r="L8">
        <f>AVERAGE('TL input - regression'!P8:P9)</f>
        <v>2.4929999999999999</v>
      </c>
      <c r="M8">
        <f>'Growth Regression'!P8</f>
        <v>1.6116851393872915E-2</v>
      </c>
      <c r="N8">
        <f>M8/'Growth Regression'!$O$24</f>
        <v>0.60719285861869809</v>
      </c>
      <c r="O8">
        <f>'Post Process Calc.'!C26</f>
        <v>4.4434012533676057E-2</v>
      </c>
      <c r="P8">
        <f>'Post Process Calc.'!D26</f>
        <v>3.3292085502942058E-3</v>
      </c>
      <c r="Q8">
        <f>'Post Process Calc.'!E26</f>
        <v>-5.8790187776064391E-3</v>
      </c>
      <c r="R8">
        <f>'Post Process Calc.'!F26</f>
        <v>4.3137949991245341E-3</v>
      </c>
      <c r="S8">
        <f>'Post Process Calc.'!G26</f>
        <v>-1.2852282678583935E-3</v>
      </c>
      <c r="T8">
        <f t="shared" si="2"/>
        <v>7.4924778575219481E-2</v>
      </c>
      <c r="U8">
        <f t="shared" si="4"/>
        <v>27.771257833547534</v>
      </c>
      <c r="V8">
        <f t="shared" si="4"/>
        <v>2.0807553439338786</v>
      </c>
      <c r="W8">
        <f t="shared" si="0"/>
        <v>-3.6743867360040241</v>
      </c>
      <c r="X8">
        <f t="shared" si="0"/>
        <v>2.6961218744528339</v>
      </c>
      <c r="Y8">
        <f t="shared" si="0"/>
        <v>-0.80326766741149591</v>
      </c>
      <c r="Z8">
        <v>100</v>
      </c>
      <c r="AA8">
        <v>0.32</v>
      </c>
      <c r="AB8">
        <v>7</v>
      </c>
      <c r="AC8">
        <v>0.7</v>
      </c>
      <c r="AD8">
        <f t="shared" si="1"/>
        <v>5.0118723362727164E-8</v>
      </c>
      <c r="AE8">
        <v>1</v>
      </c>
      <c r="AF8">
        <v>0.311</v>
      </c>
      <c r="AG8">
        <f t="array" ref="AG8">INDEX(Transcriptome!D$2:D$28,MATCH(1,(Transcriptome!$A$2:$A$28=$B8)*(Transcriptome!$C$2:$C$28=$E8),0))</f>
        <v>0.79638815840343802</v>
      </c>
      <c r="AH8">
        <f t="array" ref="AH8">INDEX(Transcriptome!E$2:E$28,MATCH(1,(Transcriptome!$A$2:$A$28=$B8)*(Transcriptome!$C$2:$C$28=$E8),0))</f>
        <v>1.3861591991761282</v>
      </c>
      <c r="AI8">
        <f t="array" ref="AI8">INDEX(Transcriptome!F$2:F$28,MATCH(1,(Transcriptome!$A$2:$A$28=$B8)*(Transcriptome!$C$2:$C$28=$E8),0))</f>
        <v>1.2378335354860572</v>
      </c>
      <c r="AJ8">
        <f t="array" ref="AJ8">INDEX(Transcriptome!G$2:G$28,MATCH(1,(Transcriptome!$A$2:$A$28=$B8)*(Transcriptome!$C$2:$C$28=$E8),0))</f>
        <v>1.1146782068558136</v>
      </c>
      <c r="AK8">
        <f t="array" ref="AK8">INDEX(Transcriptome!H$2:H$28,MATCH(1,(Transcriptome!$A$2:$A$28=$B8)*(Transcriptome!$C$2:$C$28=$E8),0))</f>
        <v>0</v>
      </c>
      <c r="AL8">
        <f t="array" ref="AL8">INDEX(Transcriptome!I$2:I$28,MATCH(1,(Transcriptome!$A$2:$A$28=$B8)*(Transcriptome!$C$2:$C$28=$E8),0))</f>
        <v>1.5937672902652</v>
      </c>
      <c r="AM8">
        <f t="array" ref="AM8">INDEX(Transcriptome!J$2:J$28,MATCH(1,(Transcriptome!$A$2:$A$28=$B8)*(Transcriptome!$C$2:$C$28=$E8),0))</f>
        <v>1.1631873200393728</v>
      </c>
      <c r="AN8">
        <f t="array" ref="AN8">INDEX(Transcriptome!K$2:K$28,MATCH(1,(Transcriptome!$A$2:$A$28=$B8)*(Transcriptome!$C$2:$C$28=$E8),0))</f>
        <v>1.5177303868699665</v>
      </c>
      <c r="AO8">
        <f t="array" ref="AO8">INDEX(Transcriptome!L$2:L$28,MATCH(1,(Transcriptome!$A$2:$A$28=$B8)*(Transcriptome!$C$2:$C$28=$E8),0))</f>
        <v>0.94953778317608362</v>
      </c>
      <c r="AP8">
        <f t="array" ref="AP8">INDEX(Transcriptome!M$2:M$28,MATCH(1,(Transcriptome!$A$2:$A$28=$B8)*(Transcriptome!$C$2:$C$28=$E8),0))</f>
        <v>1.0504785782994102</v>
      </c>
      <c r="AQ8">
        <f t="array" ref="AQ8">INDEX(Transcriptome!N$2:N$28,MATCH(1,(Transcriptome!$A$2:$A$28=$B8)*(Transcriptome!$C$2:$C$28=$E8),0))</f>
        <v>1.1745786590814218</v>
      </c>
      <c r="AR8">
        <f t="array" ref="AR8">INDEX(Transcriptome!O$2:O$28,MATCH(1,(Transcriptome!$A$2:$A$28=$B8)*(Transcriptome!$C$2:$C$28=$E8),0))</f>
        <v>1.4246121383254033</v>
      </c>
      <c r="AS8">
        <f t="array" ref="AS8">INDEX(Transcriptome!P$2:P$28,MATCH(1,(Transcriptome!$A$2:$A$28=$B8)*(Transcriptome!$C$2:$C$28=$E8),0))</f>
        <v>1.4316718554573129</v>
      </c>
      <c r="AT8">
        <f t="array" ref="AT8">INDEX(Transcriptome!Q$2:Q$28,MATCH(1,(Transcriptome!$A$2:$A$28=$B8)*(Transcriptome!$C$2:$C$28=$E8),0))</f>
        <v>0.75713152819582763</v>
      </c>
      <c r="AU8">
        <f t="array" ref="AU8">INDEX(Transcriptome!R$2:R$28,MATCH(1,(Transcriptome!$A$2:$A$28=$B8)*(Transcriptome!$C$2:$C$28=$E8),0))</f>
        <v>0.60703184309084135</v>
      </c>
      <c r="AV8">
        <f t="array" ref="AV8">INDEX(Transcriptome!S$2:S$28,MATCH(1,(Transcriptome!$A$2:$A$28=$B8)*(Transcriptome!$C$2:$C$28=$E8),0))</f>
        <v>0.46227503814383497</v>
      </c>
      <c r="AW8">
        <f t="array" ref="AW8">INDEX(Transcriptome!T$2:T$28,MATCH(1,(Transcriptome!$A$2:$A$28=$B8)*(Transcriptome!$C$2:$C$28=$E8),0))</f>
        <v>1.1887400615608046</v>
      </c>
      <c r="AX8">
        <f t="array" ref="AX8">INDEX(Transcriptome!U$2:U$28,MATCH(1,(Transcriptome!$A$2:$A$28=$B8)*(Transcriptome!$C$2:$C$28=$E8),0))</f>
        <v>3.2846004383966516</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1.151485022865421</v>
      </c>
      <c r="BB8">
        <f t="array" ref="BB8">INDEX(Transcriptome!Y$2:Y$28,MATCH(1,(Transcriptome!$A$2:$A$28=$B8)*(Transcriptome!$C$2:$C$28=$E8),0))</f>
        <v>0</v>
      </c>
      <c r="BC8">
        <f t="array" ref="BC8">INDEX(Transcriptome!Z$2:Z$28,MATCH(1,(Transcriptome!$A$2:$A$28=$B8)*(Transcriptome!$C$2:$C$28=$E8),0))</f>
        <v>1.522345115654818</v>
      </c>
      <c r="BD8">
        <f t="array" ref="BD8">INDEX(Transcriptome!AA$2:AA$28,MATCH(1,(Transcriptome!$A$2:$A$28=$B8)*(Transcriptome!$C$2:$C$28=$E8),0))</f>
        <v>1.0868611963156045</v>
      </c>
      <c r="BE8">
        <f t="array" ref="BE8">INDEX(Transcriptome!AB$2:AB$28,MATCH(1,(Transcriptome!$A$2:$A$28=$B8)*(Transcriptome!$C$2:$C$28=$E8),0))</f>
        <v>0.47108546246307648</v>
      </c>
      <c r="BF8">
        <f t="array" ref="BF8">INDEX(Transcriptome!AC$2:AC$28,MATCH(1,(Transcriptome!$A$2:$A$28=$B8)*(Transcriptome!$C$2:$C$28=$E8),0))</f>
        <v>1.0143119044332307</v>
      </c>
      <c r="BG8">
        <f t="array" ref="BG8">INDEX(Transcriptome!AD$2:AD$28,MATCH(1,(Transcriptome!$A$2:$A$28=$B8)*(Transcriptome!$C$2:$C$28=$E8),0))</f>
        <v>1.2812995285762343</v>
      </c>
      <c r="BH8">
        <f t="array" ref="BH8">INDEX(Transcriptome!AE$2:AE$28,MATCH(1,(Transcriptome!$A$2:$A$28=$B8)*(Transcriptome!$C$2:$C$28=$E8),0))</f>
        <v>1.4799321306043323</v>
      </c>
      <c r="BI8">
        <f t="array" ref="BI8">INDEX(Transcriptome!AF$2:AF$28,MATCH(1,(Transcriptome!$A$2:$A$28=$B8)*(Transcriptome!$C$2:$C$28=$E8),0))</f>
        <v>0.9086559090219839</v>
      </c>
      <c r="BJ8">
        <f t="array" ref="BJ8">INDEX(Transcriptome!AG$2:AG$28,MATCH(1,(Transcriptome!$A$2:$A$28=$B8)*(Transcriptome!$C$2:$C$28=$E8),0))</f>
        <v>0.58759307532968807</v>
      </c>
      <c r="BK8">
        <f t="array" ref="BK8">INDEX(Transcriptome!AH$2:AH$28,MATCH(1,(Transcriptome!$A$2:$A$28=$B8)*(Transcriptome!$C$2:$C$28=$E8),0))</f>
        <v>2.0587540778292777</v>
      </c>
      <c r="BL8">
        <f t="array" ref="BL8">INDEX(Transcriptome!AI$2:AI$28,MATCH(1,(Transcriptome!$A$2:$A$28=$B8)*(Transcriptome!$C$2:$C$28=$E8),0))</f>
        <v>0.8753236435968571</v>
      </c>
      <c r="BM8">
        <f t="array" ref="BM8">INDEX(Transcriptome!AJ$2:AJ$28,MATCH(1,(Transcriptome!$A$2:$A$28=$B8)*(Transcriptome!$C$2:$C$28=$E8),0))</f>
        <v>0.88559206312324201</v>
      </c>
      <c r="BN8">
        <f t="array" ref="BN8">INDEX(Transcriptome!AK$2:AK$28,MATCH(1,(Transcriptome!$A$2:$A$28=$B8)*(Transcriptome!$C$2:$C$28=$E8),0))</f>
        <v>0.88259806714277234</v>
      </c>
      <c r="BO8">
        <f t="array" ref="BO8">INDEX(Transcriptome!AL$2:AL$28,MATCH(1,(Transcriptome!$A$2:$A$28=$B8)*(Transcriptome!$C$2:$C$28=$E8),0))</f>
        <v>1</v>
      </c>
      <c r="BP8">
        <f t="array" ref="BP8">INDEX(Transcriptome!AM$2:AM$28,MATCH(1,(Transcriptome!$A$2:$A$28=$B8)*(Transcriptome!$C$2:$C$28=$E8),0))</f>
        <v>0.88904773156498651</v>
      </c>
      <c r="BQ8">
        <f t="array" ref="BQ8">INDEX(Transcriptome!AN$2:AN$28,MATCH(1,(Transcriptome!$A$2:$A$28=$B8)*(Transcriptome!$C$2:$C$28=$E8),0))</f>
        <v>1.0909544267130757</v>
      </c>
      <c r="BR8">
        <f t="array" ref="BR8">INDEX(Transcriptome!AO$2:AO$28,MATCH(1,(Transcriptome!$A$2:$A$28=$B8)*(Transcriptome!$C$2:$C$28=$E8),0))</f>
        <v>1.2426193929744529</v>
      </c>
      <c r="BS8">
        <f t="array" ref="BS8">INDEX(Transcriptome!AP$2:AP$28,MATCH(1,(Transcriptome!$A$2:$A$28=$B8)*(Transcriptome!$C$2:$C$28=$E8),0))</f>
        <v>1.1782369279727287</v>
      </c>
      <c r="BT8">
        <f t="array" ref="BT8">INDEX(Transcriptome!AQ$2:AQ$28,MATCH(1,(Transcriptome!$A$2:$A$28=$B8)*(Transcriptome!$C$2:$C$28=$E8),0))</f>
        <v>1.5361027527678581</v>
      </c>
      <c r="BU8">
        <f t="array" ref="BU8">INDEX(Transcriptome!AR$2:AR$28,MATCH(1,(Transcriptome!$A$2:$A$28=$B8)*(Transcriptome!$C$2:$C$28=$E8),0))</f>
        <v>0.79955992801394471</v>
      </c>
      <c r="BV8">
        <f t="array" ref="BV8">INDEX(Transcriptome!AS$2:AS$28,MATCH(1,(Transcriptome!$A$2:$A$28=$B8)*(Transcriptome!$C$2:$C$28=$E8),0))</f>
        <v>1.0637104985025529</v>
      </c>
      <c r="BW8">
        <f t="array" ref="BW8">INDEX(Transcriptome!AT$2:AT$28,MATCH(1,(Transcriptome!$A$2:$A$28=$B8)*(Transcriptome!$C$2:$C$28=$E8),0))</f>
        <v>0.85835356565229848</v>
      </c>
      <c r="BX8">
        <f t="array" ref="BX8">INDEX(Transcriptome!AU$2:AU$28,MATCH(1,(Transcriptome!$A$2:$A$28=$B8)*(Transcriptome!$C$2:$C$28=$E8),0))</f>
        <v>1.712850383210498</v>
      </c>
      <c r="BY8">
        <f t="array" ref="BY8">INDEX(Transcriptome!AV$2:AV$28,MATCH(1,(Transcriptome!$A$2:$A$28=$B8)*(Transcriptome!$C$2:$C$28=$E8),0))</f>
        <v>0.71198577137362051</v>
      </c>
      <c r="BZ8">
        <f t="array" ref="BZ8">INDEX(Transcriptome!AW$2:AW$28,MATCH(1,(Transcriptome!$A$2:$A$28=$B8)*(Transcriptome!$C$2:$C$28=$E8),0))</f>
        <v>0.80094474222558609</v>
      </c>
      <c r="CA8">
        <f t="array" ref="CA8">INDEX(Transcriptome!AX$2:AX$28,MATCH(1,(Transcriptome!$A$2:$A$28=$B8)*(Transcriptome!$C$2:$C$28=$E8),0))</f>
        <v>0.82590812135401737</v>
      </c>
      <c r="CB8">
        <f t="array" ref="CB8">INDEX(Transcriptome!AY$2:AY$28,MATCH(1,(Transcriptome!$A$2:$A$28=$B8)*(Transcriptome!$C$2:$C$28=$E8),0))</f>
        <v>1.0272241552810923</v>
      </c>
      <c r="CC8">
        <f t="array" ref="CC8">INDEX(Transcriptome!AZ$2:AZ$28,MATCH(1,(Transcriptome!$A$2:$A$28=$B8)*(Transcriptome!$C$2:$C$28=$E8),0))</f>
        <v>0.96959416736772075</v>
      </c>
      <c r="CD8">
        <f t="array" ref="CD8">INDEX(Transcriptome!BA$2:BA$28,MATCH(1,(Transcriptome!$A$2:$A$28=$B8)*(Transcriptome!$C$2:$C$28=$E8),0))</f>
        <v>1.974935690525407</v>
      </c>
      <c r="CE8">
        <f t="array" ref="CE8">INDEX(Transcriptome!BB$2:BB$28,MATCH(1,(Transcriptome!$A$2:$A$28=$B8)*(Transcriptome!$C$2:$C$28=$E8),0))</f>
        <v>2.1033973998458797</v>
      </c>
      <c r="CF8">
        <f t="array" ref="CF8">INDEX(Transcriptome!BC$2:BC$28,MATCH(1,(Transcriptome!$A$2:$A$28=$B8)*(Transcriptome!$C$2:$C$28=$E8),0))</f>
        <v>0</v>
      </c>
      <c r="CG8">
        <f t="array" ref="CG8">INDEX(Transcriptome!BD$2:BD$28,MATCH(1,(Transcriptome!$A$2:$A$28=$B8)*(Transcriptome!$C$2:$C$28=$E8),0))</f>
        <v>1.5996061925887715</v>
      </c>
      <c r="CH8">
        <f t="array" ref="CH8">INDEX(Transcriptome!BE$2:BE$28,MATCH(1,(Transcriptome!$A$2:$A$28=$B8)*(Transcriptome!$C$2:$C$28=$E8),0))</f>
        <v>1.4949993475149961</v>
      </c>
      <c r="CI8">
        <f t="array" ref="CI8">INDEX(Transcriptome!BF$2:BF$28,MATCH(1,(Transcriptome!$A$2:$A$28=$B8)*(Transcriptome!$C$2:$C$28=$E8),0))</f>
        <v>1.5497468202012199</v>
      </c>
      <c r="CJ8">
        <f t="array" ref="CJ8">INDEX(Transcriptome!BG$2:BG$28,MATCH(1,(Transcriptome!$A$2:$A$28=$B8)*(Transcriptome!$C$2:$C$28=$E8),0))</f>
        <v>2.4313166778774296</v>
      </c>
      <c r="CK8">
        <f t="array" ref="CK8">INDEX(Transcriptome!BH$2:BH$28,MATCH(1,(Transcriptome!$A$2:$A$28=$B8)*(Transcriptome!$C$2:$C$28=$E8),0))</f>
        <v>0.64707001056733671</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2.1724789275552308</v>
      </c>
      <c r="CO8">
        <f t="array" ref="CO8">INDEX(Transcriptome!BL$2:BL$28,MATCH(1,(Transcriptome!$A$2:$A$28=$B8)*(Transcriptome!$C$2:$C$28=$E8),0))</f>
        <v>1.7950064664524856</v>
      </c>
      <c r="CP8">
        <f t="array" ref="CP8">INDEX(Transcriptome!BM$2:BM$28,MATCH(1,(Transcriptome!$A$2:$A$28=$B8)*(Transcriptome!$C$2:$C$28=$E8),0))</f>
        <v>0.75235595411476763</v>
      </c>
      <c r="CQ8">
        <f t="array" ref="CQ8">INDEX(Transcriptome!BN$2:BN$28,MATCH(1,(Transcriptome!$A$2:$A$28=$B8)*(Transcriptome!$C$2:$C$28=$E8),0))</f>
        <v>30.841627330882794</v>
      </c>
      <c r="CR8">
        <f t="array" ref="CR8">INDEX(Transcriptome!BO$2:BO$28,MATCH(1,(Transcriptome!$A$2:$A$28=$B8)*(Transcriptome!$C$2:$C$28=$E8),0))</f>
        <v>1.9998119070900044</v>
      </c>
      <c r="CS8">
        <f t="array" ref="CS8">INDEX(Transcriptome!BP$2:BP$28,MATCH(1,(Transcriptome!$A$2:$A$28=$B8)*(Transcriptome!$C$2:$C$28=$E8),0))</f>
        <v>0.64707001056733671</v>
      </c>
      <c r="CT8">
        <f t="array" ref="CT8">INDEX(Transcriptome!BQ$2:BQ$28,MATCH(1,(Transcriptome!$A$2:$A$28=$B8)*(Transcriptome!$C$2:$C$28=$E8),0))</f>
        <v>1</v>
      </c>
      <c r="CU8">
        <f t="array" ref="CU8">INDEX(Transcriptome!BR$2:BR$28,MATCH(1,(Transcriptome!$A$2:$A$28=$B8)*(Transcriptome!$C$2:$C$28=$E8),0))</f>
        <v>1.4503728796128219</v>
      </c>
    </row>
    <row r="9" spans="1:99">
      <c r="A9">
        <f>Glutamine!A14</f>
        <v>7</v>
      </c>
      <c r="B9" t="s">
        <v>582</v>
      </c>
      <c r="C9" s="324" t="s">
        <v>586</v>
      </c>
      <c r="D9">
        <v>1</v>
      </c>
      <c r="E9" t="s">
        <v>511</v>
      </c>
      <c r="F9" s="477">
        <f>'Growth Regression'!R9</f>
        <v>7.375347222223354</v>
      </c>
      <c r="G9" s="477">
        <f>'Growth Regression'!S9</f>
        <v>177.0083333333605</v>
      </c>
      <c r="H9">
        <f>AVERAGE('TL input - regression'!L9:L10)</f>
        <v>26.865605364239876</v>
      </c>
      <c r="I9">
        <f>AVERAGE('TL input - regression'!M9:M10)</f>
        <v>11.489786856127886</v>
      </c>
      <c r="J9">
        <f>AVERAGE('TL input - regression'!N9:N10)</f>
        <v>3.2199999999999998</v>
      </c>
      <c r="K9">
        <f>AVERAGE('TL input - regression'!O9:O10)</f>
        <v>3.5594999999999999</v>
      </c>
      <c r="L9">
        <f>AVERAGE('TL input - regression'!P9:P10)</f>
        <v>3.1985000000000001</v>
      </c>
      <c r="M9">
        <f>'Growth Regression'!P9</f>
        <v>1.1999991088599072E-2</v>
      </c>
      <c r="N9">
        <f>M9/'Growth Regression'!$O$24</f>
        <v>0.45209257778820144</v>
      </c>
      <c r="O9">
        <f>'Post Process Calc.'!C27</f>
        <v>3.8333657341907759E-2</v>
      </c>
      <c r="P9">
        <f>'Post Process Calc.'!D27</f>
        <v>-1.7208527208989754E-3</v>
      </c>
      <c r="Q9">
        <f>'Post Process Calc.'!E27</f>
        <v>-4.8486266753161615E-3</v>
      </c>
      <c r="R9">
        <f>'Post Process Calc.'!F27</f>
        <v>4.2431568526381368E-3</v>
      </c>
      <c r="S9">
        <f>'Post Process Calc.'!G27</f>
        <v>-5.2406622778602887E-4</v>
      </c>
      <c r="T9">
        <f t="shared" si="2"/>
        <v>-4.4891430670187478E-2</v>
      </c>
      <c r="U9">
        <f t="shared" si="4"/>
        <v>23.958535838692349</v>
      </c>
      <c r="V9">
        <f t="shared" si="4"/>
        <v>-1.0755329505618596</v>
      </c>
      <c r="W9">
        <f t="shared" si="0"/>
        <v>-3.030391672072601</v>
      </c>
      <c r="X9">
        <f t="shared" si="0"/>
        <v>2.6519730328988356</v>
      </c>
      <c r="Y9">
        <f t="shared" si="0"/>
        <v>-0.327541392366268</v>
      </c>
      <c r="Z9">
        <v>100</v>
      </c>
      <c r="AA9">
        <v>0.32</v>
      </c>
      <c r="AB9">
        <v>7</v>
      </c>
      <c r="AC9">
        <v>0.7</v>
      </c>
      <c r="AD9">
        <f t="shared" si="1"/>
        <v>5.0118723362727164E-8</v>
      </c>
      <c r="AE9">
        <v>1</v>
      </c>
      <c r="AF9">
        <v>0.311</v>
      </c>
      <c r="AG9">
        <f t="array" ref="AG9">INDEX(Transcriptome!D$2:D$28,MATCH(1,(Transcriptome!$A$2:$A$28=$B9)*(Transcriptome!$C$2:$C$28=$E9),0))</f>
        <v>0.79638815840343802</v>
      </c>
      <c r="AH9">
        <f t="array" ref="AH9">INDEX(Transcriptome!E$2:E$28,MATCH(1,(Transcriptome!$A$2:$A$28=$B9)*(Transcriptome!$C$2:$C$28=$E9),0))</f>
        <v>1.3861591991761282</v>
      </c>
      <c r="AI9">
        <f t="array" ref="AI9">INDEX(Transcriptome!F$2:F$28,MATCH(1,(Transcriptome!$A$2:$A$28=$B9)*(Transcriptome!$C$2:$C$28=$E9),0))</f>
        <v>1.2378335354860572</v>
      </c>
      <c r="AJ9">
        <f t="array" ref="AJ9">INDEX(Transcriptome!G$2:G$28,MATCH(1,(Transcriptome!$A$2:$A$28=$B9)*(Transcriptome!$C$2:$C$28=$E9),0))</f>
        <v>1.1146782068558136</v>
      </c>
      <c r="AK9">
        <f t="array" ref="AK9">INDEX(Transcriptome!H$2:H$28,MATCH(1,(Transcriptome!$A$2:$A$28=$B9)*(Transcriptome!$C$2:$C$28=$E9),0))</f>
        <v>0</v>
      </c>
      <c r="AL9">
        <f t="array" ref="AL9">INDEX(Transcriptome!I$2:I$28,MATCH(1,(Transcriptome!$A$2:$A$28=$B9)*(Transcriptome!$C$2:$C$28=$E9),0))</f>
        <v>1.5937672902652</v>
      </c>
      <c r="AM9">
        <f t="array" ref="AM9">INDEX(Transcriptome!J$2:J$28,MATCH(1,(Transcriptome!$A$2:$A$28=$B9)*(Transcriptome!$C$2:$C$28=$E9),0))</f>
        <v>1.1631873200393728</v>
      </c>
      <c r="AN9">
        <f t="array" ref="AN9">INDEX(Transcriptome!K$2:K$28,MATCH(1,(Transcriptome!$A$2:$A$28=$B9)*(Transcriptome!$C$2:$C$28=$E9),0))</f>
        <v>1.5177303868699665</v>
      </c>
      <c r="AO9">
        <f t="array" ref="AO9">INDEX(Transcriptome!L$2:L$28,MATCH(1,(Transcriptome!$A$2:$A$28=$B9)*(Transcriptome!$C$2:$C$28=$E9),0))</f>
        <v>0.94953778317608362</v>
      </c>
      <c r="AP9">
        <f t="array" ref="AP9">INDEX(Transcriptome!M$2:M$28,MATCH(1,(Transcriptome!$A$2:$A$28=$B9)*(Transcriptome!$C$2:$C$28=$E9),0))</f>
        <v>1.0504785782994102</v>
      </c>
      <c r="AQ9">
        <f t="array" ref="AQ9">INDEX(Transcriptome!N$2:N$28,MATCH(1,(Transcriptome!$A$2:$A$28=$B9)*(Transcriptome!$C$2:$C$28=$E9),0))</f>
        <v>1.1745786590814218</v>
      </c>
      <c r="AR9">
        <f t="array" ref="AR9">INDEX(Transcriptome!O$2:O$28,MATCH(1,(Transcriptome!$A$2:$A$28=$B9)*(Transcriptome!$C$2:$C$28=$E9),0))</f>
        <v>1.4246121383254033</v>
      </c>
      <c r="AS9">
        <f t="array" ref="AS9">INDEX(Transcriptome!P$2:P$28,MATCH(1,(Transcriptome!$A$2:$A$28=$B9)*(Transcriptome!$C$2:$C$28=$E9),0))</f>
        <v>1.4316718554573129</v>
      </c>
      <c r="AT9">
        <f t="array" ref="AT9">INDEX(Transcriptome!Q$2:Q$28,MATCH(1,(Transcriptome!$A$2:$A$28=$B9)*(Transcriptome!$C$2:$C$28=$E9),0))</f>
        <v>0.75713152819582763</v>
      </c>
      <c r="AU9">
        <f t="array" ref="AU9">INDEX(Transcriptome!R$2:R$28,MATCH(1,(Transcriptome!$A$2:$A$28=$B9)*(Transcriptome!$C$2:$C$28=$E9),0))</f>
        <v>0.60703184309084135</v>
      </c>
      <c r="AV9">
        <f t="array" ref="AV9">INDEX(Transcriptome!S$2:S$28,MATCH(1,(Transcriptome!$A$2:$A$28=$B9)*(Transcriptome!$C$2:$C$28=$E9),0))</f>
        <v>0.46227503814383497</v>
      </c>
      <c r="AW9">
        <f t="array" ref="AW9">INDEX(Transcriptome!T$2:T$28,MATCH(1,(Transcriptome!$A$2:$A$28=$B9)*(Transcriptome!$C$2:$C$28=$E9),0))</f>
        <v>1.1887400615608046</v>
      </c>
      <c r="AX9">
        <f t="array" ref="AX9">INDEX(Transcriptome!U$2:U$28,MATCH(1,(Transcriptome!$A$2:$A$28=$B9)*(Transcriptome!$C$2:$C$28=$E9),0))</f>
        <v>3.2846004383966516</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1.151485022865421</v>
      </c>
      <c r="BB9">
        <f t="array" ref="BB9">INDEX(Transcriptome!Y$2:Y$28,MATCH(1,(Transcriptome!$A$2:$A$28=$B9)*(Transcriptome!$C$2:$C$28=$E9),0))</f>
        <v>0</v>
      </c>
      <c r="BC9">
        <f t="array" ref="BC9">INDEX(Transcriptome!Z$2:Z$28,MATCH(1,(Transcriptome!$A$2:$A$28=$B9)*(Transcriptome!$C$2:$C$28=$E9),0))</f>
        <v>1.522345115654818</v>
      </c>
      <c r="BD9">
        <f t="array" ref="BD9">INDEX(Transcriptome!AA$2:AA$28,MATCH(1,(Transcriptome!$A$2:$A$28=$B9)*(Transcriptome!$C$2:$C$28=$E9),0))</f>
        <v>1.0868611963156045</v>
      </c>
      <c r="BE9">
        <f t="array" ref="BE9">INDEX(Transcriptome!AB$2:AB$28,MATCH(1,(Transcriptome!$A$2:$A$28=$B9)*(Transcriptome!$C$2:$C$28=$E9),0))</f>
        <v>0.47108546246307648</v>
      </c>
      <c r="BF9">
        <f t="array" ref="BF9">INDEX(Transcriptome!AC$2:AC$28,MATCH(1,(Transcriptome!$A$2:$A$28=$B9)*(Transcriptome!$C$2:$C$28=$E9),0))</f>
        <v>1.0143119044332307</v>
      </c>
      <c r="BG9">
        <f t="array" ref="BG9">INDEX(Transcriptome!AD$2:AD$28,MATCH(1,(Transcriptome!$A$2:$A$28=$B9)*(Transcriptome!$C$2:$C$28=$E9),0))</f>
        <v>1.2812995285762343</v>
      </c>
      <c r="BH9">
        <f t="array" ref="BH9">INDEX(Transcriptome!AE$2:AE$28,MATCH(1,(Transcriptome!$A$2:$A$28=$B9)*(Transcriptome!$C$2:$C$28=$E9),0))</f>
        <v>1.4799321306043323</v>
      </c>
      <c r="BI9">
        <f t="array" ref="BI9">INDEX(Transcriptome!AF$2:AF$28,MATCH(1,(Transcriptome!$A$2:$A$28=$B9)*(Transcriptome!$C$2:$C$28=$E9),0))</f>
        <v>0.9086559090219839</v>
      </c>
      <c r="BJ9">
        <f t="array" ref="BJ9">INDEX(Transcriptome!AG$2:AG$28,MATCH(1,(Transcriptome!$A$2:$A$28=$B9)*(Transcriptome!$C$2:$C$28=$E9),0))</f>
        <v>0.58759307532968807</v>
      </c>
      <c r="BK9">
        <f t="array" ref="BK9">INDEX(Transcriptome!AH$2:AH$28,MATCH(1,(Transcriptome!$A$2:$A$28=$B9)*(Transcriptome!$C$2:$C$28=$E9),0))</f>
        <v>2.0587540778292777</v>
      </c>
      <c r="BL9">
        <f t="array" ref="BL9">INDEX(Transcriptome!AI$2:AI$28,MATCH(1,(Transcriptome!$A$2:$A$28=$B9)*(Transcriptome!$C$2:$C$28=$E9),0))</f>
        <v>0.8753236435968571</v>
      </c>
      <c r="BM9">
        <f t="array" ref="BM9">INDEX(Transcriptome!AJ$2:AJ$28,MATCH(1,(Transcriptome!$A$2:$A$28=$B9)*(Transcriptome!$C$2:$C$28=$E9),0))</f>
        <v>0.88559206312324201</v>
      </c>
      <c r="BN9">
        <f t="array" ref="BN9">INDEX(Transcriptome!AK$2:AK$28,MATCH(1,(Transcriptome!$A$2:$A$28=$B9)*(Transcriptome!$C$2:$C$28=$E9),0))</f>
        <v>0.88259806714277234</v>
      </c>
      <c r="BO9">
        <f t="array" ref="BO9">INDEX(Transcriptome!AL$2:AL$28,MATCH(1,(Transcriptome!$A$2:$A$28=$B9)*(Transcriptome!$C$2:$C$28=$E9),0))</f>
        <v>1</v>
      </c>
      <c r="BP9">
        <f t="array" ref="BP9">INDEX(Transcriptome!AM$2:AM$28,MATCH(1,(Transcriptome!$A$2:$A$28=$B9)*(Transcriptome!$C$2:$C$28=$E9),0))</f>
        <v>0.88904773156498651</v>
      </c>
      <c r="BQ9">
        <f t="array" ref="BQ9">INDEX(Transcriptome!AN$2:AN$28,MATCH(1,(Transcriptome!$A$2:$A$28=$B9)*(Transcriptome!$C$2:$C$28=$E9),0))</f>
        <v>1.0909544267130757</v>
      </c>
      <c r="BR9">
        <f t="array" ref="BR9">INDEX(Transcriptome!AO$2:AO$28,MATCH(1,(Transcriptome!$A$2:$A$28=$B9)*(Transcriptome!$C$2:$C$28=$E9),0))</f>
        <v>1.2426193929744529</v>
      </c>
      <c r="BS9">
        <f t="array" ref="BS9">INDEX(Transcriptome!AP$2:AP$28,MATCH(1,(Transcriptome!$A$2:$A$28=$B9)*(Transcriptome!$C$2:$C$28=$E9),0))</f>
        <v>1.1782369279727287</v>
      </c>
      <c r="BT9">
        <f t="array" ref="BT9">INDEX(Transcriptome!AQ$2:AQ$28,MATCH(1,(Transcriptome!$A$2:$A$28=$B9)*(Transcriptome!$C$2:$C$28=$E9),0))</f>
        <v>1.5361027527678581</v>
      </c>
      <c r="BU9">
        <f t="array" ref="BU9">INDEX(Transcriptome!AR$2:AR$28,MATCH(1,(Transcriptome!$A$2:$A$28=$B9)*(Transcriptome!$C$2:$C$28=$E9),0))</f>
        <v>0.79955992801394471</v>
      </c>
      <c r="BV9">
        <f t="array" ref="BV9">INDEX(Transcriptome!AS$2:AS$28,MATCH(1,(Transcriptome!$A$2:$A$28=$B9)*(Transcriptome!$C$2:$C$28=$E9),0))</f>
        <v>1.0637104985025529</v>
      </c>
      <c r="BW9">
        <f t="array" ref="BW9">INDEX(Transcriptome!AT$2:AT$28,MATCH(1,(Transcriptome!$A$2:$A$28=$B9)*(Transcriptome!$C$2:$C$28=$E9),0))</f>
        <v>0.85835356565229848</v>
      </c>
      <c r="BX9">
        <f t="array" ref="BX9">INDEX(Transcriptome!AU$2:AU$28,MATCH(1,(Transcriptome!$A$2:$A$28=$B9)*(Transcriptome!$C$2:$C$28=$E9),0))</f>
        <v>1.712850383210498</v>
      </c>
      <c r="BY9">
        <f t="array" ref="BY9">INDEX(Transcriptome!AV$2:AV$28,MATCH(1,(Transcriptome!$A$2:$A$28=$B9)*(Transcriptome!$C$2:$C$28=$E9),0))</f>
        <v>0.71198577137362051</v>
      </c>
      <c r="BZ9">
        <f t="array" ref="BZ9">INDEX(Transcriptome!AW$2:AW$28,MATCH(1,(Transcriptome!$A$2:$A$28=$B9)*(Transcriptome!$C$2:$C$28=$E9),0))</f>
        <v>0.80094474222558609</v>
      </c>
      <c r="CA9">
        <f t="array" ref="CA9">INDEX(Transcriptome!AX$2:AX$28,MATCH(1,(Transcriptome!$A$2:$A$28=$B9)*(Transcriptome!$C$2:$C$28=$E9),0))</f>
        <v>0.82590812135401737</v>
      </c>
      <c r="CB9">
        <f t="array" ref="CB9">INDEX(Transcriptome!AY$2:AY$28,MATCH(1,(Transcriptome!$A$2:$A$28=$B9)*(Transcriptome!$C$2:$C$28=$E9),0))</f>
        <v>1.0272241552810923</v>
      </c>
      <c r="CC9">
        <f t="array" ref="CC9">INDEX(Transcriptome!AZ$2:AZ$28,MATCH(1,(Transcriptome!$A$2:$A$28=$B9)*(Transcriptome!$C$2:$C$28=$E9),0))</f>
        <v>0.96959416736772075</v>
      </c>
      <c r="CD9">
        <f t="array" ref="CD9">INDEX(Transcriptome!BA$2:BA$28,MATCH(1,(Transcriptome!$A$2:$A$28=$B9)*(Transcriptome!$C$2:$C$28=$E9),0))</f>
        <v>1.974935690525407</v>
      </c>
      <c r="CE9">
        <f t="array" ref="CE9">INDEX(Transcriptome!BB$2:BB$28,MATCH(1,(Transcriptome!$A$2:$A$28=$B9)*(Transcriptome!$C$2:$C$28=$E9),0))</f>
        <v>2.1033973998458797</v>
      </c>
      <c r="CF9">
        <f t="array" ref="CF9">INDEX(Transcriptome!BC$2:BC$28,MATCH(1,(Transcriptome!$A$2:$A$28=$B9)*(Transcriptome!$C$2:$C$28=$E9),0))</f>
        <v>0</v>
      </c>
      <c r="CG9">
        <f t="array" ref="CG9">INDEX(Transcriptome!BD$2:BD$28,MATCH(1,(Transcriptome!$A$2:$A$28=$B9)*(Transcriptome!$C$2:$C$28=$E9),0))</f>
        <v>1.5996061925887715</v>
      </c>
      <c r="CH9">
        <f t="array" ref="CH9">INDEX(Transcriptome!BE$2:BE$28,MATCH(1,(Transcriptome!$A$2:$A$28=$B9)*(Transcriptome!$C$2:$C$28=$E9),0))</f>
        <v>1.4949993475149961</v>
      </c>
      <c r="CI9">
        <f t="array" ref="CI9">INDEX(Transcriptome!BF$2:BF$28,MATCH(1,(Transcriptome!$A$2:$A$28=$B9)*(Transcriptome!$C$2:$C$28=$E9),0))</f>
        <v>1.5497468202012199</v>
      </c>
      <c r="CJ9">
        <f t="array" ref="CJ9">INDEX(Transcriptome!BG$2:BG$28,MATCH(1,(Transcriptome!$A$2:$A$28=$B9)*(Transcriptome!$C$2:$C$28=$E9),0))</f>
        <v>2.4313166778774296</v>
      </c>
      <c r="CK9">
        <f t="array" ref="CK9">INDEX(Transcriptome!BH$2:BH$28,MATCH(1,(Transcriptome!$A$2:$A$28=$B9)*(Transcriptome!$C$2:$C$28=$E9),0))</f>
        <v>0.64707001056733671</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2.1724789275552308</v>
      </c>
      <c r="CO9">
        <f t="array" ref="CO9">INDEX(Transcriptome!BL$2:BL$28,MATCH(1,(Transcriptome!$A$2:$A$28=$B9)*(Transcriptome!$C$2:$C$28=$E9),0))</f>
        <v>1.7950064664524856</v>
      </c>
      <c r="CP9">
        <f t="array" ref="CP9">INDEX(Transcriptome!BM$2:BM$28,MATCH(1,(Transcriptome!$A$2:$A$28=$B9)*(Transcriptome!$C$2:$C$28=$E9),0))</f>
        <v>0.75235595411476763</v>
      </c>
      <c r="CQ9">
        <f t="array" ref="CQ9">INDEX(Transcriptome!BN$2:BN$28,MATCH(1,(Transcriptome!$A$2:$A$28=$B9)*(Transcriptome!$C$2:$C$28=$E9),0))</f>
        <v>30.841627330882794</v>
      </c>
      <c r="CR9">
        <f t="array" ref="CR9">INDEX(Transcriptome!BO$2:BO$28,MATCH(1,(Transcriptome!$A$2:$A$28=$B9)*(Transcriptome!$C$2:$C$28=$E9),0))</f>
        <v>1.9998119070900044</v>
      </c>
      <c r="CS9">
        <f t="array" ref="CS9">INDEX(Transcriptome!BP$2:BP$28,MATCH(1,(Transcriptome!$A$2:$A$28=$B9)*(Transcriptome!$C$2:$C$28=$E9),0))</f>
        <v>0.64707001056733671</v>
      </c>
      <c r="CT9">
        <f t="array" ref="CT9">INDEX(Transcriptome!BQ$2:BQ$28,MATCH(1,(Transcriptome!$A$2:$A$28=$B9)*(Transcriptome!$C$2:$C$28=$E9),0))</f>
        <v>1</v>
      </c>
      <c r="CU9">
        <f t="array" ref="CU9">INDEX(Transcriptome!BR$2:BR$28,MATCH(1,(Transcriptome!$A$2:$A$28=$B9)*(Transcriptome!$C$2:$C$28=$E9),0))</f>
        <v>1.4503728796128219</v>
      </c>
    </row>
    <row r="10" spans="1:99">
      <c r="A10">
        <f>Glutamine!A15</f>
        <v>8</v>
      </c>
      <c r="B10" t="s">
        <v>582</v>
      </c>
      <c r="C10" s="324" t="s">
        <v>586</v>
      </c>
      <c r="D10">
        <v>1</v>
      </c>
      <c r="E10" t="s">
        <v>511</v>
      </c>
      <c r="F10" s="477">
        <f>'Growth Regression'!R10</f>
        <v>8.3822916666649689</v>
      </c>
      <c r="G10" s="477">
        <f>'Growth Regression'!S10</f>
        <v>201.17499999995925</v>
      </c>
      <c r="H10">
        <f>AVERAGE('TL input - regression'!L10:L11)</f>
        <v>16.596727280801083</v>
      </c>
      <c r="I10">
        <f>AVERAGE('TL input - regression'!M10:M11)</f>
        <v>9.6580817051509769</v>
      </c>
      <c r="J10">
        <f>AVERAGE('TL input - regression'!N10:N11)</f>
        <v>4.4874999999999998</v>
      </c>
      <c r="K10">
        <f>AVERAGE('TL input - regression'!O10:O11)</f>
        <v>0.79249999999999998</v>
      </c>
      <c r="L10">
        <f>AVERAGE('TL input - regression'!P10:P11)</f>
        <v>3.3485</v>
      </c>
      <c r="M10">
        <f>'Growth Regression'!P10</f>
        <v>8.0068817312016569E-3</v>
      </c>
      <c r="N10">
        <f>M10/'Growth Regression'!$O$24</f>
        <v>0.30165454083906412</v>
      </c>
      <c r="O10">
        <f>'Post Process Calc.'!C28</f>
        <v>3.5178794970848686E-2</v>
      </c>
      <c r="P10">
        <f>'Post Process Calc.'!D28</f>
        <v>-4.6124712350458638E-3</v>
      </c>
      <c r="Q10">
        <f>'Post Process Calc.'!E28</f>
        <v>-3.0764671126485782E-3</v>
      </c>
      <c r="R10">
        <f>'Post Process Calc.'!F28</f>
        <v>3.967046310082694E-3</v>
      </c>
      <c r="S10">
        <f>'Post Process Calc.'!G28</f>
        <v>-3.4304008925336641E-5</v>
      </c>
      <c r="T10">
        <f t="shared" si="2"/>
        <v>-0.13111510041398636</v>
      </c>
      <c r="U10">
        <f t="shared" si="4"/>
        <v>21.986746856780428</v>
      </c>
      <c r="V10">
        <f t="shared" si="4"/>
        <v>-2.8827945219036648</v>
      </c>
      <c r="W10">
        <f t="shared" si="0"/>
        <v>-1.9227919454053612</v>
      </c>
      <c r="X10">
        <f t="shared" si="0"/>
        <v>2.4794039438016835</v>
      </c>
      <c r="Y10">
        <f t="shared" si="0"/>
        <v>-2.1440005578335398E-2</v>
      </c>
      <c r="Z10">
        <v>100</v>
      </c>
      <c r="AA10">
        <v>0.32</v>
      </c>
      <c r="AB10">
        <v>7</v>
      </c>
      <c r="AC10">
        <v>0.7</v>
      </c>
      <c r="AD10">
        <f t="shared" si="1"/>
        <v>5.0118723362727164E-8</v>
      </c>
      <c r="AE10">
        <v>1</v>
      </c>
      <c r="AF10">
        <v>0.311</v>
      </c>
      <c r="AG10">
        <f t="array" ref="AG10">INDEX(Transcriptome!D$2:D$28,MATCH(1,(Transcriptome!$A$2:$A$28=$B10)*(Transcriptome!$C$2:$C$28=$E10),0))</f>
        <v>0.79638815840343802</v>
      </c>
      <c r="AH10">
        <f t="array" ref="AH10">INDEX(Transcriptome!E$2:E$28,MATCH(1,(Transcriptome!$A$2:$A$28=$B10)*(Transcriptome!$C$2:$C$28=$E10),0))</f>
        <v>1.3861591991761282</v>
      </c>
      <c r="AI10">
        <f t="array" ref="AI10">INDEX(Transcriptome!F$2:F$28,MATCH(1,(Transcriptome!$A$2:$A$28=$B10)*(Transcriptome!$C$2:$C$28=$E10),0))</f>
        <v>1.2378335354860572</v>
      </c>
      <c r="AJ10">
        <f t="array" ref="AJ10">INDEX(Transcriptome!G$2:G$28,MATCH(1,(Transcriptome!$A$2:$A$28=$B10)*(Transcriptome!$C$2:$C$28=$E10),0))</f>
        <v>1.1146782068558136</v>
      </c>
      <c r="AK10">
        <f t="array" ref="AK10">INDEX(Transcriptome!H$2:H$28,MATCH(1,(Transcriptome!$A$2:$A$28=$B10)*(Transcriptome!$C$2:$C$28=$E10),0))</f>
        <v>0</v>
      </c>
      <c r="AL10">
        <f t="array" ref="AL10">INDEX(Transcriptome!I$2:I$28,MATCH(1,(Transcriptome!$A$2:$A$28=$B10)*(Transcriptome!$C$2:$C$28=$E10),0))</f>
        <v>1.5937672902652</v>
      </c>
      <c r="AM10">
        <f t="array" ref="AM10">INDEX(Transcriptome!J$2:J$28,MATCH(1,(Transcriptome!$A$2:$A$28=$B10)*(Transcriptome!$C$2:$C$28=$E10),0))</f>
        <v>1.1631873200393728</v>
      </c>
      <c r="AN10">
        <f t="array" ref="AN10">INDEX(Transcriptome!K$2:K$28,MATCH(1,(Transcriptome!$A$2:$A$28=$B10)*(Transcriptome!$C$2:$C$28=$E10),0))</f>
        <v>1.5177303868699665</v>
      </c>
      <c r="AO10">
        <f t="array" ref="AO10">INDEX(Transcriptome!L$2:L$28,MATCH(1,(Transcriptome!$A$2:$A$28=$B10)*(Transcriptome!$C$2:$C$28=$E10),0))</f>
        <v>0.94953778317608362</v>
      </c>
      <c r="AP10">
        <f t="array" ref="AP10">INDEX(Transcriptome!M$2:M$28,MATCH(1,(Transcriptome!$A$2:$A$28=$B10)*(Transcriptome!$C$2:$C$28=$E10),0))</f>
        <v>1.0504785782994102</v>
      </c>
      <c r="AQ10">
        <f t="array" ref="AQ10">INDEX(Transcriptome!N$2:N$28,MATCH(1,(Transcriptome!$A$2:$A$28=$B10)*(Transcriptome!$C$2:$C$28=$E10),0))</f>
        <v>1.1745786590814218</v>
      </c>
      <c r="AR10">
        <f t="array" ref="AR10">INDEX(Transcriptome!O$2:O$28,MATCH(1,(Transcriptome!$A$2:$A$28=$B10)*(Transcriptome!$C$2:$C$28=$E10),0))</f>
        <v>1.4246121383254033</v>
      </c>
      <c r="AS10">
        <f t="array" ref="AS10">INDEX(Transcriptome!P$2:P$28,MATCH(1,(Transcriptome!$A$2:$A$28=$B10)*(Transcriptome!$C$2:$C$28=$E10),0))</f>
        <v>1.4316718554573129</v>
      </c>
      <c r="AT10">
        <f t="array" ref="AT10">INDEX(Transcriptome!Q$2:Q$28,MATCH(1,(Transcriptome!$A$2:$A$28=$B10)*(Transcriptome!$C$2:$C$28=$E10),0))</f>
        <v>0.75713152819582763</v>
      </c>
      <c r="AU10">
        <f t="array" ref="AU10">INDEX(Transcriptome!R$2:R$28,MATCH(1,(Transcriptome!$A$2:$A$28=$B10)*(Transcriptome!$C$2:$C$28=$E10),0))</f>
        <v>0.60703184309084135</v>
      </c>
      <c r="AV10">
        <f t="array" ref="AV10">INDEX(Transcriptome!S$2:S$28,MATCH(1,(Transcriptome!$A$2:$A$28=$B10)*(Transcriptome!$C$2:$C$28=$E10),0))</f>
        <v>0.46227503814383497</v>
      </c>
      <c r="AW10">
        <f t="array" ref="AW10">INDEX(Transcriptome!T$2:T$28,MATCH(1,(Transcriptome!$A$2:$A$28=$B10)*(Transcriptome!$C$2:$C$28=$E10),0))</f>
        <v>1.1887400615608046</v>
      </c>
      <c r="AX10">
        <f t="array" ref="AX10">INDEX(Transcriptome!U$2:U$28,MATCH(1,(Transcriptome!$A$2:$A$28=$B10)*(Transcriptome!$C$2:$C$28=$E10),0))</f>
        <v>3.2846004383966516</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1.151485022865421</v>
      </c>
      <c r="BB10">
        <f t="array" ref="BB10">INDEX(Transcriptome!Y$2:Y$28,MATCH(1,(Transcriptome!$A$2:$A$28=$B10)*(Transcriptome!$C$2:$C$28=$E10),0))</f>
        <v>0</v>
      </c>
      <c r="BC10">
        <f t="array" ref="BC10">INDEX(Transcriptome!Z$2:Z$28,MATCH(1,(Transcriptome!$A$2:$A$28=$B10)*(Transcriptome!$C$2:$C$28=$E10),0))</f>
        <v>1.522345115654818</v>
      </c>
      <c r="BD10">
        <f t="array" ref="BD10">INDEX(Transcriptome!AA$2:AA$28,MATCH(1,(Transcriptome!$A$2:$A$28=$B10)*(Transcriptome!$C$2:$C$28=$E10),0))</f>
        <v>1.0868611963156045</v>
      </c>
      <c r="BE10">
        <f t="array" ref="BE10">INDEX(Transcriptome!AB$2:AB$28,MATCH(1,(Transcriptome!$A$2:$A$28=$B10)*(Transcriptome!$C$2:$C$28=$E10),0))</f>
        <v>0.47108546246307648</v>
      </c>
      <c r="BF10">
        <f t="array" ref="BF10">INDEX(Transcriptome!AC$2:AC$28,MATCH(1,(Transcriptome!$A$2:$A$28=$B10)*(Transcriptome!$C$2:$C$28=$E10),0))</f>
        <v>1.0143119044332307</v>
      </c>
      <c r="BG10">
        <f t="array" ref="BG10">INDEX(Transcriptome!AD$2:AD$28,MATCH(1,(Transcriptome!$A$2:$A$28=$B10)*(Transcriptome!$C$2:$C$28=$E10),0))</f>
        <v>1.2812995285762343</v>
      </c>
      <c r="BH10">
        <f t="array" ref="BH10">INDEX(Transcriptome!AE$2:AE$28,MATCH(1,(Transcriptome!$A$2:$A$28=$B10)*(Transcriptome!$C$2:$C$28=$E10),0))</f>
        <v>1.4799321306043323</v>
      </c>
      <c r="BI10">
        <f t="array" ref="BI10">INDEX(Transcriptome!AF$2:AF$28,MATCH(1,(Transcriptome!$A$2:$A$28=$B10)*(Transcriptome!$C$2:$C$28=$E10),0))</f>
        <v>0.9086559090219839</v>
      </c>
      <c r="BJ10">
        <f t="array" ref="BJ10">INDEX(Transcriptome!AG$2:AG$28,MATCH(1,(Transcriptome!$A$2:$A$28=$B10)*(Transcriptome!$C$2:$C$28=$E10),0))</f>
        <v>0.58759307532968807</v>
      </c>
      <c r="BK10">
        <f t="array" ref="BK10">INDEX(Transcriptome!AH$2:AH$28,MATCH(1,(Transcriptome!$A$2:$A$28=$B10)*(Transcriptome!$C$2:$C$28=$E10),0))</f>
        <v>2.0587540778292777</v>
      </c>
      <c r="BL10">
        <f t="array" ref="BL10">INDEX(Transcriptome!AI$2:AI$28,MATCH(1,(Transcriptome!$A$2:$A$28=$B10)*(Transcriptome!$C$2:$C$28=$E10),0))</f>
        <v>0.8753236435968571</v>
      </c>
      <c r="BM10">
        <f t="array" ref="BM10">INDEX(Transcriptome!AJ$2:AJ$28,MATCH(1,(Transcriptome!$A$2:$A$28=$B10)*(Transcriptome!$C$2:$C$28=$E10),0))</f>
        <v>0.88559206312324201</v>
      </c>
      <c r="BN10">
        <f t="array" ref="BN10">INDEX(Transcriptome!AK$2:AK$28,MATCH(1,(Transcriptome!$A$2:$A$28=$B10)*(Transcriptome!$C$2:$C$28=$E10),0))</f>
        <v>0.88259806714277234</v>
      </c>
      <c r="BO10">
        <f t="array" ref="BO10">INDEX(Transcriptome!AL$2:AL$28,MATCH(1,(Transcriptome!$A$2:$A$28=$B10)*(Transcriptome!$C$2:$C$28=$E10),0))</f>
        <v>1</v>
      </c>
      <c r="BP10">
        <f t="array" ref="BP10">INDEX(Transcriptome!AM$2:AM$28,MATCH(1,(Transcriptome!$A$2:$A$28=$B10)*(Transcriptome!$C$2:$C$28=$E10),0))</f>
        <v>0.88904773156498651</v>
      </c>
      <c r="BQ10">
        <f t="array" ref="BQ10">INDEX(Transcriptome!AN$2:AN$28,MATCH(1,(Transcriptome!$A$2:$A$28=$B10)*(Transcriptome!$C$2:$C$28=$E10),0))</f>
        <v>1.0909544267130757</v>
      </c>
      <c r="BR10">
        <f t="array" ref="BR10">INDEX(Transcriptome!AO$2:AO$28,MATCH(1,(Transcriptome!$A$2:$A$28=$B10)*(Transcriptome!$C$2:$C$28=$E10),0))</f>
        <v>1.2426193929744529</v>
      </c>
      <c r="BS10">
        <f t="array" ref="BS10">INDEX(Transcriptome!AP$2:AP$28,MATCH(1,(Transcriptome!$A$2:$A$28=$B10)*(Transcriptome!$C$2:$C$28=$E10),0))</f>
        <v>1.1782369279727287</v>
      </c>
      <c r="BT10">
        <f t="array" ref="BT10">INDEX(Transcriptome!AQ$2:AQ$28,MATCH(1,(Transcriptome!$A$2:$A$28=$B10)*(Transcriptome!$C$2:$C$28=$E10),0))</f>
        <v>1.5361027527678581</v>
      </c>
      <c r="BU10">
        <f t="array" ref="BU10">INDEX(Transcriptome!AR$2:AR$28,MATCH(1,(Transcriptome!$A$2:$A$28=$B10)*(Transcriptome!$C$2:$C$28=$E10),0))</f>
        <v>0.79955992801394471</v>
      </c>
      <c r="BV10">
        <f t="array" ref="BV10">INDEX(Transcriptome!AS$2:AS$28,MATCH(1,(Transcriptome!$A$2:$A$28=$B10)*(Transcriptome!$C$2:$C$28=$E10),0))</f>
        <v>1.0637104985025529</v>
      </c>
      <c r="BW10">
        <f t="array" ref="BW10">INDEX(Transcriptome!AT$2:AT$28,MATCH(1,(Transcriptome!$A$2:$A$28=$B10)*(Transcriptome!$C$2:$C$28=$E10),0))</f>
        <v>0.85835356565229848</v>
      </c>
      <c r="BX10">
        <f t="array" ref="BX10">INDEX(Transcriptome!AU$2:AU$28,MATCH(1,(Transcriptome!$A$2:$A$28=$B10)*(Transcriptome!$C$2:$C$28=$E10),0))</f>
        <v>1.712850383210498</v>
      </c>
      <c r="BY10">
        <f t="array" ref="BY10">INDEX(Transcriptome!AV$2:AV$28,MATCH(1,(Transcriptome!$A$2:$A$28=$B10)*(Transcriptome!$C$2:$C$28=$E10),0))</f>
        <v>0.71198577137362051</v>
      </c>
      <c r="BZ10">
        <f t="array" ref="BZ10">INDEX(Transcriptome!AW$2:AW$28,MATCH(1,(Transcriptome!$A$2:$A$28=$B10)*(Transcriptome!$C$2:$C$28=$E10),0))</f>
        <v>0.80094474222558609</v>
      </c>
      <c r="CA10">
        <f t="array" ref="CA10">INDEX(Transcriptome!AX$2:AX$28,MATCH(1,(Transcriptome!$A$2:$A$28=$B10)*(Transcriptome!$C$2:$C$28=$E10),0))</f>
        <v>0.82590812135401737</v>
      </c>
      <c r="CB10">
        <f t="array" ref="CB10">INDEX(Transcriptome!AY$2:AY$28,MATCH(1,(Transcriptome!$A$2:$A$28=$B10)*(Transcriptome!$C$2:$C$28=$E10),0))</f>
        <v>1.0272241552810923</v>
      </c>
      <c r="CC10">
        <f t="array" ref="CC10">INDEX(Transcriptome!AZ$2:AZ$28,MATCH(1,(Transcriptome!$A$2:$A$28=$B10)*(Transcriptome!$C$2:$C$28=$E10),0))</f>
        <v>0.96959416736772075</v>
      </c>
      <c r="CD10">
        <f t="array" ref="CD10">INDEX(Transcriptome!BA$2:BA$28,MATCH(1,(Transcriptome!$A$2:$A$28=$B10)*(Transcriptome!$C$2:$C$28=$E10),0))</f>
        <v>1.974935690525407</v>
      </c>
      <c r="CE10">
        <f t="array" ref="CE10">INDEX(Transcriptome!BB$2:BB$28,MATCH(1,(Transcriptome!$A$2:$A$28=$B10)*(Transcriptome!$C$2:$C$28=$E10),0))</f>
        <v>2.1033973998458797</v>
      </c>
      <c r="CF10">
        <f t="array" ref="CF10">INDEX(Transcriptome!BC$2:BC$28,MATCH(1,(Transcriptome!$A$2:$A$28=$B10)*(Transcriptome!$C$2:$C$28=$E10),0))</f>
        <v>0</v>
      </c>
      <c r="CG10">
        <f t="array" ref="CG10">INDEX(Transcriptome!BD$2:BD$28,MATCH(1,(Transcriptome!$A$2:$A$28=$B10)*(Transcriptome!$C$2:$C$28=$E10),0))</f>
        <v>1.5996061925887715</v>
      </c>
      <c r="CH10">
        <f t="array" ref="CH10">INDEX(Transcriptome!BE$2:BE$28,MATCH(1,(Transcriptome!$A$2:$A$28=$B10)*(Transcriptome!$C$2:$C$28=$E10),0))</f>
        <v>1.4949993475149961</v>
      </c>
      <c r="CI10">
        <f t="array" ref="CI10">INDEX(Transcriptome!BF$2:BF$28,MATCH(1,(Transcriptome!$A$2:$A$28=$B10)*(Transcriptome!$C$2:$C$28=$E10),0))</f>
        <v>1.5497468202012199</v>
      </c>
      <c r="CJ10">
        <f t="array" ref="CJ10">INDEX(Transcriptome!BG$2:BG$28,MATCH(1,(Transcriptome!$A$2:$A$28=$B10)*(Transcriptome!$C$2:$C$28=$E10),0))</f>
        <v>2.4313166778774296</v>
      </c>
      <c r="CK10">
        <f t="array" ref="CK10">INDEX(Transcriptome!BH$2:BH$28,MATCH(1,(Transcriptome!$A$2:$A$28=$B10)*(Transcriptome!$C$2:$C$28=$E10),0))</f>
        <v>0.64707001056733671</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2.1724789275552308</v>
      </c>
      <c r="CO10">
        <f t="array" ref="CO10">INDEX(Transcriptome!BL$2:BL$28,MATCH(1,(Transcriptome!$A$2:$A$28=$B10)*(Transcriptome!$C$2:$C$28=$E10),0))</f>
        <v>1.7950064664524856</v>
      </c>
      <c r="CP10">
        <f t="array" ref="CP10">INDEX(Transcriptome!BM$2:BM$28,MATCH(1,(Transcriptome!$A$2:$A$28=$B10)*(Transcriptome!$C$2:$C$28=$E10),0))</f>
        <v>0.75235595411476763</v>
      </c>
      <c r="CQ10">
        <f t="array" ref="CQ10">INDEX(Transcriptome!BN$2:BN$28,MATCH(1,(Transcriptome!$A$2:$A$28=$B10)*(Transcriptome!$C$2:$C$28=$E10),0))</f>
        <v>30.841627330882794</v>
      </c>
      <c r="CR10">
        <f t="array" ref="CR10">INDEX(Transcriptome!BO$2:BO$28,MATCH(1,(Transcriptome!$A$2:$A$28=$B10)*(Transcriptome!$C$2:$C$28=$E10),0))</f>
        <v>1.9998119070900044</v>
      </c>
      <c r="CS10">
        <f t="array" ref="CS10">INDEX(Transcriptome!BP$2:BP$28,MATCH(1,(Transcriptome!$A$2:$A$28=$B10)*(Transcriptome!$C$2:$C$28=$E10),0))</f>
        <v>0.64707001056733671</v>
      </c>
      <c r="CT10">
        <f t="array" ref="CT10">INDEX(Transcriptome!BQ$2:BQ$28,MATCH(1,(Transcriptome!$A$2:$A$28=$B10)*(Transcriptome!$C$2:$C$28=$E10),0))</f>
        <v>1</v>
      </c>
      <c r="CU10">
        <f t="array" ref="CU10">INDEX(Transcriptome!BR$2:BR$28,MATCH(1,(Transcriptome!$A$2:$A$28=$B10)*(Transcriptome!$C$2:$C$28=$E10),0))</f>
        <v>1.4503728796128219</v>
      </c>
    </row>
    <row r="11" spans="1:99">
      <c r="A11">
        <f>Glutamine!A16</f>
        <v>9</v>
      </c>
      <c r="B11" t="s">
        <v>582</v>
      </c>
      <c r="C11" s="324" t="s">
        <v>586</v>
      </c>
      <c r="D11">
        <v>1</v>
      </c>
      <c r="E11" t="s">
        <v>511</v>
      </c>
      <c r="F11" s="477">
        <f>'Growth Regression'!R11</f>
        <v>9.4045138888905058</v>
      </c>
      <c r="G11" s="477">
        <f>'Growth Regression'!S11</f>
        <v>225.70833333337214</v>
      </c>
      <c r="H11">
        <f>AVERAGE('TL input - regression'!L11:L12)</f>
        <v>8.2706099158507076</v>
      </c>
      <c r="I11">
        <f>AVERAGE('TL input - regression'!M11:M12)</f>
        <v>5.606127886323268</v>
      </c>
      <c r="J11">
        <f>AVERAGE('TL input - regression'!N11:N12)</f>
        <v>5.476</v>
      </c>
      <c r="K11">
        <f>AVERAGE('TL input - regression'!O11:O12)</f>
        <v>6.6000000000000003E-2</v>
      </c>
      <c r="L11">
        <f>AVERAGE('TL input - regression'!P11:P12)</f>
        <v>2.7690000000000001</v>
      </c>
      <c r="M11">
        <f>'Growth Regression'!P11</f>
        <v>4.9413486374640745E-3</v>
      </c>
      <c r="N11">
        <f>M11/'Growth Regression'!$O$24</f>
        <v>0.18616239185242181</v>
      </c>
      <c r="O11">
        <f>'Post Process Calc.'!C29</f>
        <v>3.5112543937471381E-2</v>
      </c>
      <c r="P11">
        <f>'Post Process Calc.'!D29</f>
        <v>-6.3486445780171772E-3</v>
      </c>
      <c r="Q11">
        <f>'Post Process Calc.'!E29</f>
        <v>-7.3909260901879319E-4</v>
      </c>
      <c r="R11">
        <f>'Post Process Calc.'!F29</f>
        <v>3.6323570338097954E-3</v>
      </c>
      <c r="S11">
        <f>'Post Process Calc.'!G29</f>
        <v>3.0244009854577393E-4</v>
      </c>
      <c r="T11">
        <f t="shared" si="2"/>
        <v>-0.18080844809544075</v>
      </c>
      <c r="U11">
        <f t="shared" si="4"/>
        <v>21.945339960919611</v>
      </c>
      <c r="V11">
        <f t="shared" si="4"/>
        <v>-3.9679028612607357</v>
      </c>
      <c r="W11">
        <f t="shared" si="0"/>
        <v>-0.4619328806367457</v>
      </c>
      <c r="X11">
        <f t="shared" si="0"/>
        <v>2.270223146131122</v>
      </c>
      <c r="Y11">
        <f t="shared" si="0"/>
        <v>0.18902506159110868</v>
      </c>
      <c r="Z11">
        <v>100</v>
      </c>
      <c r="AA11">
        <v>0.32</v>
      </c>
      <c r="AB11">
        <v>7</v>
      </c>
      <c r="AC11">
        <v>0.7</v>
      </c>
      <c r="AD11">
        <f t="shared" si="1"/>
        <v>5.0118723362727164E-8</v>
      </c>
      <c r="AE11">
        <v>1</v>
      </c>
      <c r="AF11">
        <v>0.311</v>
      </c>
      <c r="AG11">
        <f t="array" ref="AG11">INDEX(Transcriptome!D$2:D$28,MATCH(1,(Transcriptome!$A$2:$A$28=$B11)*(Transcriptome!$C$2:$C$28=$E11),0))</f>
        <v>0.79638815840343802</v>
      </c>
      <c r="AH11">
        <f t="array" ref="AH11">INDEX(Transcriptome!E$2:E$28,MATCH(1,(Transcriptome!$A$2:$A$28=$B11)*(Transcriptome!$C$2:$C$28=$E11),0))</f>
        <v>1.3861591991761282</v>
      </c>
      <c r="AI11">
        <f t="array" ref="AI11">INDEX(Transcriptome!F$2:F$28,MATCH(1,(Transcriptome!$A$2:$A$28=$B11)*(Transcriptome!$C$2:$C$28=$E11),0))</f>
        <v>1.2378335354860572</v>
      </c>
      <c r="AJ11">
        <f t="array" ref="AJ11">INDEX(Transcriptome!G$2:G$28,MATCH(1,(Transcriptome!$A$2:$A$28=$B11)*(Transcriptome!$C$2:$C$28=$E11),0))</f>
        <v>1.1146782068558136</v>
      </c>
      <c r="AK11">
        <f t="array" ref="AK11">INDEX(Transcriptome!H$2:H$28,MATCH(1,(Transcriptome!$A$2:$A$28=$B11)*(Transcriptome!$C$2:$C$28=$E11),0))</f>
        <v>0</v>
      </c>
      <c r="AL11">
        <f t="array" ref="AL11">INDEX(Transcriptome!I$2:I$28,MATCH(1,(Transcriptome!$A$2:$A$28=$B11)*(Transcriptome!$C$2:$C$28=$E11),0))</f>
        <v>1.5937672902652</v>
      </c>
      <c r="AM11">
        <f t="array" ref="AM11">INDEX(Transcriptome!J$2:J$28,MATCH(1,(Transcriptome!$A$2:$A$28=$B11)*(Transcriptome!$C$2:$C$28=$E11),0))</f>
        <v>1.1631873200393728</v>
      </c>
      <c r="AN11">
        <f t="array" ref="AN11">INDEX(Transcriptome!K$2:K$28,MATCH(1,(Transcriptome!$A$2:$A$28=$B11)*(Transcriptome!$C$2:$C$28=$E11),0))</f>
        <v>1.5177303868699665</v>
      </c>
      <c r="AO11">
        <f t="array" ref="AO11">INDEX(Transcriptome!L$2:L$28,MATCH(1,(Transcriptome!$A$2:$A$28=$B11)*(Transcriptome!$C$2:$C$28=$E11),0))</f>
        <v>0.94953778317608362</v>
      </c>
      <c r="AP11">
        <f t="array" ref="AP11">INDEX(Transcriptome!M$2:M$28,MATCH(1,(Transcriptome!$A$2:$A$28=$B11)*(Transcriptome!$C$2:$C$28=$E11),0))</f>
        <v>1.0504785782994102</v>
      </c>
      <c r="AQ11">
        <f t="array" ref="AQ11">INDEX(Transcriptome!N$2:N$28,MATCH(1,(Transcriptome!$A$2:$A$28=$B11)*(Transcriptome!$C$2:$C$28=$E11),0))</f>
        <v>1.1745786590814218</v>
      </c>
      <c r="AR11">
        <f t="array" ref="AR11">INDEX(Transcriptome!O$2:O$28,MATCH(1,(Transcriptome!$A$2:$A$28=$B11)*(Transcriptome!$C$2:$C$28=$E11),0))</f>
        <v>1.4246121383254033</v>
      </c>
      <c r="AS11">
        <f t="array" ref="AS11">INDEX(Transcriptome!P$2:P$28,MATCH(1,(Transcriptome!$A$2:$A$28=$B11)*(Transcriptome!$C$2:$C$28=$E11),0))</f>
        <v>1.4316718554573129</v>
      </c>
      <c r="AT11">
        <f t="array" ref="AT11">INDEX(Transcriptome!Q$2:Q$28,MATCH(1,(Transcriptome!$A$2:$A$28=$B11)*(Transcriptome!$C$2:$C$28=$E11),0))</f>
        <v>0.75713152819582763</v>
      </c>
      <c r="AU11">
        <f t="array" ref="AU11">INDEX(Transcriptome!R$2:R$28,MATCH(1,(Transcriptome!$A$2:$A$28=$B11)*(Transcriptome!$C$2:$C$28=$E11),0))</f>
        <v>0.60703184309084135</v>
      </c>
      <c r="AV11">
        <f t="array" ref="AV11">INDEX(Transcriptome!S$2:S$28,MATCH(1,(Transcriptome!$A$2:$A$28=$B11)*(Transcriptome!$C$2:$C$28=$E11),0))</f>
        <v>0.46227503814383497</v>
      </c>
      <c r="AW11">
        <f t="array" ref="AW11">INDEX(Transcriptome!T$2:T$28,MATCH(1,(Transcriptome!$A$2:$A$28=$B11)*(Transcriptome!$C$2:$C$28=$E11),0))</f>
        <v>1.1887400615608046</v>
      </c>
      <c r="AX11">
        <f t="array" ref="AX11">INDEX(Transcriptome!U$2:U$28,MATCH(1,(Transcriptome!$A$2:$A$28=$B11)*(Transcriptome!$C$2:$C$28=$E11),0))</f>
        <v>3.2846004383966516</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1.151485022865421</v>
      </c>
      <c r="BB11">
        <f t="array" ref="BB11">INDEX(Transcriptome!Y$2:Y$28,MATCH(1,(Transcriptome!$A$2:$A$28=$B11)*(Transcriptome!$C$2:$C$28=$E11),0))</f>
        <v>0</v>
      </c>
      <c r="BC11">
        <f t="array" ref="BC11">INDEX(Transcriptome!Z$2:Z$28,MATCH(1,(Transcriptome!$A$2:$A$28=$B11)*(Transcriptome!$C$2:$C$28=$E11),0))</f>
        <v>1.522345115654818</v>
      </c>
      <c r="BD11">
        <f t="array" ref="BD11">INDEX(Transcriptome!AA$2:AA$28,MATCH(1,(Transcriptome!$A$2:$A$28=$B11)*(Transcriptome!$C$2:$C$28=$E11),0))</f>
        <v>1.0868611963156045</v>
      </c>
      <c r="BE11">
        <f t="array" ref="BE11">INDEX(Transcriptome!AB$2:AB$28,MATCH(1,(Transcriptome!$A$2:$A$28=$B11)*(Transcriptome!$C$2:$C$28=$E11),0))</f>
        <v>0.47108546246307648</v>
      </c>
      <c r="BF11">
        <f t="array" ref="BF11">INDEX(Transcriptome!AC$2:AC$28,MATCH(1,(Transcriptome!$A$2:$A$28=$B11)*(Transcriptome!$C$2:$C$28=$E11),0))</f>
        <v>1.0143119044332307</v>
      </c>
      <c r="BG11">
        <f t="array" ref="BG11">INDEX(Transcriptome!AD$2:AD$28,MATCH(1,(Transcriptome!$A$2:$A$28=$B11)*(Transcriptome!$C$2:$C$28=$E11),0))</f>
        <v>1.2812995285762343</v>
      </c>
      <c r="BH11">
        <f t="array" ref="BH11">INDEX(Transcriptome!AE$2:AE$28,MATCH(1,(Transcriptome!$A$2:$A$28=$B11)*(Transcriptome!$C$2:$C$28=$E11),0))</f>
        <v>1.4799321306043323</v>
      </c>
      <c r="BI11">
        <f t="array" ref="BI11">INDEX(Transcriptome!AF$2:AF$28,MATCH(1,(Transcriptome!$A$2:$A$28=$B11)*(Transcriptome!$C$2:$C$28=$E11),0))</f>
        <v>0.9086559090219839</v>
      </c>
      <c r="BJ11">
        <f t="array" ref="BJ11">INDEX(Transcriptome!AG$2:AG$28,MATCH(1,(Transcriptome!$A$2:$A$28=$B11)*(Transcriptome!$C$2:$C$28=$E11),0))</f>
        <v>0.58759307532968807</v>
      </c>
      <c r="BK11">
        <f t="array" ref="BK11">INDEX(Transcriptome!AH$2:AH$28,MATCH(1,(Transcriptome!$A$2:$A$28=$B11)*(Transcriptome!$C$2:$C$28=$E11),0))</f>
        <v>2.0587540778292777</v>
      </c>
      <c r="BL11">
        <f t="array" ref="BL11">INDEX(Transcriptome!AI$2:AI$28,MATCH(1,(Transcriptome!$A$2:$A$28=$B11)*(Transcriptome!$C$2:$C$28=$E11),0))</f>
        <v>0.8753236435968571</v>
      </c>
      <c r="BM11">
        <f t="array" ref="BM11">INDEX(Transcriptome!AJ$2:AJ$28,MATCH(1,(Transcriptome!$A$2:$A$28=$B11)*(Transcriptome!$C$2:$C$28=$E11),0))</f>
        <v>0.88559206312324201</v>
      </c>
      <c r="BN11">
        <f t="array" ref="BN11">INDEX(Transcriptome!AK$2:AK$28,MATCH(1,(Transcriptome!$A$2:$A$28=$B11)*(Transcriptome!$C$2:$C$28=$E11),0))</f>
        <v>0.88259806714277234</v>
      </c>
      <c r="BO11">
        <f t="array" ref="BO11">INDEX(Transcriptome!AL$2:AL$28,MATCH(1,(Transcriptome!$A$2:$A$28=$B11)*(Transcriptome!$C$2:$C$28=$E11),0))</f>
        <v>1</v>
      </c>
      <c r="BP11">
        <f t="array" ref="BP11">INDEX(Transcriptome!AM$2:AM$28,MATCH(1,(Transcriptome!$A$2:$A$28=$B11)*(Transcriptome!$C$2:$C$28=$E11),0))</f>
        <v>0.88904773156498651</v>
      </c>
      <c r="BQ11">
        <f t="array" ref="BQ11">INDEX(Transcriptome!AN$2:AN$28,MATCH(1,(Transcriptome!$A$2:$A$28=$B11)*(Transcriptome!$C$2:$C$28=$E11),0))</f>
        <v>1.0909544267130757</v>
      </c>
      <c r="BR11">
        <f t="array" ref="BR11">INDEX(Transcriptome!AO$2:AO$28,MATCH(1,(Transcriptome!$A$2:$A$28=$B11)*(Transcriptome!$C$2:$C$28=$E11),0))</f>
        <v>1.2426193929744529</v>
      </c>
      <c r="BS11">
        <f t="array" ref="BS11">INDEX(Transcriptome!AP$2:AP$28,MATCH(1,(Transcriptome!$A$2:$A$28=$B11)*(Transcriptome!$C$2:$C$28=$E11),0))</f>
        <v>1.1782369279727287</v>
      </c>
      <c r="BT11">
        <f t="array" ref="BT11">INDEX(Transcriptome!AQ$2:AQ$28,MATCH(1,(Transcriptome!$A$2:$A$28=$B11)*(Transcriptome!$C$2:$C$28=$E11),0))</f>
        <v>1.5361027527678581</v>
      </c>
      <c r="BU11">
        <f t="array" ref="BU11">INDEX(Transcriptome!AR$2:AR$28,MATCH(1,(Transcriptome!$A$2:$A$28=$B11)*(Transcriptome!$C$2:$C$28=$E11),0))</f>
        <v>0.79955992801394471</v>
      </c>
      <c r="BV11">
        <f t="array" ref="BV11">INDEX(Transcriptome!AS$2:AS$28,MATCH(1,(Transcriptome!$A$2:$A$28=$B11)*(Transcriptome!$C$2:$C$28=$E11),0))</f>
        <v>1.0637104985025529</v>
      </c>
      <c r="BW11">
        <f t="array" ref="BW11">INDEX(Transcriptome!AT$2:AT$28,MATCH(1,(Transcriptome!$A$2:$A$28=$B11)*(Transcriptome!$C$2:$C$28=$E11),0))</f>
        <v>0.85835356565229848</v>
      </c>
      <c r="BX11">
        <f t="array" ref="BX11">INDEX(Transcriptome!AU$2:AU$28,MATCH(1,(Transcriptome!$A$2:$A$28=$B11)*(Transcriptome!$C$2:$C$28=$E11),0))</f>
        <v>1.712850383210498</v>
      </c>
      <c r="BY11">
        <f t="array" ref="BY11">INDEX(Transcriptome!AV$2:AV$28,MATCH(1,(Transcriptome!$A$2:$A$28=$B11)*(Transcriptome!$C$2:$C$28=$E11),0))</f>
        <v>0.71198577137362051</v>
      </c>
      <c r="BZ11">
        <f t="array" ref="BZ11">INDEX(Transcriptome!AW$2:AW$28,MATCH(1,(Transcriptome!$A$2:$A$28=$B11)*(Transcriptome!$C$2:$C$28=$E11),0))</f>
        <v>0.80094474222558609</v>
      </c>
      <c r="CA11">
        <f t="array" ref="CA11">INDEX(Transcriptome!AX$2:AX$28,MATCH(1,(Transcriptome!$A$2:$A$28=$B11)*(Transcriptome!$C$2:$C$28=$E11),0))</f>
        <v>0.82590812135401737</v>
      </c>
      <c r="CB11">
        <f t="array" ref="CB11">INDEX(Transcriptome!AY$2:AY$28,MATCH(1,(Transcriptome!$A$2:$A$28=$B11)*(Transcriptome!$C$2:$C$28=$E11),0))</f>
        <v>1.0272241552810923</v>
      </c>
      <c r="CC11">
        <f t="array" ref="CC11">INDEX(Transcriptome!AZ$2:AZ$28,MATCH(1,(Transcriptome!$A$2:$A$28=$B11)*(Transcriptome!$C$2:$C$28=$E11),0))</f>
        <v>0.96959416736772075</v>
      </c>
      <c r="CD11">
        <f t="array" ref="CD11">INDEX(Transcriptome!BA$2:BA$28,MATCH(1,(Transcriptome!$A$2:$A$28=$B11)*(Transcriptome!$C$2:$C$28=$E11),0))</f>
        <v>1.974935690525407</v>
      </c>
      <c r="CE11">
        <f t="array" ref="CE11">INDEX(Transcriptome!BB$2:BB$28,MATCH(1,(Transcriptome!$A$2:$A$28=$B11)*(Transcriptome!$C$2:$C$28=$E11),0))</f>
        <v>2.1033973998458797</v>
      </c>
      <c r="CF11">
        <f t="array" ref="CF11">INDEX(Transcriptome!BC$2:BC$28,MATCH(1,(Transcriptome!$A$2:$A$28=$B11)*(Transcriptome!$C$2:$C$28=$E11),0))</f>
        <v>0</v>
      </c>
      <c r="CG11">
        <f t="array" ref="CG11">INDEX(Transcriptome!BD$2:BD$28,MATCH(1,(Transcriptome!$A$2:$A$28=$B11)*(Transcriptome!$C$2:$C$28=$E11),0))</f>
        <v>1.5996061925887715</v>
      </c>
      <c r="CH11">
        <f t="array" ref="CH11">INDEX(Transcriptome!BE$2:BE$28,MATCH(1,(Transcriptome!$A$2:$A$28=$B11)*(Transcriptome!$C$2:$C$28=$E11),0))</f>
        <v>1.4949993475149961</v>
      </c>
      <c r="CI11">
        <f t="array" ref="CI11">INDEX(Transcriptome!BF$2:BF$28,MATCH(1,(Transcriptome!$A$2:$A$28=$B11)*(Transcriptome!$C$2:$C$28=$E11),0))</f>
        <v>1.5497468202012199</v>
      </c>
      <c r="CJ11">
        <f t="array" ref="CJ11">INDEX(Transcriptome!BG$2:BG$28,MATCH(1,(Transcriptome!$A$2:$A$28=$B11)*(Transcriptome!$C$2:$C$28=$E11),0))</f>
        <v>2.4313166778774296</v>
      </c>
      <c r="CK11">
        <f t="array" ref="CK11">INDEX(Transcriptome!BH$2:BH$28,MATCH(1,(Transcriptome!$A$2:$A$28=$B11)*(Transcriptome!$C$2:$C$28=$E11),0))</f>
        <v>0.64707001056733671</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2.1724789275552308</v>
      </c>
      <c r="CO11">
        <f t="array" ref="CO11">INDEX(Transcriptome!BL$2:BL$28,MATCH(1,(Transcriptome!$A$2:$A$28=$B11)*(Transcriptome!$C$2:$C$28=$E11),0))</f>
        <v>1.7950064664524856</v>
      </c>
      <c r="CP11">
        <f t="array" ref="CP11">INDEX(Transcriptome!BM$2:BM$28,MATCH(1,(Transcriptome!$A$2:$A$28=$B11)*(Transcriptome!$C$2:$C$28=$E11),0))</f>
        <v>0.75235595411476763</v>
      </c>
      <c r="CQ11">
        <f t="array" ref="CQ11">INDEX(Transcriptome!BN$2:BN$28,MATCH(1,(Transcriptome!$A$2:$A$28=$B11)*(Transcriptome!$C$2:$C$28=$E11),0))</f>
        <v>30.841627330882794</v>
      </c>
      <c r="CR11">
        <f t="array" ref="CR11">INDEX(Transcriptome!BO$2:BO$28,MATCH(1,(Transcriptome!$A$2:$A$28=$B11)*(Transcriptome!$C$2:$C$28=$E11),0))</f>
        <v>1.9998119070900044</v>
      </c>
      <c r="CS11">
        <f t="array" ref="CS11">INDEX(Transcriptome!BP$2:BP$28,MATCH(1,(Transcriptome!$A$2:$A$28=$B11)*(Transcriptome!$C$2:$C$28=$E11),0))</f>
        <v>0.64707001056733671</v>
      </c>
      <c r="CT11">
        <f t="array" ref="CT11">INDEX(Transcriptome!BQ$2:BQ$28,MATCH(1,(Transcriptome!$A$2:$A$28=$B11)*(Transcriptome!$C$2:$C$28=$E11),0))</f>
        <v>1</v>
      </c>
      <c r="CU11">
        <f t="array" ref="CU11">INDEX(Transcriptome!BR$2:BR$28,MATCH(1,(Transcriptome!$A$2:$A$28=$B11)*(Transcriptome!$C$2:$C$28=$E11),0))</f>
        <v>1.4503728796128219</v>
      </c>
    </row>
    <row r="12" spans="1:99">
      <c r="A12">
        <f>Glutamine!A17</f>
        <v>10</v>
      </c>
      <c r="B12" t="s">
        <v>582</v>
      </c>
      <c r="C12" s="324" t="s">
        <v>586</v>
      </c>
      <c r="D12">
        <v>1</v>
      </c>
      <c r="E12" t="s">
        <v>512</v>
      </c>
      <c r="F12" s="477">
        <f>'Growth Regression'!R12</f>
        <v>10.42048611111386</v>
      </c>
      <c r="G12" s="477">
        <f>'Growth Regression'!S12</f>
        <v>250.09166666673264</v>
      </c>
      <c r="H12">
        <f>AVERAGE('TL input - regression'!L12:L13)</f>
        <v>6.1335731255134434</v>
      </c>
      <c r="I12">
        <f>AVERAGE('TL input - regression'!M12:M13)</f>
        <v>3.330373001776199</v>
      </c>
      <c r="J12">
        <f>AVERAGE('TL input - regression'!N12:N13)</f>
        <v>5.1545000000000005</v>
      </c>
      <c r="K12">
        <f>AVERAGE('TL input - regression'!O12:O13)</f>
        <v>7.4499999999999997E-2</v>
      </c>
      <c r="L12">
        <f>AVERAGE('TL input - regression'!P12:P13)</f>
        <v>2.4895</v>
      </c>
      <c r="M12">
        <f>'Growth Regression'!P12</f>
        <v>2.7896448655290607E-3</v>
      </c>
      <c r="N12">
        <f>M12/'Growth Regression'!$O$24</f>
        <v>0.10509822291192124</v>
      </c>
      <c r="O12">
        <f>'Post Process Calc.'!C30</f>
        <v>3.704314696601755E-2</v>
      </c>
      <c r="P12">
        <f>'Post Process Calc.'!D30</f>
        <v>-6.7497745704583811E-3</v>
      </c>
      <c r="Q12">
        <f>'Post Process Calc.'!E30</f>
        <v>2.0918688210202433E-3</v>
      </c>
      <c r="R12">
        <f>'Post Process Calc.'!F30</f>
        <v>2.9216592443821444E-3</v>
      </c>
      <c r="S12">
        <f>'Post Process Calc.'!G30</f>
        <v>5.3087905010688018E-4</v>
      </c>
      <c r="T12">
        <f t="shared" si="2"/>
        <v>-0.18221385393229292</v>
      </c>
      <c r="U12">
        <f t="shared" si="4"/>
        <v>23.151966853760968</v>
      </c>
      <c r="V12">
        <f t="shared" si="4"/>
        <v>-4.2186091065364879</v>
      </c>
      <c r="W12">
        <f t="shared" si="0"/>
        <v>1.307418013137652</v>
      </c>
      <c r="X12">
        <f t="shared" si="0"/>
        <v>1.8260370277388402</v>
      </c>
      <c r="Y12">
        <f t="shared" si="0"/>
        <v>0.33179940631680011</v>
      </c>
      <c r="Z12">
        <v>100</v>
      </c>
      <c r="AA12">
        <v>0.32</v>
      </c>
      <c r="AB12">
        <v>7</v>
      </c>
      <c r="AC12">
        <v>0.7</v>
      </c>
      <c r="AD12">
        <f t="shared" si="1"/>
        <v>5.0118723362727164E-8</v>
      </c>
      <c r="AE12">
        <v>1</v>
      </c>
      <c r="AF12">
        <v>0.311</v>
      </c>
      <c r="AG12">
        <f t="array" ref="AG12">INDEX(Transcriptome!D$2:D$28,MATCH(1,(Transcriptome!$A$2:$A$28=$B12)*(Transcriptome!$C$2:$C$28=$E12),0))</f>
        <v>0.79911115968947066</v>
      </c>
      <c r="AH12">
        <f t="array" ref="AH12">INDEX(Transcriptome!E$2:E$28,MATCH(1,(Transcriptome!$A$2:$A$28=$B12)*(Transcriptome!$C$2:$C$28=$E12),0))</f>
        <v>1.395845883804042</v>
      </c>
      <c r="AI12">
        <f t="array" ref="AI12">INDEX(Transcriptome!F$2:F$28,MATCH(1,(Transcriptome!$A$2:$A$28=$B12)*(Transcriptome!$C$2:$C$28=$E12),0))</f>
        <v>1.2386820755987473</v>
      </c>
      <c r="AJ12">
        <f t="array" ref="AJ12">INDEX(Transcriptome!G$2:G$28,MATCH(1,(Transcriptome!$A$2:$A$28=$B12)*(Transcriptome!$C$2:$C$28=$E12),0))</f>
        <v>0.41313915958702108</v>
      </c>
      <c r="AK12">
        <f t="array" ref="AK12">INDEX(Transcriptome!H$2:H$28,MATCH(1,(Transcriptome!$A$2:$A$28=$B12)*(Transcriptome!$C$2:$C$28=$E12),0))</f>
        <v>0</v>
      </c>
      <c r="AL12">
        <f t="array" ref="AL12">INDEX(Transcriptome!I$2:I$28,MATCH(1,(Transcriptome!$A$2:$A$28=$B12)*(Transcriptome!$C$2:$C$28=$E12),0))</f>
        <v>1.6373902208828588</v>
      </c>
      <c r="AM12">
        <f t="array" ref="AM12">INDEX(Transcriptome!J$2:J$28,MATCH(1,(Transcriptome!$A$2:$A$28=$B12)*(Transcriptome!$C$2:$C$28=$E12),0))</f>
        <v>1.0934992172910949</v>
      </c>
      <c r="AN12">
        <f t="array" ref="AN12">INDEX(Transcriptome!K$2:K$28,MATCH(1,(Transcriptome!$A$2:$A$28=$B12)*(Transcriptome!$C$2:$C$28=$E12),0))</f>
        <v>1.4036482118242957</v>
      </c>
      <c r="AO12">
        <f t="array" ref="AO12">INDEX(Transcriptome!L$2:L$28,MATCH(1,(Transcriptome!$A$2:$A$28=$B12)*(Transcriptome!$C$2:$C$28=$E12),0))</f>
        <v>0.94961435084723056</v>
      </c>
      <c r="AP12">
        <f t="array" ref="AP12">INDEX(Transcriptome!M$2:M$28,MATCH(1,(Transcriptome!$A$2:$A$28=$B12)*(Transcriptome!$C$2:$C$28=$E12),0))</f>
        <v>1.0343862396420227</v>
      </c>
      <c r="AQ12">
        <f t="array" ref="AQ12">INDEX(Transcriptome!N$2:N$28,MATCH(1,(Transcriptome!$A$2:$A$28=$B12)*(Transcriptome!$C$2:$C$28=$E12),0))</f>
        <v>1.1417637658643289</v>
      </c>
      <c r="AR12">
        <f t="array" ref="AR12">INDEX(Transcriptome!O$2:O$28,MATCH(1,(Transcriptome!$A$2:$A$28=$B12)*(Transcriptome!$C$2:$C$28=$E12),0))</f>
        <v>1.3965472309808804</v>
      </c>
      <c r="AS12">
        <f t="array" ref="AS12">INDEX(Transcriptome!P$2:P$28,MATCH(1,(Transcriptome!$A$2:$A$28=$B12)*(Transcriptome!$C$2:$C$28=$E12),0))</f>
        <v>1.3919262992893948</v>
      </c>
      <c r="AT12">
        <f t="array" ref="AT12">INDEX(Transcriptome!Q$2:Q$28,MATCH(1,(Transcriptome!$A$2:$A$28=$B12)*(Transcriptome!$C$2:$C$28=$E12),0))</f>
        <v>0.73359669576377562</v>
      </c>
      <c r="AU12">
        <f t="array" ref="AU12">INDEX(Transcriptome!R$2:R$28,MATCH(1,(Transcriptome!$A$2:$A$28=$B12)*(Transcriptome!$C$2:$C$28=$E12),0))</f>
        <v>0.59836270430598559</v>
      </c>
      <c r="AV12">
        <f t="array" ref="AV12">INDEX(Transcriptome!S$2:S$28,MATCH(1,(Transcriptome!$A$2:$A$28=$B12)*(Transcriptome!$C$2:$C$28=$E12),0))</f>
        <v>0.44894986261624537</v>
      </c>
      <c r="AW12">
        <f t="array" ref="AW12">INDEX(Transcriptome!T$2:T$28,MATCH(1,(Transcriptome!$A$2:$A$28=$B12)*(Transcriptome!$C$2:$C$28=$E12),0))</f>
        <v>1.1873267962928766</v>
      </c>
      <c r="AX12">
        <f t="array" ref="AX12">INDEX(Transcriptome!U$2:U$28,MATCH(1,(Transcriptome!$A$2:$A$28=$B12)*(Transcriptome!$C$2:$C$28=$E12),0))</f>
        <v>2.9346206754839992</v>
      </c>
      <c r="AY12">
        <f t="array" ref="AY12">INDEX(Transcriptome!V$2:V$28,MATCH(1,(Transcriptome!$A$2:$A$28=$B12)*(Transcriptome!$C$2:$C$28=$E12),0))</f>
        <v>0</v>
      </c>
      <c r="AZ12">
        <f t="array" ref="AZ12">INDEX(Transcriptome!W$2:W$28,MATCH(1,(Transcriptome!$A$2:$A$28=$B12)*(Transcriptome!$C$2:$C$28=$E12),0))</f>
        <v>0</v>
      </c>
      <c r="BA12">
        <f t="array" ref="BA12">INDEX(Transcriptome!X$2:X$28,MATCH(1,(Transcriptome!$A$2:$A$28=$B12)*(Transcriptome!$C$2:$C$28=$E12),0))</f>
        <v>1.1338718139260324</v>
      </c>
      <c r="BB12">
        <f t="array" ref="BB12">INDEX(Transcriptome!Y$2:Y$28,MATCH(1,(Transcriptome!$A$2:$A$28=$B12)*(Transcriptome!$C$2:$C$28=$E12),0))</f>
        <v>0</v>
      </c>
      <c r="BC12">
        <f t="array" ref="BC12">INDEX(Transcriptome!Z$2:Z$28,MATCH(1,(Transcriptome!$A$2:$A$28=$B12)*(Transcriptome!$C$2:$C$28=$E12),0))</f>
        <v>1.5384366899444268</v>
      </c>
      <c r="BD12">
        <f t="array" ref="BD12">INDEX(Transcriptome!AA$2:AA$28,MATCH(1,(Transcriptome!$A$2:$A$28=$B12)*(Transcriptome!$C$2:$C$28=$E12),0))</f>
        <v>1.0764313688936573</v>
      </c>
      <c r="BE12">
        <f t="array" ref="BE12">INDEX(Transcriptome!AB$2:AB$28,MATCH(1,(Transcriptome!$A$2:$A$28=$B12)*(Transcriptome!$C$2:$C$28=$E12),0))</f>
        <v>0.47159130437877711</v>
      </c>
      <c r="BF12">
        <f t="array" ref="BF12">INDEX(Transcriptome!AC$2:AC$28,MATCH(1,(Transcriptome!$A$2:$A$28=$B12)*(Transcriptome!$C$2:$C$28=$E12),0))</f>
        <v>1.0571838358251406</v>
      </c>
      <c r="BG12">
        <f t="array" ref="BG12">INDEX(Transcriptome!AD$2:AD$28,MATCH(1,(Transcriptome!$A$2:$A$28=$B12)*(Transcriptome!$C$2:$C$28=$E12),0))</f>
        <v>1.2979820354545486</v>
      </c>
      <c r="BH12">
        <f t="array" ref="BH12">INDEX(Transcriptome!AE$2:AE$28,MATCH(1,(Transcriptome!$A$2:$A$28=$B12)*(Transcriptome!$C$2:$C$28=$E12),0))</f>
        <v>1.502511326716075</v>
      </c>
      <c r="BI12">
        <f t="array" ref="BI12">INDEX(Transcriptome!AF$2:AF$28,MATCH(1,(Transcriptome!$A$2:$A$28=$B12)*(Transcriptome!$C$2:$C$28=$E12),0))</f>
        <v>0.92275337933209434</v>
      </c>
      <c r="BJ12">
        <f t="array" ref="BJ12">INDEX(Transcriptome!AG$2:AG$28,MATCH(1,(Transcriptome!$A$2:$A$28=$B12)*(Transcriptome!$C$2:$C$28=$E12),0))</f>
        <v>0.57492789139254974</v>
      </c>
      <c r="BK12">
        <f t="array" ref="BK12">INDEX(Transcriptome!AH$2:AH$28,MATCH(1,(Transcriptome!$A$2:$A$28=$B12)*(Transcriptome!$C$2:$C$28=$E12),0))</f>
        <v>2.1154284091716771</v>
      </c>
      <c r="BL12">
        <f t="array" ref="BL12">INDEX(Transcriptome!AI$2:AI$28,MATCH(1,(Transcriptome!$A$2:$A$28=$B12)*(Transcriptome!$C$2:$C$28=$E12),0))</f>
        <v>0.85597038518299884</v>
      </c>
      <c r="BM12">
        <f t="array" ref="BM12">INDEX(Transcriptome!AJ$2:AJ$28,MATCH(1,(Transcriptome!$A$2:$A$28=$B12)*(Transcriptome!$C$2:$C$28=$E12),0))</f>
        <v>0.9270169484475107</v>
      </c>
      <c r="BN12">
        <f t="array" ref="BN12">INDEX(Transcriptome!AK$2:AK$28,MATCH(1,(Transcriptome!$A$2:$A$28=$B12)*(Transcriptome!$C$2:$C$28=$E12),0))</f>
        <v>0.91392647570710206</v>
      </c>
      <c r="BO12">
        <f t="array" ref="BO12">INDEX(Transcriptome!AL$2:AL$28,MATCH(1,(Transcriptome!$A$2:$A$28=$B12)*(Transcriptome!$C$2:$C$28=$E12),0))</f>
        <v>1</v>
      </c>
      <c r="BP12">
        <f t="array" ref="BP12">INDEX(Transcriptome!AM$2:AM$28,MATCH(1,(Transcriptome!$A$2:$A$28=$B12)*(Transcriptome!$C$2:$C$28=$E12),0))</f>
        <v>0.87506702113635604</v>
      </c>
      <c r="BQ12">
        <f t="array" ref="BQ12">INDEX(Transcriptome!AN$2:AN$28,MATCH(1,(Transcriptome!$A$2:$A$28=$B12)*(Transcriptome!$C$2:$C$28=$E12),0))</f>
        <v>1.0812931656942111</v>
      </c>
      <c r="BR12">
        <f t="array" ref="BR12">INDEX(Transcriptome!AO$2:AO$28,MATCH(1,(Transcriptome!$A$2:$A$28=$B12)*(Transcriptome!$C$2:$C$28=$E12),0))</f>
        <v>1.2412757853546588</v>
      </c>
      <c r="BS12">
        <f t="array" ref="BS12">INDEX(Transcriptome!AP$2:AP$28,MATCH(1,(Transcriptome!$A$2:$A$28=$B12)*(Transcriptome!$C$2:$C$28=$E12),0))</f>
        <v>1.1463769840236129</v>
      </c>
      <c r="BT12">
        <f t="array" ref="BT12">INDEX(Transcriptome!AQ$2:AQ$28,MATCH(1,(Transcriptome!$A$2:$A$28=$B12)*(Transcriptome!$C$2:$C$28=$E12),0))</f>
        <v>1.5376111207797365</v>
      </c>
      <c r="BU12">
        <f t="array" ref="BU12">INDEX(Transcriptome!AR$2:AR$28,MATCH(1,(Transcriptome!$A$2:$A$28=$B12)*(Transcriptome!$C$2:$C$28=$E12),0))</f>
        <v>0.78312832126036092</v>
      </c>
      <c r="BV12">
        <f t="array" ref="BV12">INDEX(Transcriptome!AS$2:AS$28,MATCH(1,(Transcriptome!$A$2:$A$28=$B12)*(Transcriptome!$C$2:$C$28=$E12),0))</f>
        <v>1.0554455360573771</v>
      </c>
      <c r="BW12">
        <f t="array" ref="BW12">INDEX(Transcriptome!AT$2:AT$28,MATCH(1,(Transcriptome!$A$2:$A$28=$B12)*(Transcriptome!$C$2:$C$28=$E12),0))</f>
        <v>0.8368102605762836</v>
      </c>
      <c r="BX12">
        <f t="array" ref="BX12">INDEX(Transcriptome!AU$2:AU$28,MATCH(1,(Transcriptome!$A$2:$A$28=$B12)*(Transcriptome!$C$2:$C$28=$E12),0))</f>
        <v>1.7524949277791828</v>
      </c>
      <c r="BY12">
        <f t="array" ref="BY12">INDEX(Transcriptome!AV$2:AV$28,MATCH(1,(Transcriptome!$A$2:$A$28=$B12)*(Transcriptome!$C$2:$C$28=$E12),0))</f>
        <v>0.67651836917863639</v>
      </c>
      <c r="BZ12">
        <f t="array" ref="BZ12">INDEX(Transcriptome!AW$2:AW$28,MATCH(1,(Transcriptome!$A$2:$A$28=$B12)*(Transcriptome!$C$2:$C$28=$E12),0))</f>
        <v>0.79957736892979914</v>
      </c>
      <c r="CA12">
        <f t="array" ref="CA12">INDEX(Transcriptome!AX$2:AX$28,MATCH(1,(Transcriptome!$A$2:$A$28=$B12)*(Transcriptome!$C$2:$C$28=$E12),0))</f>
        <v>0.84066476768291531</v>
      </c>
      <c r="CB12">
        <f t="array" ref="CB12">INDEX(Transcriptome!AY$2:AY$28,MATCH(1,(Transcriptome!$A$2:$A$28=$B12)*(Transcriptome!$C$2:$C$28=$E12),0))</f>
        <v>0.99862338389680116</v>
      </c>
      <c r="CC12">
        <f t="array" ref="CC12">INDEX(Transcriptome!AZ$2:AZ$28,MATCH(1,(Transcriptome!$A$2:$A$28=$B12)*(Transcriptome!$C$2:$C$28=$E12),0))</f>
        <v>0.95974063131380538</v>
      </c>
      <c r="CD12">
        <f t="array" ref="CD12">INDEX(Transcriptome!BA$2:BA$28,MATCH(1,(Transcriptome!$A$2:$A$28=$B12)*(Transcriptome!$C$2:$C$28=$E12),0))</f>
        <v>1.9813944974991031</v>
      </c>
      <c r="CE12">
        <f t="array" ref="CE12">INDEX(Transcriptome!BB$2:BB$28,MATCH(1,(Transcriptome!$A$2:$A$28=$B12)*(Transcriptome!$C$2:$C$28=$E12),0))</f>
        <v>2.1376571317272437</v>
      </c>
      <c r="CF12">
        <f t="array" ref="CF12">INDEX(Transcriptome!BC$2:BC$28,MATCH(1,(Transcriptome!$A$2:$A$28=$B12)*(Transcriptome!$C$2:$C$28=$E12),0))</f>
        <v>0</v>
      </c>
      <c r="CG12">
        <f t="array" ref="CG12">INDEX(Transcriptome!BD$2:BD$28,MATCH(1,(Transcriptome!$A$2:$A$28=$B12)*(Transcriptome!$C$2:$C$28=$E12),0))</f>
        <v>1.5663129663080484</v>
      </c>
      <c r="CH12">
        <f t="array" ref="CH12">INDEX(Transcriptome!BE$2:BE$28,MATCH(1,(Transcriptome!$A$2:$A$28=$B12)*(Transcriptome!$C$2:$C$28=$E12),0))</f>
        <v>1.4453935097704496</v>
      </c>
      <c r="CI12">
        <f t="array" ref="CI12">INDEX(Transcriptome!BF$2:BF$28,MATCH(1,(Transcriptome!$A$2:$A$28=$B12)*(Transcriptome!$C$2:$C$28=$E12),0))</f>
        <v>1.6277485452435247</v>
      </c>
      <c r="CJ12">
        <f t="array" ref="CJ12">INDEX(Transcriptome!BG$2:BG$28,MATCH(1,(Transcriptome!$A$2:$A$28=$B12)*(Transcriptome!$C$2:$C$28=$E12),0))</f>
        <v>2.3611743621600545</v>
      </c>
      <c r="CK12">
        <f t="array" ref="CK12">INDEX(Transcriptome!BH$2:BH$28,MATCH(1,(Transcriptome!$A$2:$A$28=$B12)*(Transcriptome!$C$2:$C$28=$E12),0))</f>
        <v>0.66157773370407957</v>
      </c>
      <c r="CL12">
        <f t="array" ref="CL12">INDEX(Transcriptome!BI$2:BI$28,MATCH(1,(Transcriptome!$A$2:$A$28=$B12)*(Transcriptome!$C$2:$C$28=$E12),0))</f>
        <v>0</v>
      </c>
      <c r="CM12">
        <f t="array" ref="CM12">INDEX(Transcriptome!BJ$2:BJ$28,MATCH(1,(Transcriptome!$A$2:$A$28=$B12)*(Transcriptome!$C$2:$C$28=$E12),0))</f>
        <v>0</v>
      </c>
      <c r="CN12">
        <f t="array" ref="CN12">INDEX(Transcriptome!BK$2:BK$28,MATCH(1,(Transcriptome!$A$2:$A$28=$B12)*(Transcriptome!$C$2:$C$28=$E12),0))</f>
        <v>2.2177081080211609</v>
      </c>
      <c r="CO12">
        <f t="array" ref="CO12">INDEX(Transcriptome!BL$2:BL$28,MATCH(1,(Transcriptome!$A$2:$A$28=$B12)*(Transcriptome!$C$2:$C$28=$E12),0))</f>
        <v>1.8689744295700941</v>
      </c>
      <c r="CP12">
        <f t="array" ref="CP12">INDEX(Transcriptome!BM$2:BM$28,MATCH(1,(Transcriptome!$A$2:$A$28=$B12)*(Transcriptome!$C$2:$C$28=$E12),0))</f>
        <v>0.71999310841955522</v>
      </c>
      <c r="CQ12">
        <f t="array" ref="CQ12">INDEX(Transcriptome!BN$2:BN$28,MATCH(1,(Transcriptome!$A$2:$A$28=$B12)*(Transcriptome!$C$2:$C$28=$E12),0))</f>
        <v>31.051492934824005</v>
      </c>
      <c r="CR12">
        <f t="array" ref="CR12">INDEX(Transcriptome!BO$2:BO$28,MATCH(1,(Transcriptome!$A$2:$A$28=$B12)*(Transcriptome!$C$2:$C$28=$E12),0))</f>
        <v>1.7199426312342987</v>
      </c>
      <c r="CS12">
        <f t="array" ref="CS12">INDEX(Transcriptome!BP$2:BP$28,MATCH(1,(Transcriptome!$A$2:$A$28=$B12)*(Transcriptome!$C$2:$C$28=$E12),0))</f>
        <v>0.66157773370407957</v>
      </c>
      <c r="CT12">
        <f t="array" ref="CT12">INDEX(Transcriptome!BQ$2:BQ$28,MATCH(1,(Transcriptome!$A$2:$A$28=$B12)*(Transcriptome!$C$2:$C$28=$E12),0))</f>
        <v>1</v>
      </c>
      <c r="CU12">
        <f t="array" ref="CU12">INDEX(Transcriptome!BR$2:BR$28,MATCH(1,(Transcriptome!$A$2:$A$28=$B12)*(Transcriptome!$C$2:$C$28=$E12),0))</f>
        <v>1.3004604300657727</v>
      </c>
    </row>
    <row r="13" spans="1:99">
      <c r="A13">
        <f>Glutamine!A18</f>
        <v>11</v>
      </c>
      <c r="B13" t="s">
        <v>582</v>
      </c>
      <c r="C13" s="324" t="s">
        <v>586</v>
      </c>
      <c r="D13">
        <v>1</v>
      </c>
      <c r="E13" t="s">
        <v>512</v>
      </c>
      <c r="F13" s="477">
        <f>'Growth Regression'!R13</f>
        <v>11.392361111113132</v>
      </c>
      <c r="G13" s="477">
        <f>'Growth Regression'!S13</f>
        <v>273.41666666671517</v>
      </c>
      <c r="H13">
        <f>AVERAGE('TL input - regression'!L13:L14)</f>
        <v>6.9384311374586467</v>
      </c>
      <c r="I13">
        <f>AVERAGE('TL input - regression'!M13:M14)</f>
        <v>3.330373001776199</v>
      </c>
      <c r="J13">
        <f>AVERAGE('TL input - regression'!N13:N14)</f>
        <v>3.4255</v>
      </c>
      <c r="K13">
        <f>AVERAGE('TL input - regression'!O13:O14)</f>
        <v>7.6499999999999999E-2</v>
      </c>
      <c r="L13">
        <f>AVERAGE('TL input - regression'!P13:P14)</f>
        <v>2.4929999999999999</v>
      </c>
      <c r="M13">
        <f>'Growth Regression'!P13</f>
        <v>1.5658140435642546E-3</v>
      </c>
      <c r="N13">
        <f>M13/'Growth Regression'!$O$24</f>
        <v>5.8991119415453944E-2</v>
      </c>
      <c r="O13">
        <f>'Post Process Calc.'!C31</f>
        <v>4.0987311746449075E-2</v>
      </c>
      <c r="P13">
        <f>'Post Process Calc.'!D31</f>
        <v>-5.258941973475104E-3</v>
      </c>
      <c r="Q13">
        <f>'Post Process Calc.'!E31</f>
        <v>4.5778928441207985E-3</v>
      </c>
      <c r="R13">
        <f>'Post Process Calc.'!F31</f>
        <v>1.6025433594633494E-3</v>
      </c>
      <c r="S13">
        <f>'Post Process Calc.'!G31</f>
        <v>6.3656338977181968E-4</v>
      </c>
      <c r="T13">
        <f t="shared" si="2"/>
        <v>-0.12830658438902648</v>
      </c>
      <c r="U13">
        <f t="shared" si="4"/>
        <v>25.617069841530672</v>
      </c>
      <c r="V13">
        <f t="shared" si="4"/>
        <v>-3.28683873342194</v>
      </c>
      <c r="W13">
        <f t="shared" si="0"/>
        <v>2.8611830275754988</v>
      </c>
      <c r="X13">
        <f t="shared" si="0"/>
        <v>1.0015895996645934</v>
      </c>
      <c r="Y13">
        <f t="shared" si="0"/>
        <v>0.39785211860738728</v>
      </c>
      <c r="Z13">
        <v>100</v>
      </c>
      <c r="AA13">
        <v>0.32</v>
      </c>
      <c r="AB13">
        <v>7</v>
      </c>
      <c r="AC13">
        <v>0.7</v>
      </c>
      <c r="AD13">
        <f t="shared" si="1"/>
        <v>5.0118723362727164E-8</v>
      </c>
      <c r="AE13">
        <v>1</v>
      </c>
      <c r="AF13">
        <v>0.311</v>
      </c>
      <c r="AG13">
        <f t="array" ref="AG13">INDEX(Transcriptome!D$2:D$28,MATCH(1,(Transcriptome!$A$2:$A$28=$B13)*(Transcriptome!$C$2:$C$28=$E13),0))</f>
        <v>0.79911115968947066</v>
      </c>
      <c r="AH13">
        <f t="array" ref="AH13">INDEX(Transcriptome!E$2:E$28,MATCH(1,(Transcriptome!$A$2:$A$28=$B13)*(Transcriptome!$C$2:$C$28=$E13),0))</f>
        <v>1.395845883804042</v>
      </c>
      <c r="AI13">
        <f t="array" ref="AI13">INDEX(Transcriptome!F$2:F$28,MATCH(1,(Transcriptome!$A$2:$A$28=$B13)*(Transcriptome!$C$2:$C$28=$E13),0))</f>
        <v>1.2386820755987473</v>
      </c>
      <c r="AJ13">
        <f t="array" ref="AJ13">INDEX(Transcriptome!G$2:G$28,MATCH(1,(Transcriptome!$A$2:$A$28=$B13)*(Transcriptome!$C$2:$C$28=$E13),0))</f>
        <v>0.41313915958702108</v>
      </c>
      <c r="AK13">
        <f t="array" ref="AK13">INDEX(Transcriptome!H$2:H$28,MATCH(1,(Transcriptome!$A$2:$A$28=$B13)*(Transcriptome!$C$2:$C$28=$E13),0))</f>
        <v>0</v>
      </c>
      <c r="AL13">
        <f t="array" ref="AL13">INDEX(Transcriptome!I$2:I$28,MATCH(1,(Transcriptome!$A$2:$A$28=$B13)*(Transcriptome!$C$2:$C$28=$E13),0))</f>
        <v>1.6373902208828588</v>
      </c>
      <c r="AM13">
        <f t="array" ref="AM13">INDEX(Transcriptome!J$2:J$28,MATCH(1,(Transcriptome!$A$2:$A$28=$B13)*(Transcriptome!$C$2:$C$28=$E13),0))</f>
        <v>1.0934992172910949</v>
      </c>
      <c r="AN13">
        <f t="array" ref="AN13">INDEX(Transcriptome!K$2:K$28,MATCH(1,(Transcriptome!$A$2:$A$28=$B13)*(Transcriptome!$C$2:$C$28=$E13),0))</f>
        <v>1.4036482118242957</v>
      </c>
      <c r="AO13">
        <f t="array" ref="AO13">INDEX(Transcriptome!L$2:L$28,MATCH(1,(Transcriptome!$A$2:$A$28=$B13)*(Transcriptome!$C$2:$C$28=$E13),0))</f>
        <v>0.94961435084723056</v>
      </c>
      <c r="AP13">
        <f t="array" ref="AP13">INDEX(Transcriptome!M$2:M$28,MATCH(1,(Transcriptome!$A$2:$A$28=$B13)*(Transcriptome!$C$2:$C$28=$E13),0))</f>
        <v>1.0343862396420227</v>
      </c>
      <c r="AQ13">
        <f t="array" ref="AQ13">INDEX(Transcriptome!N$2:N$28,MATCH(1,(Transcriptome!$A$2:$A$28=$B13)*(Transcriptome!$C$2:$C$28=$E13),0))</f>
        <v>1.1417637658643289</v>
      </c>
      <c r="AR13">
        <f t="array" ref="AR13">INDEX(Transcriptome!O$2:O$28,MATCH(1,(Transcriptome!$A$2:$A$28=$B13)*(Transcriptome!$C$2:$C$28=$E13),0))</f>
        <v>1.3965472309808804</v>
      </c>
      <c r="AS13">
        <f t="array" ref="AS13">INDEX(Transcriptome!P$2:P$28,MATCH(1,(Transcriptome!$A$2:$A$28=$B13)*(Transcriptome!$C$2:$C$28=$E13),0))</f>
        <v>1.3919262992893948</v>
      </c>
      <c r="AT13">
        <f t="array" ref="AT13">INDEX(Transcriptome!Q$2:Q$28,MATCH(1,(Transcriptome!$A$2:$A$28=$B13)*(Transcriptome!$C$2:$C$28=$E13),0))</f>
        <v>0.73359669576377562</v>
      </c>
      <c r="AU13">
        <f t="array" ref="AU13">INDEX(Transcriptome!R$2:R$28,MATCH(1,(Transcriptome!$A$2:$A$28=$B13)*(Transcriptome!$C$2:$C$28=$E13),0))</f>
        <v>0.59836270430598559</v>
      </c>
      <c r="AV13">
        <f t="array" ref="AV13">INDEX(Transcriptome!S$2:S$28,MATCH(1,(Transcriptome!$A$2:$A$28=$B13)*(Transcriptome!$C$2:$C$28=$E13),0))</f>
        <v>0.44894986261624537</v>
      </c>
      <c r="AW13">
        <f t="array" ref="AW13">INDEX(Transcriptome!T$2:T$28,MATCH(1,(Transcriptome!$A$2:$A$28=$B13)*(Transcriptome!$C$2:$C$28=$E13),0))</f>
        <v>1.1873267962928766</v>
      </c>
      <c r="AX13">
        <f t="array" ref="AX13">INDEX(Transcriptome!U$2:U$28,MATCH(1,(Transcriptome!$A$2:$A$28=$B13)*(Transcriptome!$C$2:$C$28=$E13),0))</f>
        <v>2.9346206754839992</v>
      </c>
      <c r="AY13">
        <f t="array" ref="AY13">INDEX(Transcriptome!V$2:V$28,MATCH(1,(Transcriptome!$A$2:$A$28=$B13)*(Transcriptome!$C$2:$C$28=$E13),0))</f>
        <v>0</v>
      </c>
      <c r="AZ13">
        <f t="array" ref="AZ13">INDEX(Transcriptome!W$2:W$28,MATCH(1,(Transcriptome!$A$2:$A$28=$B13)*(Transcriptome!$C$2:$C$28=$E13),0))</f>
        <v>0</v>
      </c>
      <c r="BA13">
        <f t="array" ref="BA13">INDEX(Transcriptome!X$2:X$28,MATCH(1,(Transcriptome!$A$2:$A$28=$B13)*(Transcriptome!$C$2:$C$28=$E13),0))</f>
        <v>1.1338718139260324</v>
      </c>
      <c r="BB13">
        <f t="array" ref="BB13">INDEX(Transcriptome!Y$2:Y$28,MATCH(1,(Transcriptome!$A$2:$A$28=$B13)*(Transcriptome!$C$2:$C$28=$E13),0))</f>
        <v>0</v>
      </c>
      <c r="BC13">
        <f t="array" ref="BC13">INDEX(Transcriptome!Z$2:Z$28,MATCH(1,(Transcriptome!$A$2:$A$28=$B13)*(Transcriptome!$C$2:$C$28=$E13),0))</f>
        <v>1.5384366899444268</v>
      </c>
      <c r="BD13">
        <f t="array" ref="BD13">INDEX(Transcriptome!AA$2:AA$28,MATCH(1,(Transcriptome!$A$2:$A$28=$B13)*(Transcriptome!$C$2:$C$28=$E13),0))</f>
        <v>1.0764313688936573</v>
      </c>
      <c r="BE13">
        <f t="array" ref="BE13">INDEX(Transcriptome!AB$2:AB$28,MATCH(1,(Transcriptome!$A$2:$A$28=$B13)*(Transcriptome!$C$2:$C$28=$E13),0))</f>
        <v>0.47159130437877711</v>
      </c>
      <c r="BF13">
        <f t="array" ref="BF13">INDEX(Transcriptome!AC$2:AC$28,MATCH(1,(Transcriptome!$A$2:$A$28=$B13)*(Transcriptome!$C$2:$C$28=$E13),0))</f>
        <v>1.0571838358251406</v>
      </c>
      <c r="BG13">
        <f t="array" ref="BG13">INDEX(Transcriptome!AD$2:AD$28,MATCH(1,(Transcriptome!$A$2:$A$28=$B13)*(Transcriptome!$C$2:$C$28=$E13),0))</f>
        <v>1.2979820354545486</v>
      </c>
      <c r="BH13">
        <f t="array" ref="BH13">INDEX(Transcriptome!AE$2:AE$28,MATCH(1,(Transcriptome!$A$2:$A$28=$B13)*(Transcriptome!$C$2:$C$28=$E13),0))</f>
        <v>1.502511326716075</v>
      </c>
      <c r="BI13">
        <f t="array" ref="BI13">INDEX(Transcriptome!AF$2:AF$28,MATCH(1,(Transcriptome!$A$2:$A$28=$B13)*(Transcriptome!$C$2:$C$28=$E13),0))</f>
        <v>0.92275337933209434</v>
      </c>
      <c r="BJ13">
        <f t="array" ref="BJ13">INDEX(Transcriptome!AG$2:AG$28,MATCH(1,(Transcriptome!$A$2:$A$28=$B13)*(Transcriptome!$C$2:$C$28=$E13),0))</f>
        <v>0.57492789139254974</v>
      </c>
      <c r="BK13">
        <f t="array" ref="BK13">INDEX(Transcriptome!AH$2:AH$28,MATCH(1,(Transcriptome!$A$2:$A$28=$B13)*(Transcriptome!$C$2:$C$28=$E13),0))</f>
        <v>2.1154284091716771</v>
      </c>
      <c r="BL13">
        <f t="array" ref="BL13">INDEX(Transcriptome!AI$2:AI$28,MATCH(1,(Transcriptome!$A$2:$A$28=$B13)*(Transcriptome!$C$2:$C$28=$E13),0))</f>
        <v>0.85597038518299884</v>
      </c>
      <c r="BM13">
        <f t="array" ref="BM13">INDEX(Transcriptome!AJ$2:AJ$28,MATCH(1,(Transcriptome!$A$2:$A$28=$B13)*(Transcriptome!$C$2:$C$28=$E13),0))</f>
        <v>0.9270169484475107</v>
      </c>
      <c r="BN13">
        <f t="array" ref="BN13">INDEX(Transcriptome!AK$2:AK$28,MATCH(1,(Transcriptome!$A$2:$A$28=$B13)*(Transcriptome!$C$2:$C$28=$E13),0))</f>
        <v>0.91392647570710206</v>
      </c>
      <c r="BO13">
        <f t="array" ref="BO13">INDEX(Transcriptome!AL$2:AL$28,MATCH(1,(Transcriptome!$A$2:$A$28=$B13)*(Transcriptome!$C$2:$C$28=$E13),0))</f>
        <v>1</v>
      </c>
      <c r="BP13">
        <f t="array" ref="BP13">INDEX(Transcriptome!AM$2:AM$28,MATCH(1,(Transcriptome!$A$2:$A$28=$B13)*(Transcriptome!$C$2:$C$28=$E13),0))</f>
        <v>0.87506702113635604</v>
      </c>
      <c r="BQ13">
        <f t="array" ref="BQ13">INDEX(Transcriptome!AN$2:AN$28,MATCH(1,(Transcriptome!$A$2:$A$28=$B13)*(Transcriptome!$C$2:$C$28=$E13),0))</f>
        <v>1.0812931656942111</v>
      </c>
      <c r="BR13">
        <f t="array" ref="BR13">INDEX(Transcriptome!AO$2:AO$28,MATCH(1,(Transcriptome!$A$2:$A$28=$B13)*(Transcriptome!$C$2:$C$28=$E13),0))</f>
        <v>1.2412757853546588</v>
      </c>
      <c r="BS13">
        <f t="array" ref="BS13">INDEX(Transcriptome!AP$2:AP$28,MATCH(1,(Transcriptome!$A$2:$A$28=$B13)*(Transcriptome!$C$2:$C$28=$E13),0))</f>
        <v>1.1463769840236129</v>
      </c>
      <c r="BT13">
        <f t="array" ref="BT13">INDEX(Transcriptome!AQ$2:AQ$28,MATCH(1,(Transcriptome!$A$2:$A$28=$B13)*(Transcriptome!$C$2:$C$28=$E13),0))</f>
        <v>1.5376111207797365</v>
      </c>
      <c r="BU13">
        <f t="array" ref="BU13">INDEX(Transcriptome!AR$2:AR$28,MATCH(1,(Transcriptome!$A$2:$A$28=$B13)*(Transcriptome!$C$2:$C$28=$E13),0))</f>
        <v>0.78312832126036092</v>
      </c>
      <c r="BV13">
        <f t="array" ref="BV13">INDEX(Transcriptome!AS$2:AS$28,MATCH(1,(Transcriptome!$A$2:$A$28=$B13)*(Transcriptome!$C$2:$C$28=$E13),0))</f>
        <v>1.0554455360573771</v>
      </c>
      <c r="BW13">
        <f t="array" ref="BW13">INDEX(Transcriptome!AT$2:AT$28,MATCH(1,(Transcriptome!$A$2:$A$28=$B13)*(Transcriptome!$C$2:$C$28=$E13),0))</f>
        <v>0.8368102605762836</v>
      </c>
      <c r="BX13">
        <f t="array" ref="BX13">INDEX(Transcriptome!AU$2:AU$28,MATCH(1,(Transcriptome!$A$2:$A$28=$B13)*(Transcriptome!$C$2:$C$28=$E13),0))</f>
        <v>1.7524949277791828</v>
      </c>
      <c r="BY13">
        <f t="array" ref="BY13">INDEX(Transcriptome!AV$2:AV$28,MATCH(1,(Transcriptome!$A$2:$A$28=$B13)*(Transcriptome!$C$2:$C$28=$E13),0))</f>
        <v>0.67651836917863639</v>
      </c>
      <c r="BZ13">
        <f t="array" ref="BZ13">INDEX(Transcriptome!AW$2:AW$28,MATCH(1,(Transcriptome!$A$2:$A$28=$B13)*(Transcriptome!$C$2:$C$28=$E13),0))</f>
        <v>0.79957736892979914</v>
      </c>
      <c r="CA13">
        <f t="array" ref="CA13">INDEX(Transcriptome!AX$2:AX$28,MATCH(1,(Transcriptome!$A$2:$A$28=$B13)*(Transcriptome!$C$2:$C$28=$E13),0))</f>
        <v>0.84066476768291531</v>
      </c>
      <c r="CB13">
        <f t="array" ref="CB13">INDEX(Transcriptome!AY$2:AY$28,MATCH(1,(Transcriptome!$A$2:$A$28=$B13)*(Transcriptome!$C$2:$C$28=$E13),0))</f>
        <v>0.99862338389680116</v>
      </c>
      <c r="CC13">
        <f t="array" ref="CC13">INDEX(Transcriptome!AZ$2:AZ$28,MATCH(1,(Transcriptome!$A$2:$A$28=$B13)*(Transcriptome!$C$2:$C$28=$E13),0))</f>
        <v>0.95974063131380538</v>
      </c>
      <c r="CD13">
        <f t="array" ref="CD13">INDEX(Transcriptome!BA$2:BA$28,MATCH(1,(Transcriptome!$A$2:$A$28=$B13)*(Transcriptome!$C$2:$C$28=$E13),0))</f>
        <v>1.9813944974991031</v>
      </c>
      <c r="CE13">
        <f t="array" ref="CE13">INDEX(Transcriptome!BB$2:BB$28,MATCH(1,(Transcriptome!$A$2:$A$28=$B13)*(Transcriptome!$C$2:$C$28=$E13),0))</f>
        <v>2.1376571317272437</v>
      </c>
      <c r="CF13">
        <f t="array" ref="CF13">INDEX(Transcriptome!BC$2:BC$28,MATCH(1,(Transcriptome!$A$2:$A$28=$B13)*(Transcriptome!$C$2:$C$28=$E13),0))</f>
        <v>0</v>
      </c>
      <c r="CG13">
        <f t="array" ref="CG13">INDEX(Transcriptome!BD$2:BD$28,MATCH(1,(Transcriptome!$A$2:$A$28=$B13)*(Transcriptome!$C$2:$C$28=$E13),0))</f>
        <v>1.5663129663080484</v>
      </c>
      <c r="CH13">
        <f t="array" ref="CH13">INDEX(Transcriptome!BE$2:BE$28,MATCH(1,(Transcriptome!$A$2:$A$28=$B13)*(Transcriptome!$C$2:$C$28=$E13),0))</f>
        <v>1.4453935097704496</v>
      </c>
      <c r="CI13">
        <f t="array" ref="CI13">INDEX(Transcriptome!BF$2:BF$28,MATCH(1,(Transcriptome!$A$2:$A$28=$B13)*(Transcriptome!$C$2:$C$28=$E13),0))</f>
        <v>1.6277485452435247</v>
      </c>
      <c r="CJ13">
        <f t="array" ref="CJ13">INDEX(Transcriptome!BG$2:BG$28,MATCH(1,(Transcriptome!$A$2:$A$28=$B13)*(Transcriptome!$C$2:$C$28=$E13),0))</f>
        <v>2.3611743621600545</v>
      </c>
      <c r="CK13">
        <f t="array" ref="CK13">INDEX(Transcriptome!BH$2:BH$28,MATCH(1,(Transcriptome!$A$2:$A$28=$B13)*(Transcriptome!$C$2:$C$28=$E13),0))</f>
        <v>0.66157773370407957</v>
      </c>
      <c r="CL13">
        <f t="array" ref="CL13">INDEX(Transcriptome!BI$2:BI$28,MATCH(1,(Transcriptome!$A$2:$A$28=$B13)*(Transcriptome!$C$2:$C$28=$E13),0))</f>
        <v>0</v>
      </c>
      <c r="CM13">
        <f t="array" ref="CM13">INDEX(Transcriptome!BJ$2:BJ$28,MATCH(1,(Transcriptome!$A$2:$A$28=$B13)*(Transcriptome!$C$2:$C$28=$E13),0))</f>
        <v>0</v>
      </c>
      <c r="CN13">
        <f t="array" ref="CN13">INDEX(Transcriptome!BK$2:BK$28,MATCH(1,(Transcriptome!$A$2:$A$28=$B13)*(Transcriptome!$C$2:$C$28=$E13),0))</f>
        <v>2.2177081080211609</v>
      </c>
      <c r="CO13">
        <f t="array" ref="CO13">INDEX(Transcriptome!BL$2:BL$28,MATCH(1,(Transcriptome!$A$2:$A$28=$B13)*(Transcriptome!$C$2:$C$28=$E13),0))</f>
        <v>1.8689744295700941</v>
      </c>
      <c r="CP13">
        <f t="array" ref="CP13">INDEX(Transcriptome!BM$2:BM$28,MATCH(1,(Transcriptome!$A$2:$A$28=$B13)*(Transcriptome!$C$2:$C$28=$E13),0))</f>
        <v>0.71999310841955522</v>
      </c>
      <c r="CQ13">
        <f t="array" ref="CQ13">INDEX(Transcriptome!BN$2:BN$28,MATCH(1,(Transcriptome!$A$2:$A$28=$B13)*(Transcriptome!$C$2:$C$28=$E13),0))</f>
        <v>31.051492934824005</v>
      </c>
      <c r="CR13">
        <f t="array" ref="CR13">INDEX(Transcriptome!BO$2:BO$28,MATCH(1,(Transcriptome!$A$2:$A$28=$B13)*(Transcriptome!$C$2:$C$28=$E13),0))</f>
        <v>1.7199426312342987</v>
      </c>
      <c r="CS13">
        <f t="array" ref="CS13">INDEX(Transcriptome!BP$2:BP$28,MATCH(1,(Transcriptome!$A$2:$A$28=$B13)*(Transcriptome!$C$2:$C$28=$E13),0))</f>
        <v>0.66157773370407957</v>
      </c>
      <c r="CT13">
        <f t="array" ref="CT13">INDEX(Transcriptome!BQ$2:BQ$28,MATCH(1,(Transcriptome!$A$2:$A$28=$B13)*(Transcriptome!$C$2:$C$28=$E13),0))</f>
        <v>1</v>
      </c>
      <c r="CU13">
        <f t="array" ref="CU13">INDEX(Transcriptome!BR$2:BR$28,MATCH(1,(Transcriptome!$A$2:$A$28=$B13)*(Transcriptome!$C$2:$C$28=$E13),0))</f>
        <v>1.3004604300657727</v>
      </c>
    </row>
    <row r="14" spans="1:99">
      <c r="A14">
        <f>Glutamine!A19</f>
        <v>12</v>
      </c>
      <c r="B14" t="s">
        <v>582</v>
      </c>
      <c r="C14" s="324" t="s">
        <v>586</v>
      </c>
      <c r="D14">
        <v>1</v>
      </c>
      <c r="E14" t="s">
        <v>512</v>
      </c>
      <c r="F14" s="477">
        <f>'Growth Regression'!R14</f>
        <v>12.368055555558385</v>
      </c>
      <c r="G14" s="477">
        <f>'Growth Regression'!S14</f>
        <v>296.83333333340124</v>
      </c>
      <c r="H14">
        <f>AVERAGE('TL input - regression'!L14:L15)</f>
        <v>9.5750349696929327</v>
      </c>
      <c r="I14">
        <f>AVERAGE('TL input - regression'!M14:M15)</f>
        <v>2.9418294849023092</v>
      </c>
      <c r="J14">
        <f>AVERAGE('TL input - regression'!N14:N15)</f>
        <v>2.3544999999999998</v>
      </c>
      <c r="K14">
        <f>AVERAGE('TL input - regression'!O14:O15)</f>
        <v>7.5499999999999998E-2</v>
      </c>
      <c r="L14">
        <f>AVERAGE('TL input - regression'!P14:P15)</f>
        <v>2.3899999999999997</v>
      </c>
      <c r="M14">
        <f>'Growth Regression'!P14</f>
        <v>8.7392201529787349E-4</v>
      </c>
      <c r="N14">
        <f>M14/'Growth Regression'!$O$24</f>
        <v>3.2924495840438203E-2</v>
      </c>
      <c r="O14">
        <f>'Post Process Calc.'!C32</f>
        <v>4.6744666543993868E-2</v>
      </c>
      <c r="P14">
        <f>'Post Process Calc.'!D32</f>
        <v>-4.6880977643818836E-4</v>
      </c>
      <c r="Q14">
        <f>'Post Process Calc.'!E32</f>
        <v>4.9341781718456254E-3</v>
      </c>
      <c r="R14">
        <f>'Post Process Calc.'!F32</f>
        <v>-8.4931508461067926E-4</v>
      </c>
      <c r="S14">
        <f>'Post Process Calc.'!G32</f>
        <v>5.5922984321057673E-4</v>
      </c>
      <c r="T14">
        <f t="shared" ref="T14" si="5">P14/O14</f>
        <v>-1.0029160781304681E-2</v>
      </c>
      <c r="U14">
        <f t="shared" ref="U14" si="6">O14/0.0016</f>
        <v>29.215416589996167</v>
      </c>
      <c r="V14">
        <f t="shared" ref="V14" si="7">P14/0.0016</f>
        <v>-0.29300611027386769</v>
      </c>
      <c r="W14">
        <f t="shared" ref="W14" si="8">Q14/0.0016</f>
        <v>3.0838613574035159</v>
      </c>
      <c r="X14">
        <f t="shared" ref="X14" si="9">R14/0.0016</f>
        <v>-0.53082192788167448</v>
      </c>
      <c r="Y14">
        <f t="shared" ref="Y14" si="10">S14/0.0016</f>
        <v>0.34951865200661042</v>
      </c>
      <c r="Z14">
        <v>100</v>
      </c>
      <c r="AA14">
        <v>0.32</v>
      </c>
      <c r="AB14">
        <v>7</v>
      </c>
      <c r="AC14">
        <v>0.7</v>
      </c>
      <c r="AD14">
        <f t="shared" si="1"/>
        <v>5.0118723362727164E-8</v>
      </c>
      <c r="AE14">
        <v>1</v>
      </c>
      <c r="AF14">
        <v>0.311</v>
      </c>
      <c r="AG14">
        <f t="array" ref="AG14">INDEX(Transcriptome!D$2:D$28,MATCH(1,(Transcriptome!$A$2:$A$28=$B14)*(Transcriptome!$C$2:$C$28=$E14),0))</f>
        <v>0.79911115968947066</v>
      </c>
      <c r="AH14">
        <f t="array" ref="AH14">INDEX(Transcriptome!E$2:E$28,MATCH(1,(Transcriptome!$A$2:$A$28=$B14)*(Transcriptome!$C$2:$C$28=$E14),0))</f>
        <v>1.395845883804042</v>
      </c>
      <c r="AI14">
        <f t="array" ref="AI14">INDEX(Transcriptome!F$2:F$28,MATCH(1,(Transcriptome!$A$2:$A$28=$B14)*(Transcriptome!$C$2:$C$28=$E14),0))</f>
        <v>1.2386820755987473</v>
      </c>
      <c r="AJ14">
        <f t="array" ref="AJ14">INDEX(Transcriptome!G$2:G$28,MATCH(1,(Transcriptome!$A$2:$A$28=$B14)*(Transcriptome!$C$2:$C$28=$E14),0))</f>
        <v>0.41313915958702108</v>
      </c>
      <c r="AK14">
        <f t="array" ref="AK14">INDEX(Transcriptome!H$2:H$28,MATCH(1,(Transcriptome!$A$2:$A$28=$B14)*(Transcriptome!$C$2:$C$28=$E14),0))</f>
        <v>0</v>
      </c>
      <c r="AL14">
        <f t="array" ref="AL14">INDEX(Transcriptome!I$2:I$28,MATCH(1,(Transcriptome!$A$2:$A$28=$B14)*(Transcriptome!$C$2:$C$28=$E14),0))</f>
        <v>1.6373902208828588</v>
      </c>
      <c r="AM14">
        <f t="array" ref="AM14">INDEX(Transcriptome!J$2:J$28,MATCH(1,(Transcriptome!$A$2:$A$28=$B14)*(Transcriptome!$C$2:$C$28=$E14),0))</f>
        <v>1.0934992172910949</v>
      </c>
      <c r="AN14">
        <f t="array" ref="AN14">INDEX(Transcriptome!K$2:K$28,MATCH(1,(Transcriptome!$A$2:$A$28=$B14)*(Transcriptome!$C$2:$C$28=$E14),0))</f>
        <v>1.4036482118242957</v>
      </c>
      <c r="AO14">
        <f t="array" ref="AO14">INDEX(Transcriptome!L$2:L$28,MATCH(1,(Transcriptome!$A$2:$A$28=$B14)*(Transcriptome!$C$2:$C$28=$E14),0))</f>
        <v>0.94961435084723056</v>
      </c>
      <c r="AP14">
        <f t="array" ref="AP14">INDEX(Transcriptome!M$2:M$28,MATCH(1,(Transcriptome!$A$2:$A$28=$B14)*(Transcriptome!$C$2:$C$28=$E14),0))</f>
        <v>1.0343862396420227</v>
      </c>
      <c r="AQ14">
        <f t="array" ref="AQ14">INDEX(Transcriptome!N$2:N$28,MATCH(1,(Transcriptome!$A$2:$A$28=$B14)*(Transcriptome!$C$2:$C$28=$E14),0))</f>
        <v>1.1417637658643289</v>
      </c>
      <c r="AR14">
        <f t="array" ref="AR14">INDEX(Transcriptome!O$2:O$28,MATCH(1,(Transcriptome!$A$2:$A$28=$B14)*(Transcriptome!$C$2:$C$28=$E14),0))</f>
        <v>1.3965472309808804</v>
      </c>
      <c r="AS14">
        <f t="array" ref="AS14">INDEX(Transcriptome!P$2:P$28,MATCH(1,(Transcriptome!$A$2:$A$28=$B14)*(Transcriptome!$C$2:$C$28=$E14),0))</f>
        <v>1.3919262992893948</v>
      </c>
      <c r="AT14">
        <f t="array" ref="AT14">INDEX(Transcriptome!Q$2:Q$28,MATCH(1,(Transcriptome!$A$2:$A$28=$B14)*(Transcriptome!$C$2:$C$28=$E14),0))</f>
        <v>0.73359669576377562</v>
      </c>
      <c r="AU14">
        <f t="array" ref="AU14">INDEX(Transcriptome!R$2:R$28,MATCH(1,(Transcriptome!$A$2:$A$28=$B14)*(Transcriptome!$C$2:$C$28=$E14),0))</f>
        <v>0.59836270430598559</v>
      </c>
      <c r="AV14">
        <f t="array" ref="AV14">INDEX(Transcriptome!S$2:S$28,MATCH(1,(Transcriptome!$A$2:$A$28=$B14)*(Transcriptome!$C$2:$C$28=$E14),0))</f>
        <v>0.44894986261624537</v>
      </c>
      <c r="AW14">
        <f t="array" ref="AW14">INDEX(Transcriptome!T$2:T$28,MATCH(1,(Transcriptome!$A$2:$A$28=$B14)*(Transcriptome!$C$2:$C$28=$E14),0))</f>
        <v>1.1873267962928766</v>
      </c>
      <c r="AX14">
        <f t="array" ref="AX14">INDEX(Transcriptome!U$2:U$28,MATCH(1,(Transcriptome!$A$2:$A$28=$B14)*(Transcriptome!$C$2:$C$28=$E14),0))</f>
        <v>2.9346206754839992</v>
      </c>
      <c r="AY14">
        <f t="array" ref="AY14">INDEX(Transcriptome!V$2:V$28,MATCH(1,(Transcriptome!$A$2:$A$28=$B14)*(Transcriptome!$C$2:$C$28=$E14),0))</f>
        <v>0</v>
      </c>
      <c r="AZ14">
        <f t="array" ref="AZ14">INDEX(Transcriptome!W$2:W$28,MATCH(1,(Transcriptome!$A$2:$A$28=$B14)*(Transcriptome!$C$2:$C$28=$E14),0))</f>
        <v>0</v>
      </c>
      <c r="BA14">
        <f t="array" ref="BA14">INDEX(Transcriptome!X$2:X$28,MATCH(1,(Transcriptome!$A$2:$A$28=$B14)*(Transcriptome!$C$2:$C$28=$E14),0))</f>
        <v>1.1338718139260324</v>
      </c>
      <c r="BB14">
        <f t="array" ref="BB14">INDEX(Transcriptome!Y$2:Y$28,MATCH(1,(Transcriptome!$A$2:$A$28=$B14)*(Transcriptome!$C$2:$C$28=$E14),0))</f>
        <v>0</v>
      </c>
      <c r="BC14">
        <f t="array" ref="BC14">INDEX(Transcriptome!Z$2:Z$28,MATCH(1,(Transcriptome!$A$2:$A$28=$B14)*(Transcriptome!$C$2:$C$28=$E14),0))</f>
        <v>1.5384366899444268</v>
      </c>
      <c r="BD14">
        <f t="array" ref="BD14">INDEX(Transcriptome!AA$2:AA$28,MATCH(1,(Transcriptome!$A$2:$A$28=$B14)*(Transcriptome!$C$2:$C$28=$E14),0))</f>
        <v>1.0764313688936573</v>
      </c>
      <c r="BE14">
        <f t="array" ref="BE14">INDEX(Transcriptome!AB$2:AB$28,MATCH(1,(Transcriptome!$A$2:$A$28=$B14)*(Transcriptome!$C$2:$C$28=$E14),0))</f>
        <v>0.47159130437877711</v>
      </c>
      <c r="BF14">
        <f t="array" ref="BF14">INDEX(Transcriptome!AC$2:AC$28,MATCH(1,(Transcriptome!$A$2:$A$28=$B14)*(Transcriptome!$C$2:$C$28=$E14),0))</f>
        <v>1.0571838358251406</v>
      </c>
      <c r="BG14">
        <f t="array" ref="BG14">INDEX(Transcriptome!AD$2:AD$28,MATCH(1,(Transcriptome!$A$2:$A$28=$B14)*(Transcriptome!$C$2:$C$28=$E14),0))</f>
        <v>1.2979820354545486</v>
      </c>
      <c r="BH14">
        <f t="array" ref="BH14">INDEX(Transcriptome!AE$2:AE$28,MATCH(1,(Transcriptome!$A$2:$A$28=$B14)*(Transcriptome!$C$2:$C$28=$E14),0))</f>
        <v>1.502511326716075</v>
      </c>
      <c r="BI14">
        <f t="array" ref="BI14">INDEX(Transcriptome!AF$2:AF$28,MATCH(1,(Transcriptome!$A$2:$A$28=$B14)*(Transcriptome!$C$2:$C$28=$E14),0))</f>
        <v>0.92275337933209434</v>
      </c>
      <c r="BJ14">
        <f t="array" ref="BJ14">INDEX(Transcriptome!AG$2:AG$28,MATCH(1,(Transcriptome!$A$2:$A$28=$B14)*(Transcriptome!$C$2:$C$28=$E14),0))</f>
        <v>0.57492789139254974</v>
      </c>
      <c r="BK14">
        <f t="array" ref="BK14">INDEX(Transcriptome!AH$2:AH$28,MATCH(1,(Transcriptome!$A$2:$A$28=$B14)*(Transcriptome!$C$2:$C$28=$E14),0))</f>
        <v>2.1154284091716771</v>
      </c>
      <c r="BL14">
        <f t="array" ref="BL14">INDEX(Transcriptome!AI$2:AI$28,MATCH(1,(Transcriptome!$A$2:$A$28=$B14)*(Transcriptome!$C$2:$C$28=$E14),0))</f>
        <v>0.85597038518299884</v>
      </c>
      <c r="BM14">
        <f t="array" ref="BM14">INDEX(Transcriptome!AJ$2:AJ$28,MATCH(1,(Transcriptome!$A$2:$A$28=$B14)*(Transcriptome!$C$2:$C$28=$E14),0))</f>
        <v>0.9270169484475107</v>
      </c>
      <c r="BN14">
        <f t="array" ref="BN14">INDEX(Transcriptome!AK$2:AK$28,MATCH(1,(Transcriptome!$A$2:$A$28=$B14)*(Transcriptome!$C$2:$C$28=$E14),0))</f>
        <v>0.91392647570710206</v>
      </c>
      <c r="BO14">
        <f t="array" ref="BO14">INDEX(Transcriptome!AL$2:AL$28,MATCH(1,(Transcriptome!$A$2:$A$28=$B14)*(Transcriptome!$C$2:$C$28=$E14),0))</f>
        <v>1</v>
      </c>
      <c r="BP14">
        <f t="array" ref="BP14">INDEX(Transcriptome!AM$2:AM$28,MATCH(1,(Transcriptome!$A$2:$A$28=$B14)*(Transcriptome!$C$2:$C$28=$E14),0))</f>
        <v>0.87506702113635604</v>
      </c>
      <c r="BQ14">
        <f t="array" ref="BQ14">INDEX(Transcriptome!AN$2:AN$28,MATCH(1,(Transcriptome!$A$2:$A$28=$B14)*(Transcriptome!$C$2:$C$28=$E14),0))</f>
        <v>1.0812931656942111</v>
      </c>
      <c r="BR14">
        <f t="array" ref="BR14">INDEX(Transcriptome!AO$2:AO$28,MATCH(1,(Transcriptome!$A$2:$A$28=$B14)*(Transcriptome!$C$2:$C$28=$E14),0))</f>
        <v>1.2412757853546588</v>
      </c>
      <c r="BS14">
        <f t="array" ref="BS14">INDEX(Transcriptome!AP$2:AP$28,MATCH(1,(Transcriptome!$A$2:$A$28=$B14)*(Transcriptome!$C$2:$C$28=$E14),0))</f>
        <v>1.1463769840236129</v>
      </c>
      <c r="BT14">
        <f t="array" ref="BT14">INDEX(Transcriptome!AQ$2:AQ$28,MATCH(1,(Transcriptome!$A$2:$A$28=$B14)*(Transcriptome!$C$2:$C$28=$E14),0))</f>
        <v>1.5376111207797365</v>
      </c>
      <c r="BU14">
        <f t="array" ref="BU14">INDEX(Transcriptome!AR$2:AR$28,MATCH(1,(Transcriptome!$A$2:$A$28=$B14)*(Transcriptome!$C$2:$C$28=$E14),0))</f>
        <v>0.78312832126036092</v>
      </c>
      <c r="BV14">
        <f t="array" ref="BV14">INDEX(Transcriptome!AS$2:AS$28,MATCH(1,(Transcriptome!$A$2:$A$28=$B14)*(Transcriptome!$C$2:$C$28=$E14),0))</f>
        <v>1.0554455360573771</v>
      </c>
      <c r="BW14">
        <f t="array" ref="BW14">INDEX(Transcriptome!AT$2:AT$28,MATCH(1,(Transcriptome!$A$2:$A$28=$B14)*(Transcriptome!$C$2:$C$28=$E14),0))</f>
        <v>0.8368102605762836</v>
      </c>
      <c r="BX14">
        <f t="array" ref="BX14">INDEX(Transcriptome!AU$2:AU$28,MATCH(1,(Transcriptome!$A$2:$A$28=$B14)*(Transcriptome!$C$2:$C$28=$E14),0))</f>
        <v>1.7524949277791828</v>
      </c>
      <c r="BY14">
        <f t="array" ref="BY14">INDEX(Transcriptome!AV$2:AV$28,MATCH(1,(Transcriptome!$A$2:$A$28=$B14)*(Transcriptome!$C$2:$C$28=$E14),0))</f>
        <v>0.67651836917863639</v>
      </c>
      <c r="BZ14">
        <f t="array" ref="BZ14">INDEX(Transcriptome!AW$2:AW$28,MATCH(1,(Transcriptome!$A$2:$A$28=$B14)*(Transcriptome!$C$2:$C$28=$E14),0))</f>
        <v>0.79957736892979914</v>
      </c>
      <c r="CA14">
        <f t="array" ref="CA14">INDEX(Transcriptome!AX$2:AX$28,MATCH(1,(Transcriptome!$A$2:$A$28=$B14)*(Transcriptome!$C$2:$C$28=$E14),0))</f>
        <v>0.84066476768291531</v>
      </c>
      <c r="CB14">
        <f t="array" ref="CB14">INDEX(Transcriptome!AY$2:AY$28,MATCH(1,(Transcriptome!$A$2:$A$28=$B14)*(Transcriptome!$C$2:$C$28=$E14),0))</f>
        <v>0.99862338389680116</v>
      </c>
      <c r="CC14">
        <f t="array" ref="CC14">INDEX(Transcriptome!AZ$2:AZ$28,MATCH(1,(Transcriptome!$A$2:$A$28=$B14)*(Transcriptome!$C$2:$C$28=$E14),0))</f>
        <v>0.95974063131380538</v>
      </c>
      <c r="CD14">
        <f t="array" ref="CD14">INDEX(Transcriptome!BA$2:BA$28,MATCH(1,(Transcriptome!$A$2:$A$28=$B14)*(Transcriptome!$C$2:$C$28=$E14),0))</f>
        <v>1.9813944974991031</v>
      </c>
      <c r="CE14">
        <f t="array" ref="CE14">INDEX(Transcriptome!BB$2:BB$28,MATCH(1,(Transcriptome!$A$2:$A$28=$B14)*(Transcriptome!$C$2:$C$28=$E14),0))</f>
        <v>2.1376571317272437</v>
      </c>
      <c r="CF14">
        <f t="array" ref="CF14">INDEX(Transcriptome!BC$2:BC$28,MATCH(1,(Transcriptome!$A$2:$A$28=$B14)*(Transcriptome!$C$2:$C$28=$E14),0))</f>
        <v>0</v>
      </c>
      <c r="CG14">
        <f t="array" ref="CG14">INDEX(Transcriptome!BD$2:BD$28,MATCH(1,(Transcriptome!$A$2:$A$28=$B14)*(Transcriptome!$C$2:$C$28=$E14),0))</f>
        <v>1.5663129663080484</v>
      </c>
      <c r="CH14">
        <f t="array" ref="CH14">INDEX(Transcriptome!BE$2:BE$28,MATCH(1,(Transcriptome!$A$2:$A$28=$B14)*(Transcriptome!$C$2:$C$28=$E14),0))</f>
        <v>1.4453935097704496</v>
      </c>
      <c r="CI14">
        <f t="array" ref="CI14">INDEX(Transcriptome!BF$2:BF$28,MATCH(1,(Transcriptome!$A$2:$A$28=$B14)*(Transcriptome!$C$2:$C$28=$E14),0))</f>
        <v>1.6277485452435247</v>
      </c>
      <c r="CJ14">
        <f t="array" ref="CJ14">INDEX(Transcriptome!BG$2:BG$28,MATCH(1,(Transcriptome!$A$2:$A$28=$B14)*(Transcriptome!$C$2:$C$28=$E14),0))</f>
        <v>2.3611743621600545</v>
      </c>
      <c r="CK14">
        <f t="array" ref="CK14">INDEX(Transcriptome!BH$2:BH$28,MATCH(1,(Transcriptome!$A$2:$A$28=$B14)*(Transcriptome!$C$2:$C$28=$E14),0))</f>
        <v>0.66157773370407957</v>
      </c>
      <c r="CL14">
        <f t="array" ref="CL14">INDEX(Transcriptome!BI$2:BI$28,MATCH(1,(Transcriptome!$A$2:$A$28=$B14)*(Transcriptome!$C$2:$C$28=$E14),0))</f>
        <v>0</v>
      </c>
      <c r="CM14">
        <f t="array" ref="CM14">INDEX(Transcriptome!BJ$2:BJ$28,MATCH(1,(Transcriptome!$A$2:$A$28=$B14)*(Transcriptome!$C$2:$C$28=$E14),0))</f>
        <v>0</v>
      </c>
      <c r="CN14">
        <f t="array" ref="CN14">INDEX(Transcriptome!BK$2:BK$28,MATCH(1,(Transcriptome!$A$2:$A$28=$B14)*(Transcriptome!$C$2:$C$28=$E14),0))</f>
        <v>2.2177081080211609</v>
      </c>
      <c r="CO14">
        <f t="array" ref="CO14">INDEX(Transcriptome!BL$2:BL$28,MATCH(1,(Transcriptome!$A$2:$A$28=$B14)*(Transcriptome!$C$2:$C$28=$E14),0))</f>
        <v>1.8689744295700941</v>
      </c>
      <c r="CP14">
        <f t="array" ref="CP14">INDEX(Transcriptome!BM$2:BM$28,MATCH(1,(Transcriptome!$A$2:$A$28=$B14)*(Transcriptome!$C$2:$C$28=$E14),0))</f>
        <v>0.71999310841955522</v>
      </c>
      <c r="CQ14">
        <f t="array" ref="CQ14">INDEX(Transcriptome!BN$2:BN$28,MATCH(1,(Transcriptome!$A$2:$A$28=$B14)*(Transcriptome!$C$2:$C$28=$E14),0))</f>
        <v>31.051492934824005</v>
      </c>
      <c r="CR14">
        <f t="array" ref="CR14">INDEX(Transcriptome!BO$2:BO$28,MATCH(1,(Transcriptome!$A$2:$A$28=$B14)*(Transcriptome!$C$2:$C$28=$E14),0))</f>
        <v>1.7199426312342987</v>
      </c>
      <c r="CS14">
        <f t="array" ref="CS14">INDEX(Transcriptome!BP$2:BP$28,MATCH(1,(Transcriptome!$A$2:$A$28=$B14)*(Transcriptome!$C$2:$C$28=$E14),0))</f>
        <v>0.66157773370407957</v>
      </c>
      <c r="CT14">
        <f t="array" ref="CT14">INDEX(Transcriptome!BQ$2:BQ$28,MATCH(1,(Transcriptome!$A$2:$A$28=$B14)*(Transcriptome!$C$2:$C$28=$E14),0))</f>
        <v>1</v>
      </c>
      <c r="CU14">
        <f t="array" ref="CU14">INDEX(Transcriptome!BR$2:BR$28,MATCH(1,(Transcriptome!$A$2:$A$28=$B14)*(Transcriptome!$C$2:$C$28=$E14),0))</f>
        <v>1.3004604300657727</v>
      </c>
    </row>
    <row r="15" spans="1:99">
      <c r="A15">
        <f>Glutamine!A20</f>
        <v>13</v>
      </c>
      <c r="B15" t="s">
        <v>582</v>
      </c>
      <c r="C15" s="324" t="s">
        <v>586</v>
      </c>
      <c r="D15">
        <v>1</v>
      </c>
      <c r="E15" t="s">
        <v>712</v>
      </c>
      <c r="F15" s="477">
        <f>'Growth Regression'!R15</f>
        <v>13.371875000000728</v>
      </c>
      <c r="G15" s="477">
        <f>'Growth Regression'!S15</f>
        <v>320.92500000001746</v>
      </c>
      <c r="H15">
        <f>AVERAGE('TL input - regression'!L15:L16)</f>
        <v>11.850840382779367</v>
      </c>
      <c r="I15">
        <f>AVERAGE('TL input - regression'!M15:M16)</f>
        <v>3.5523978685612789</v>
      </c>
      <c r="J15">
        <f>AVERAGE('TL input - regression'!N15:N16)</f>
        <v>2.1630000000000003</v>
      </c>
      <c r="K15">
        <f>AVERAGE('TL input - regression'!O15:O16)</f>
        <v>7.3499999999999996E-2</v>
      </c>
      <c r="L15">
        <f>AVERAGE('TL input - regression'!P15:P16)</f>
        <v>2.3570000000000002</v>
      </c>
      <c r="M15">
        <f>'Growth Regression'!P15</f>
        <v>4.7150661224136737E-4</v>
      </c>
      <c r="N15">
        <f>M15/'Growth Regression'!$O$24</f>
        <v>1.7763733172677498E-2</v>
      </c>
      <c r="O15">
        <f>'Post Process Calc.'!C33</f>
        <v>5.2335567084138945E-2</v>
      </c>
      <c r="P15">
        <f>'Post Process Calc.'!D33</f>
        <v>9.8429248909746633E-3</v>
      </c>
      <c r="Q15">
        <f>'Post Process Calc.'!E33</f>
        <v>-1.3789976439136284E-3</v>
      </c>
      <c r="R15">
        <f>'Post Process Calc.'!F33</f>
        <v>-5.0098020991669661E-3</v>
      </c>
      <c r="S15">
        <f>'Post Process Calc.'!G33</f>
        <v>1.3931788620839654E-4</v>
      </c>
      <c r="T15">
        <f t="shared" ref="T15" si="11">P15/O15</f>
        <v>0.18807333978344729</v>
      </c>
      <c r="U15">
        <f t="shared" ref="U15" si="12">O15/0.0016</f>
        <v>32.709729427586836</v>
      </c>
      <c r="V15">
        <f t="shared" ref="V15" si="13">P15/0.0016</f>
        <v>6.1518280568591646</v>
      </c>
      <c r="W15">
        <f t="shared" ref="W15" si="14">Q15/0.0016</f>
        <v>-0.86187352744601775</v>
      </c>
      <c r="X15">
        <f t="shared" ref="X15" si="15">R15/0.0016</f>
        <v>-3.1311263119793535</v>
      </c>
      <c r="Y15">
        <f t="shared" ref="Y15" si="16">S15/0.0016</f>
        <v>8.7073678880247835E-2</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AP6"/>
  <sheetViews>
    <sheetView topLeftCell="C19" zoomScaleNormal="100" workbookViewId="0">
      <selection activeCell="B33" sqref="B33"/>
    </sheetView>
  </sheetViews>
  <sheetFormatPr baseColWidth="10" defaultColWidth="9.33203125" defaultRowHeight="13"/>
  <cols>
    <col min="1" max="1" width="21.33203125" style="1" customWidth="1"/>
    <col min="2" max="2" width="16" style="1" customWidth="1"/>
    <col min="3" max="3" width="3.33203125" style="1" customWidth="1"/>
    <col min="4" max="7" width="9.5" style="1" customWidth="1"/>
    <col min="8" max="8" width="7.33203125" style="1" customWidth="1"/>
    <col min="9" max="10" width="9.5" style="1" customWidth="1"/>
    <col min="11" max="11" width="4.83203125" style="1" customWidth="1"/>
    <col min="12" max="18" width="9.5" style="1" customWidth="1"/>
    <col min="19" max="19" width="3" style="1" customWidth="1"/>
    <col min="20" max="22" width="9.5" style="1" customWidth="1"/>
    <col min="23" max="23" width="7.33203125" style="1" customWidth="1"/>
    <col min="24" max="26" width="9.5" style="1" customWidth="1"/>
    <col min="27" max="27" width="5.1640625" style="1" customWidth="1"/>
    <col min="28" max="37" width="9.5" style="1" customWidth="1"/>
    <col min="38" max="38" width="7.33203125" style="1" customWidth="1"/>
    <col min="39" max="42" width="9.5" style="1" customWidth="1"/>
    <col min="43" max="45" width="9.5" style="3" customWidth="1"/>
    <col min="46" max="16384" width="9.33203125" style="3"/>
  </cols>
  <sheetData>
    <row r="1" spans="1:2" ht="5.25" customHeight="1" thickBot="1"/>
    <row r="2" spans="1:2" ht="32.25" customHeight="1">
      <c r="A2" s="154"/>
      <c r="B2" s="128" t="s">
        <v>323</v>
      </c>
    </row>
    <row r="3" spans="1:2" ht="17" thickBot="1">
      <c r="A3" s="124"/>
      <c r="B3" s="129" t="s">
        <v>383</v>
      </c>
    </row>
    <row r="4" spans="1:2" ht="16">
      <c r="A4" s="155" t="s">
        <v>296</v>
      </c>
      <c r="B4" s="130">
        <v>4</v>
      </c>
    </row>
    <row r="5" spans="1:2" ht="16">
      <c r="A5" s="156" t="s">
        <v>297</v>
      </c>
      <c r="B5" s="131">
        <v>4</v>
      </c>
    </row>
    <row r="6" spans="1:2" ht="17" thickBot="1">
      <c r="A6" s="157" t="s">
        <v>298</v>
      </c>
      <c r="B6" s="132">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AC32"/>
  <sheetViews>
    <sheetView topLeftCell="A19" zoomScale="160" zoomScaleNormal="160" workbookViewId="0">
      <selection activeCell="B37" sqref="B37"/>
    </sheetView>
  </sheetViews>
  <sheetFormatPr baseColWidth="10" defaultColWidth="9.1640625" defaultRowHeight="16"/>
  <cols>
    <col min="1" max="1" width="47.5" style="47" customWidth="1"/>
    <col min="2" max="2" width="16.5" style="47" customWidth="1"/>
    <col min="3" max="3" width="7" style="47" customWidth="1"/>
    <col min="4" max="30" width="7.5" style="47" customWidth="1"/>
    <col min="31" max="16384" width="9.1640625" style="47"/>
  </cols>
  <sheetData>
    <row r="1" spans="1:3" ht="31.5" customHeight="1">
      <c r="A1" s="123"/>
      <c r="B1" s="128" t="s">
        <v>323</v>
      </c>
      <c r="C1" s="46"/>
    </row>
    <row r="2" spans="1:3" ht="17" thickBot="1">
      <c r="A2" s="124" t="s">
        <v>295</v>
      </c>
      <c r="B2" s="129" t="s">
        <v>383</v>
      </c>
      <c r="C2" s="46"/>
    </row>
    <row r="3" spans="1:3">
      <c r="A3" s="125" t="s">
        <v>300</v>
      </c>
      <c r="B3" s="133">
        <v>3</v>
      </c>
    </row>
    <row r="4" spans="1:3">
      <c r="A4" s="126" t="s">
        <v>301</v>
      </c>
      <c r="B4" s="134">
        <v>3</v>
      </c>
    </row>
    <row r="5" spans="1:3">
      <c r="A5" s="126" t="s">
        <v>302</v>
      </c>
      <c r="B5" s="134">
        <v>3</v>
      </c>
    </row>
    <row r="6" spans="1:3">
      <c r="A6" s="126" t="s">
        <v>303</v>
      </c>
      <c r="B6" s="134">
        <v>3</v>
      </c>
    </row>
    <row r="7" spans="1:3">
      <c r="A7" s="126" t="s">
        <v>304</v>
      </c>
      <c r="B7" s="134">
        <v>4</v>
      </c>
    </row>
    <row r="8" spans="1:3">
      <c r="A8" s="126" t="s">
        <v>305</v>
      </c>
      <c r="B8" s="134">
        <v>4</v>
      </c>
    </row>
    <row r="9" spans="1:3">
      <c r="A9" s="126" t="s">
        <v>306</v>
      </c>
      <c r="B9" s="134">
        <v>3</v>
      </c>
    </row>
    <row r="10" spans="1:3">
      <c r="A10" s="126" t="s">
        <v>355</v>
      </c>
      <c r="B10" s="134">
        <v>3</v>
      </c>
    </row>
    <row r="11" spans="1:3">
      <c r="A11" s="126" t="s">
        <v>330</v>
      </c>
      <c r="B11" s="134">
        <v>3</v>
      </c>
    </row>
    <row r="12" spans="1:3">
      <c r="A12" s="126" t="s">
        <v>307</v>
      </c>
      <c r="B12" s="134">
        <v>3</v>
      </c>
    </row>
    <row r="13" spans="1:3">
      <c r="A13" s="126" t="s">
        <v>308</v>
      </c>
      <c r="B13" s="134">
        <v>6</v>
      </c>
    </row>
    <row r="14" spans="1:3">
      <c r="A14" s="126" t="s">
        <v>708</v>
      </c>
      <c r="B14" s="134">
        <v>3</v>
      </c>
    </row>
    <row r="15" spans="1:3">
      <c r="A15" s="126" t="s">
        <v>309</v>
      </c>
      <c r="B15" s="134">
        <v>3</v>
      </c>
    </row>
    <row r="16" spans="1:3">
      <c r="A16" s="126" t="s">
        <v>310</v>
      </c>
      <c r="B16" s="134">
        <v>3</v>
      </c>
    </row>
    <row r="17" spans="1:29">
      <c r="A17" s="126" t="s">
        <v>311</v>
      </c>
      <c r="B17" s="134">
        <v>3</v>
      </c>
    </row>
    <row r="18" spans="1:29">
      <c r="A18" s="126" t="s">
        <v>335</v>
      </c>
      <c r="B18" s="134">
        <v>5</v>
      </c>
    </row>
    <row r="19" spans="1:29">
      <c r="A19" s="126" t="s">
        <v>312</v>
      </c>
      <c r="B19" s="134">
        <v>3</v>
      </c>
    </row>
    <row r="20" spans="1:29">
      <c r="A20" s="126" t="s">
        <v>313</v>
      </c>
      <c r="B20" s="134">
        <v>3</v>
      </c>
    </row>
    <row r="21" spans="1:29">
      <c r="A21" s="126" t="s">
        <v>314</v>
      </c>
      <c r="B21" s="134">
        <v>3</v>
      </c>
    </row>
    <row r="22" spans="1:29">
      <c r="A22" s="126" t="s">
        <v>315</v>
      </c>
      <c r="B22" s="134">
        <v>3</v>
      </c>
    </row>
    <row r="23" spans="1:29">
      <c r="A23" s="126" t="s">
        <v>316</v>
      </c>
      <c r="B23" s="134">
        <v>3</v>
      </c>
    </row>
    <row r="24" spans="1:29">
      <c r="A24" s="126" t="s">
        <v>317</v>
      </c>
      <c r="B24" s="134">
        <v>3</v>
      </c>
    </row>
    <row r="25" spans="1:29">
      <c r="A25" s="126" t="s">
        <v>336</v>
      </c>
      <c r="B25" s="134">
        <v>3</v>
      </c>
    </row>
    <row r="26" spans="1:29">
      <c r="A26" s="126" t="s">
        <v>318</v>
      </c>
      <c r="B26" s="134">
        <v>3</v>
      </c>
    </row>
    <row r="27" spans="1:29">
      <c r="A27" s="126" t="s">
        <v>356</v>
      </c>
      <c r="B27" s="134">
        <v>3</v>
      </c>
    </row>
    <row r="28" spans="1:29">
      <c r="A28" s="126" t="s">
        <v>319</v>
      </c>
      <c r="B28" s="134">
        <v>3</v>
      </c>
    </row>
    <row r="29" spans="1:29">
      <c r="A29" s="126" t="s">
        <v>320</v>
      </c>
      <c r="B29" s="134">
        <v>3</v>
      </c>
    </row>
    <row r="30" spans="1:29">
      <c r="A30" s="126" t="s">
        <v>357</v>
      </c>
      <c r="B30" s="134">
        <v>3</v>
      </c>
      <c r="AC30" s="47">
        <v>5</v>
      </c>
    </row>
    <row r="31" spans="1:29">
      <c r="A31" s="126" t="s">
        <v>321</v>
      </c>
      <c r="B31" s="134">
        <v>3</v>
      </c>
    </row>
    <row r="32" spans="1:29" ht="17" thickBot="1">
      <c r="A32" s="127" t="s">
        <v>322</v>
      </c>
      <c r="B32" s="135">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91"/>
  <sheetViews>
    <sheetView topLeftCell="A10" zoomScale="115" zoomScaleNormal="115" workbookViewId="0">
      <selection activeCell="AH34" sqref="AH34"/>
    </sheetView>
  </sheetViews>
  <sheetFormatPr baseColWidth="10" defaultColWidth="9.33203125" defaultRowHeight="13"/>
  <cols>
    <col min="1" max="14" width="9" style="3" customWidth="1"/>
    <col min="15" max="15" width="4.83203125" style="3" customWidth="1"/>
    <col min="16" max="30" width="9" style="3" customWidth="1"/>
    <col min="31" max="37" width="9.5" style="3" customWidth="1"/>
    <col min="38" max="38" width="7.33203125" style="3" customWidth="1"/>
    <col min="39" max="45" width="9.5" style="3" customWidth="1"/>
    <col min="46" max="16384" width="9.33203125" style="3"/>
  </cols>
  <sheetData>
    <row r="91" ht="5" customHeight="1"/>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158"/>
  <sheetViews>
    <sheetView zoomScaleNormal="100" workbookViewId="0">
      <selection activeCell="L15" sqref="L15"/>
    </sheetView>
  </sheetViews>
  <sheetFormatPr baseColWidth="10" defaultColWidth="9.1640625" defaultRowHeight="13"/>
  <cols>
    <col min="1" max="1" width="10.5" style="40" customWidth="1"/>
    <col min="2" max="2" width="7.83203125" style="40" customWidth="1"/>
    <col min="3" max="3" width="9.1640625" style="40"/>
    <col min="4" max="4" width="11.33203125" style="40" customWidth="1"/>
    <col min="5" max="5" width="5.5" style="40" customWidth="1"/>
    <col min="6" max="6" width="10.1640625" style="40" customWidth="1"/>
    <col min="7" max="8" width="9.1640625" style="40"/>
    <col min="9" max="9" width="4.6640625" style="40" customWidth="1"/>
    <col min="10" max="10" width="11" style="40" customWidth="1"/>
    <col min="11" max="11" width="11.6640625" style="40" customWidth="1"/>
    <col min="12" max="14" width="9.1640625" style="40"/>
    <col min="15" max="15" width="5.33203125" style="40" customWidth="1"/>
    <col min="16" max="16" width="12" style="40" customWidth="1"/>
    <col min="17" max="17" width="11.5" style="40" customWidth="1"/>
    <col min="18" max="18" width="9.1640625" style="40"/>
    <col min="19" max="19" width="3" style="40" customWidth="1"/>
    <col min="20" max="21" width="9.1640625" style="40"/>
    <col min="22" max="23" width="9.1640625" style="40" customWidth="1"/>
    <col min="24" max="24" width="10.6640625" style="40" customWidth="1"/>
    <col min="25" max="16384" width="9.1640625" style="40"/>
  </cols>
  <sheetData>
    <row r="1" spans="1:18" ht="14" thickBot="1"/>
    <row r="2" spans="1:18" s="66" customFormat="1" ht="25" customHeight="1">
      <c r="A2" s="158"/>
      <c r="B2" s="159"/>
      <c r="C2" s="557" t="s">
        <v>421</v>
      </c>
      <c r="D2" s="557"/>
      <c r="E2" s="561" t="s">
        <v>413</v>
      </c>
      <c r="F2" s="561"/>
      <c r="G2" s="561"/>
      <c r="H2" s="561"/>
      <c r="I2" s="160"/>
      <c r="J2" s="559" t="s">
        <v>418</v>
      </c>
      <c r="K2" s="563" t="s">
        <v>424</v>
      </c>
      <c r="L2" s="561"/>
      <c r="M2" s="561"/>
      <c r="N2" s="561"/>
      <c r="O2" s="561" t="s">
        <v>425</v>
      </c>
      <c r="P2" s="561"/>
      <c r="Q2" s="561"/>
      <c r="R2" s="564"/>
    </row>
    <row r="3" spans="1:18" ht="14" thickBot="1">
      <c r="A3" s="161"/>
      <c r="B3" s="162"/>
      <c r="C3" s="569" t="s">
        <v>271</v>
      </c>
      <c r="D3" s="569"/>
      <c r="E3" s="163"/>
      <c r="F3" s="163" t="s">
        <v>325</v>
      </c>
      <c r="G3" s="163"/>
      <c r="H3" s="163" t="s">
        <v>433</v>
      </c>
      <c r="I3" s="164"/>
      <c r="J3" s="560"/>
      <c r="K3" s="165"/>
      <c r="L3" s="166" t="s">
        <v>325</v>
      </c>
      <c r="M3" s="166"/>
      <c r="N3" s="166" t="s">
        <v>288</v>
      </c>
      <c r="O3" s="166"/>
      <c r="P3" s="166" t="s">
        <v>325</v>
      </c>
      <c r="Q3" s="166"/>
      <c r="R3" s="167" t="s">
        <v>288</v>
      </c>
    </row>
    <row r="4" spans="1:18">
      <c r="A4" s="168" t="s">
        <v>272</v>
      </c>
      <c r="B4" s="169"/>
      <c r="C4" s="170"/>
      <c r="D4" s="171">
        <v>0.45050000000000001</v>
      </c>
      <c r="E4" s="172"/>
      <c r="F4" s="173">
        <f>SLOPE('In Process Calc.'!$U$3:$U$193,'In Process Calc.'!$T$3:$T$193)</f>
        <v>-4.4986896020797702E-2</v>
      </c>
      <c r="G4" s="173"/>
      <c r="H4" s="174">
        <f>RSQ('In Process Calc.'!$U$3:$U$193,'In Process Calc.'!$T$3:$T$193)</f>
        <v>0.27519780594312837</v>
      </c>
      <c r="I4" s="174"/>
      <c r="J4" s="203" t="s">
        <v>420</v>
      </c>
      <c r="K4" s="175" t="s">
        <v>272</v>
      </c>
      <c r="L4" s="174" cm="1">
        <f t="array" ref="L4">IF($J4="Yes", SLOPE(IF('In Process Calc.'!$A$3:$A$193&lt;=NS, 'In Process Calc.'!$U$3:$U$193),IF('In Process Calc.'!$A$3:$A$193&lt;=NS,'In Process Calc.'!$T$3:$T$193)), $F4)</f>
        <v>-0.14980321131776358</v>
      </c>
      <c r="M4" s="173"/>
      <c r="N4" s="174" cm="1">
        <f t="array" ref="N4">IF($J4="Yes", RSQ(IF('In Process Calc.'!$A$3:$A$193&lt;=NS, 'In Process Calc.'!$U$3:$U$193),IF('In Process Calc.'!$A$3:$A$193&lt;=NS,'In Process Calc.'!$T$3:$T$193)), $H4)</f>
        <v>0.95077141252495179</v>
      </c>
      <c r="O4" s="173"/>
      <c r="P4" s="174" cm="1">
        <f t="array" ref="P4">IF($J4="Yes", SLOPE(IF('In Process Calc.'!$A$3:$A$193&gt;NS, 'In Process Calc.'!$U$3:$U$193),IF('In Process Calc.'!$A$3:$A$193&gt;NS,'In Process Calc.'!$T$3:$T$193)), $F4)</f>
        <v>2.2199111281463551E-2</v>
      </c>
      <c r="Q4" s="173"/>
      <c r="R4" s="176" cm="1">
        <f t="array" ref="R4">IF($J4="Yes", RSQ(IF('In Process Calc.'!$A$3:$A$193&gt;NS, 'In Process Calc.'!$U$3:$U$193),IF('In Process Calc.'!$A$3:$A$193&gt;NS,'In Process Calc.'!$T$3:$T$193)), $H4)</f>
        <v>0.98182815180403216</v>
      </c>
    </row>
    <row r="5" spans="1:18" ht="14" thickBot="1">
      <c r="A5" s="161" t="s">
        <v>415</v>
      </c>
      <c r="B5" s="162"/>
      <c r="C5" s="172"/>
      <c r="D5" s="173"/>
      <c r="E5" s="172"/>
      <c r="F5" s="173">
        <f>SLOPE('In Process Calc.'!$Z$3:$Z$193,'In Process Calc.'!$T$3:$T$193)</f>
        <v>-1.0459934101742624E-2</v>
      </c>
      <c r="G5" s="173"/>
      <c r="H5" s="174">
        <f>RSQ('In Process Calc.'!$Z$3:$Z$193,'In Process Calc.'!$T$3:$T$193)</f>
        <v>4.1709733891931444E-3</v>
      </c>
      <c r="I5" s="174"/>
      <c r="J5" s="204" t="s">
        <v>420</v>
      </c>
      <c r="K5" s="177" t="s">
        <v>415</v>
      </c>
      <c r="L5" s="178" cm="1">
        <f t="array" ref="L5">IF($J5="Yes", SLOPE(IF('In Process Calc.'!$A$3:$A$193&lt;=NS, 'In Process Calc.'!$Z$3:$Z$193),IF('In Process Calc.'!$A$3:$A$193&lt;=NS,'In Process Calc.'!$T$3:$T$193)), $F5)</f>
        <v>0.21550645410262426</v>
      </c>
      <c r="M5" s="179"/>
      <c r="N5" s="178" cm="1">
        <f t="array" ref="N5">IF($J5="Yes", RSQ(IF('In Process Calc.'!$A$3:$A$193&lt;=NS, 'In Process Calc.'!$Z$3:$Z$193),IF('In Process Calc.'!$A$3:$A$193&lt;=NS,'In Process Calc.'!$T$3:$T$193)), $H5)</f>
        <v>0.45731811746267947</v>
      </c>
      <c r="O5" s="179"/>
      <c r="P5" s="178" cm="1">
        <f t="array" ref="P5">IF($J5="Yes", SLOPE(IF('In Process Calc.'!$A$3:$A$193&gt;NS, 'In Process Calc.'!$Z$3:$Z$193),IF('In Process Calc.'!$A$3:$A$193&gt;NS,'In Process Calc.'!$T$3:$T$193)), $F5)</f>
        <v>6.7830072632234006E-2</v>
      </c>
      <c r="Q5" s="179"/>
      <c r="R5" s="180" cm="1">
        <f t="array" ref="R5">IF($J5="Yes", RSQ(IF('In Process Calc.'!$A$3:$A$193&gt;NS, 'In Process Calc.'!$Z$3:$Z$193),IF('In Process Calc.'!$A$3:$A$193&gt;NS,'In Process Calc.'!$T$3:$T$193)), $H5)</f>
        <v>0.29358729821478846</v>
      </c>
    </row>
    <row r="6" spans="1:18" ht="14" thickBot="1">
      <c r="A6" s="181"/>
      <c r="B6" s="182"/>
      <c r="C6" s="182"/>
      <c r="D6" s="182"/>
      <c r="E6" s="182"/>
      <c r="F6" s="182"/>
      <c r="G6" s="182"/>
      <c r="H6" s="182"/>
      <c r="I6" s="182"/>
      <c r="J6" s="183"/>
      <c r="K6" s="182"/>
      <c r="L6" s="182"/>
      <c r="M6" s="182"/>
      <c r="N6" s="182"/>
      <c r="O6" s="182"/>
      <c r="P6" s="182"/>
      <c r="Q6" s="182"/>
      <c r="R6" s="184"/>
    </row>
    <row r="7" spans="1:18" s="66" customFormat="1" ht="25.25" customHeight="1">
      <c r="A7" s="185"/>
      <c r="B7" s="186"/>
      <c r="C7" s="558" t="s">
        <v>422</v>
      </c>
      <c r="D7" s="558"/>
      <c r="E7" s="562" t="s">
        <v>414</v>
      </c>
      <c r="F7" s="562"/>
      <c r="G7" s="562"/>
      <c r="H7" s="562"/>
      <c r="I7" s="187"/>
      <c r="J7" s="567" t="s">
        <v>418</v>
      </c>
      <c r="K7" s="565" t="s">
        <v>434</v>
      </c>
      <c r="L7" s="562"/>
      <c r="M7" s="562"/>
      <c r="N7" s="562"/>
      <c r="O7" s="562" t="s">
        <v>435</v>
      </c>
      <c r="P7" s="562"/>
      <c r="Q7" s="562"/>
      <c r="R7" s="566"/>
    </row>
    <row r="8" spans="1:18" ht="14" thickBot="1">
      <c r="A8" s="188"/>
      <c r="B8" s="189"/>
      <c r="C8" s="570" t="s">
        <v>271</v>
      </c>
      <c r="D8" s="570"/>
      <c r="E8" s="190"/>
      <c r="F8" s="190" t="s">
        <v>325</v>
      </c>
      <c r="G8" s="190"/>
      <c r="H8" s="190" t="s">
        <v>288</v>
      </c>
      <c r="I8" s="191"/>
      <c r="J8" s="568"/>
      <c r="K8" s="192"/>
      <c r="L8" s="193" t="s">
        <v>325</v>
      </c>
      <c r="M8" s="193"/>
      <c r="N8" s="193" t="s">
        <v>288</v>
      </c>
      <c r="O8" s="193"/>
      <c r="P8" s="193" t="s">
        <v>325</v>
      </c>
      <c r="Q8" s="193"/>
      <c r="R8" s="194" t="s">
        <v>288</v>
      </c>
    </row>
    <row r="9" spans="1:18">
      <c r="A9" s="195" t="s">
        <v>273</v>
      </c>
      <c r="B9" s="196"/>
      <c r="C9" s="172"/>
      <c r="D9" s="174">
        <v>1.6666666666666666E-2</v>
      </c>
      <c r="E9" s="173"/>
      <c r="F9" s="174">
        <f>SLOPE('In Process Calc.'!$O$3:$O$193,'In Process Calc.'!$U$3:$U$193)</f>
        <v>1.2118099806681764</v>
      </c>
      <c r="G9" s="173"/>
      <c r="H9" s="174">
        <f>RSQ('In Process Calc.'!$O$3:$O$193,'In Process Calc.'!$U$3:$U$193)</f>
        <v>0.97294960020586418</v>
      </c>
      <c r="I9" s="197"/>
      <c r="J9" s="203" t="s">
        <v>420</v>
      </c>
      <c r="K9" s="198" t="s">
        <v>273</v>
      </c>
      <c r="L9" s="174" cm="1">
        <f t="array" ref="L9">IF($J9="Yes", SLOPE(IF('In Process Calc.'!$A$3:$A$193&lt;=NS, 'In Process Calc.'!$O$3:$O$193),IF('In Process Calc.'!$A$3:$A$193&lt;=NS,'In Process Calc.'!$U$3:$U$193)), $F9)</f>
        <v>1.1278074224478232</v>
      </c>
      <c r="M9" s="173"/>
      <c r="N9" s="174" cm="1">
        <f t="array" ref="N9">IF($J9="Yes", RSQ(IF('In Process Calc.'!$A$3:$A$193&lt;=NS, 'In Process Calc.'!$O$3:$O$193),IF('In Process Calc.'!$A$3:$A$193&lt;=NS,'In Process Calc.'!$U$3:$U$193)), $H9)</f>
        <v>0.98792772786369942</v>
      </c>
      <c r="O9" s="173"/>
      <c r="P9" s="174" cm="1">
        <f t="array" ref="P9">IF($J9="Yes", SLOPE(IF('In Process Calc.'!$A$3:$A$193&gt;NS, 'In Process Calc.'!$O$3:$O$193),IF('In Process Calc.'!$A$3:$A$193&gt;NS,'In Process Calc.'!$U$3:$U$193)), $F9)</f>
        <v>3.7334461599056254</v>
      </c>
      <c r="Q9" s="173"/>
      <c r="R9" s="176" cm="1">
        <f t="array" ref="R9">IF($J9="Yes", RSQ(IF('In Process Calc.'!$A$3:$A$193&gt;NS, 'In Process Calc.'!$O$3:$O$193),IF('In Process Calc.'!$A$3:$A$193&gt;NS,'In Process Calc.'!$U$3:$U$193)), $H9)</f>
        <v>0.85732507516216105</v>
      </c>
    </row>
    <row r="10" spans="1:18">
      <c r="A10" s="195" t="s">
        <v>274</v>
      </c>
      <c r="B10" s="196"/>
      <c r="C10" s="172"/>
      <c r="D10" s="174">
        <v>0.23333333333333334</v>
      </c>
      <c r="E10" s="173"/>
      <c r="F10" s="174">
        <f>SLOPE('In Process Calc.'!$P$3:$P$193,'In Process Calc.'!$U$3:$U$193)</f>
        <v>0.14767590623855817</v>
      </c>
      <c r="G10" s="173"/>
      <c r="H10" s="174">
        <f>RSQ('In Process Calc.'!$P$3:$P$193,'In Process Calc.'!$U$3:$U$193)</f>
        <v>0.19039065299627153</v>
      </c>
      <c r="I10" s="197"/>
      <c r="J10" s="203" t="s">
        <v>420</v>
      </c>
      <c r="K10" s="199" t="s">
        <v>274</v>
      </c>
      <c r="L10" s="174" cm="1">
        <f t="array" ref="L10">IF($J10="Yes", SLOPE(IF('In Process Calc.'!$A$3:$A$193&lt;=NS,'In Process Calc.'!$P$3:$P$193),IF('In Process Calc.'!$A$3:$A$193&lt;=NS,'In Process Calc.'!$U$3:$U$193)),$F10)</f>
        <v>0.12324770679386046</v>
      </c>
      <c r="M10" s="173"/>
      <c r="N10" s="174" cm="1">
        <f t="array" ref="N10">IF($J10="Yes", RSQ(IF('In Process Calc.'!$A$3:$A$193&lt;=NS,'In Process Calc.'!$P$3:$P$193),IF('In Process Calc.'!$A$3:$A$193&lt;=NS,'In Process Calc.'!$U$3:$U$193)),$H10)</f>
        <v>0.39150408944444282</v>
      </c>
      <c r="O10" s="197"/>
      <c r="P10" s="174" cm="1">
        <f t="array" ref="P10">IF($J10="Yes", SLOPE(IF('In Process Calc.'!$A$3:$A$193&gt;NS, 'In Process Calc.'!$P$3:$P$193),IF('In Process Calc.'!$A$3:$A$193&gt;NS,'In Process Calc.'!$U$3:$U$193)), $F10)</f>
        <v>1.1253079485090696</v>
      </c>
      <c r="Q10" s="173"/>
      <c r="R10" s="176" cm="1">
        <f t="array" ref="R10">IF($J10="Yes", RSQ(IF('In Process Calc.'!$A$3:$A$193&gt;NS, 'In Process Calc.'!$P$3:$P$193),IF('In Process Calc.'!$A$3:$A$193&gt;NS,'In Process Calc.'!$U$3:$U$193)), $H10)</f>
        <v>0.95451415206602386</v>
      </c>
    </row>
    <row r="11" spans="1:18">
      <c r="A11" s="195" t="s">
        <v>275</v>
      </c>
      <c r="B11" s="196"/>
      <c r="C11" s="172"/>
      <c r="D11" s="174">
        <v>1.6666666666666666E-2</v>
      </c>
      <c r="E11" s="173"/>
      <c r="F11" s="174">
        <f>SLOPE('In Process Calc.'!$Q$3:$Q$193,'In Process Calc.'!$U$3:$U$193)</f>
        <v>-1.2071972725234139</v>
      </c>
      <c r="G11" s="173"/>
      <c r="H11" s="174">
        <f>RSQ('In Process Calc.'!$Q$3:$Q$193,'In Process Calc.'!$U$3:$U$193)</f>
        <v>0.56167097956922396</v>
      </c>
      <c r="I11" s="197"/>
      <c r="J11" s="203" t="s">
        <v>420</v>
      </c>
      <c r="K11" s="199" t="s">
        <v>275</v>
      </c>
      <c r="L11" s="174" cm="1">
        <f t="array" ref="L11">IF($J11="Yes", SLOPE(IF('In Process Calc.'!$A$3:$A$193&lt;=NS,'In Process Calc.'!$Q$3:$Q$193),IF('In Process Calc.'!$A$3:$A$193&lt;=NS,'In Process Calc.'!$U$3:$U$193)),$F11)</f>
        <v>-1.2398922637228127</v>
      </c>
      <c r="M11" s="173"/>
      <c r="N11" s="174" cm="1">
        <f t="array" ref="N11">IF($J11="Yes", RSQ(IF('In Process Calc.'!$A$3:$A$193&lt;=NS,'In Process Calc.'!$Q$3:$Q$193),IF('In Process Calc.'!$A$3:$A$193&lt;=NS,'In Process Calc.'!$U$3:$U$193)),$H11)</f>
        <v>0.90145408638737501</v>
      </c>
      <c r="O11" s="197"/>
      <c r="P11" s="174" cm="1">
        <f t="array" ref="P11">IF($J11="Yes", SLOPE(IF('In Process Calc.'!$A$3:$A$193&gt;NS, 'In Process Calc.'!$Q$3:$Q$193),IF('In Process Calc.'!$A$3:$A$193&gt;NS,'In Process Calc.'!$U$3:$U$193)), $F11)</f>
        <v>1.117682585688113E-2</v>
      </c>
      <c r="Q11" s="173"/>
      <c r="R11" s="176" cm="1">
        <f t="array" ref="R11">IF($J11="Yes", RSQ(IF('In Process Calc.'!$A$3:$A$193&gt;NS, 'In Process Calc.'!$Q$3:$Q$193),IF('In Process Calc.'!$A$3:$A$193&gt;NS,'In Process Calc.'!$U$3:$U$193)), $H11)</f>
        <v>0.98862443976517989</v>
      </c>
    </row>
    <row r="12" spans="1:18">
      <c r="A12" s="195" t="s">
        <v>276</v>
      </c>
      <c r="B12" s="196"/>
      <c r="C12" s="172"/>
      <c r="D12" s="174">
        <v>1.6666666666666666E-2</v>
      </c>
      <c r="E12" s="173"/>
      <c r="F12" s="174">
        <f>SLOPE('In Process Calc.'!$R$3:$R$193,'In Process Calc.'!$U$3:$U$193)</f>
        <v>0.22098196670045361</v>
      </c>
      <c r="G12" s="173"/>
      <c r="H12" s="174">
        <f>RSQ('In Process Calc.'!$R$3:$R$193,'In Process Calc.'!$U$3:$U$193)</f>
        <v>0.55644556347517327</v>
      </c>
      <c r="I12" s="197"/>
      <c r="J12" s="203" t="s">
        <v>420</v>
      </c>
      <c r="K12" s="199" t="s">
        <v>276</v>
      </c>
      <c r="L12" s="174" cm="1">
        <f t="array" ref="L12">IF($J12="Yes", SLOPE(IF('In Process Calc.'!$A$3:$A$193&lt;=NS,'In Process Calc.'!$R$3:$R$193),IF('In Process Calc.'!$A$3:$A$193&lt;=NS,'In Process Calc.'!$U$3:$U$193)),$F12)</f>
        <v>0.19597445087069701</v>
      </c>
      <c r="M12" s="173"/>
      <c r="N12" s="174" cm="1">
        <f t="array" ref="N12">IF($J12="Yes", RSQ(IF('In Process Calc.'!$A$3:$A$193&lt;=NS,'In Process Calc.'!$R$3:$R$193),IF('In Process Calc.'!$A$3:$A$193&lt;=NS,'In Process Calc.'!$U$3:$U$193)),$H12)</f>
        <v>0.66055296163241306</v>
      </c>
      <c r="O12" s="197"/>
      <c r="P12" s="174" cm="1">
        <f t="array" ref="P12">IF($J12="Yes", SLOPE(IF('In Process Calc.'!$A$3:$A$193&gt;NS, 'In Process Calc.'!$R$3:$R$193),IF('In Process Calc.'!$A$3:$A$193&gt;NS,'In Process Calc.'!$U$3:$U$193)), $F12)</f>
        <v>0.17313074489606484</v>
      </c>
      <c r="Q12" s="173"/>
      <c r="R12" s="176" cm="1">
        <f t="array" ref="R12">IF($J12="Yes", RSQ(IF('In Process Calc.'!$A$3:$A$193&gt;NS, 'In Process Calc.'!$R$3:$R$193),IF('In Process Calc.'!$A$3:$A$193&gt;NS,'In Process Calc.'!$U$3:$U$193)), $H12)</f>
        <v>0.5308302513426798</v>
      </c>
    </row>
    <row r="13" spans="1:18">
      <c r="A13" s="195" t="s">
        <v>369</v>
      </c>
      <c r="B13" s="196"/>
      <c r="C13" s="172"/>
      <c r="D13" s="173"/>
      <c r="E13" s="173"/>
      <c r="F13" s="174">
        <f>SLOPE('In Process Calc.'!$S$3:$S$193,'In Process Calc.'!$U$3:$U$193)</f>
        <v>-0.17466255869927097</v>
      </c>
      <c r="G13" s="173"/>
      <c r="H13" s="174">
        <f>RSQ('In Process Calc.'!$S$3:$S$193,'In Process Calc.'!$U$3:$U$193)</f>
        <v>0.69485516574659756</v>
      </c>
      <c r="I13" s="197"/>
      <c r="J13" s="203" t="s">
        <v>420</v>
      </c>
      <c r="K13" s="199" t="s">
        <v>369</v>
      </c>
      <c r="L13" s="174" cm="1">
        <f t="array" ref="L13">IF($J13="Yes", SLOPE(IF('In Process Calc.'!$A$3:$A$193&lt;=NS,'In Process Calc.'!$S$3:$S$193),IF('In Process Calc.'!$A$3:$A$193&lt;=NS,'In Process Calc.'!$U$3:$U$193)),$F13)</f>
        <v>-0.19256817143857632</v>
      </c>
      <c r="M13" s="173"/>
      <c r="N13" s="174" cm="1">
        <f t="array" ref="N13">IF($J13="Yes", RSQ(IF('In Process Calc.'!$A$3:$A$193&lt;=NS,'In Process Calc.'!$S$3:$S$193),IF('In Process Calc.'!$A$3:$A$193&lt;=NS,'In Process Calc.'!$U$3:$U$193)),$H13)</f>
        <v>0.95747859027823057</v>
      </c>
      <c r="O13" s="197"/>
      <c r="P13" s="174" cm="1">
        <f t="array" ref="P13">IF($J13="Yes", SLOPE(IF('In Process Calc.'!$A$3:$A$193&gt;NS, 'In Process Calc.'!$S$3:$S$193),IF('In Process Calc.'!$A$3:$A$193&gt;NS,'In Process Calc.'!$U$3:$U$193)), $F13)</f>
        <v>-0.71300405568042713</v>
      </c>
      <c r="Q13" s="173"/>
      <c r="R13" s="176" cm="1">
        <f t="array" ref="R13">IF($J13="Yes", RSQ(IF('In Process Calc.'!$A$3:$A$193&gt;NS, 'In Process Calc.'!$S$3:$S$193),IF('In Process Calc.'!$A$3:$A$193&gt;NS,'In Process Calc.'!$U$3:$U$193)), $H13)</f>
        <v>0.99994561993221953</v>
      </c>
    </row>
    <row r="14" spans="1:18">
      <c r="A14" s="195" t="s">
        <v>277</v>
      </c>
      <c r="B14" s="196"/>
      <c r="C14" s="172"/>
      <c r="D14" s="174">
        <v>2.2202486678507993</v>
      </c>
      <c r="E14" s="173"/>
      <c r="F14" s="174">
        <f>SLOPE('In Process Calc.'!$V$3:$V$193,'In Process Calc.'!$U$3:$U$193)</f>
        <v>1.4570705229326377</v>
      </c>
      <c r="G14" s="173"/>
      <c r="H14" s="174">
        <f>RSQ('In Process Calc.'!$V$3:$V$193,'In Process Calc.'!$U$3:$U$193)</f>
        <v>0.31297798927523096</v>
      </c>
      <c r="I14" s="197"/>
      <c r="J14" s="203" t="s">
        <v>420</v>
      </c>
      <c r="K14" s="199" t="s">
        <v>277</v>
      </c>
      <c r="L14" s="174" cm="1">
        <f t="array" ref="L14">IF($J14="Yes", SLOPE(IF('In Process Calc.'!$A$3:$A$193&lt;=NS,'In Process Calc.'!$V$3:$V$193),IF('In Process Calc.'!$A$3:$A$193&lt;=NS,'In Process Calc.'!$U$3:$U$193)),$F14)</f>
        <v>2.0532912840467321</v>
      </c>
      <c r="M14" s="173"/>
      <c r="N14" s="174" cm="1">
        <f t="array" ref="N14">IF($J14="Yes", RSQ(IF('In Process Calc.'!$A$3:$A$193&lt;=NS,'In Process Calc.'!$V$3:$V$193),IF('In Process Calc.'!$A$3:$A$193&lt;=NS,'In Process Calc.'!$U$3:$U$193)),$H14)</f>
        <v>0.66015085924664263</v>
      </c>
      <c r="O14" s="197"/>
      <c r="P14" s="174" cm="1">
        <f t="array" ref="P14">IF($J14="Yes", SLOPE(IF('In Process Calc.'!$A$3:$A$193&gt;NS, 'In Process Calc.'!$V$3:$V$193),IF('In Process Calc.'!$A$3:$A$193&gt;NS,'In Process Calc.'!$U$3:$U$193)), $F14)</f>
        <v>3.9362695267943626</v>
      </c>
      <c r="Q14" s="173"/>
      <c r="R14" s="176" cm="1">
        <f t="array" ref="R14">IF($J14="Yes", RSQ(IF('In Process Calc.'!$A$3:$A$193&gt;NS, 'In Process Calc.'!$V$3:$V$193),IF('In Process Calc.'!$A$3:$A$193&gt;NS,'In Process Calc.'!$U$3:$U$193)), $H14)</f>
        <v>0.76973365107044389</v>
      </c>
    </row>
    <row r="15" spans="1:18">
      <c r="A15" s="195" t="s">
        <v>158</v>
      </c>
      <c r="B15" s="196"/>
      <c r="C15" s="172"/>
      <c r="D15" s="174">
        <v>8.3333333333333329E-2</v>
      </c>
      <c r="E15" s="173"/>
      <c r="F15" s="174">
        <f>SLOPE('In Process Calc.'!$W$3:$W$193,'In Process Calc.'!$U$3:$U$193)</f>
        <v>-1.3908684051455006E-2</v>
      </c>
      <c r="G15" s="173"/>
      <c r="H15" s="174">
        <f>RSQ('In Process Calc.'!$W$3:$W$193,'In Process Calc.'!$U$3:$U$193)</f>
        <v>3.0596426790663422E-3</v>
      </c>
      <c r="I15" s="197"/>
      <c r="J15" s="203" t="s">
        <v>420</v>
      </c>
      <c r="K15" s="199" t="s">
        <v>158</v>
      </c>
      <c r="L15" s="174" cm="1">
        <f t="array" ref="L15">IF($J15="Yes", SLOPE(IF('In Process Calc.'!$A$3:$A$193&lt;=NS,'In Process Calc.'!$W$3:$W$193),IF('In Process Calc.'!$A$3:$A$193&lt;=NS,'In Process Calc.'!$U$3:$U$193)),$F15)</f>
        <v>0.11055914038620694</v>
      </c>
      <c r="M15" s="173"/>
      <c r="N15" s="174" cm="1">
        <f t="array" ref="N15">IF($J15="Yes", RSQ(IF('In Process Calc.'!$A$3:$A$193&lt;=NS,'In Process Calc.'!$W$3:$W$193),IF('In Process Calc.'!$A$3:$A$193&lt;=NS,'In Process Calc.'!$U$3:$U$193)),$H15)</f>
        <v>0.23622863045843104</v>
      </c>
      <c r="O15" s="197"/>
      <c r="P15" s="174" cm="1">
        <f t="array" ref="P15">IF($J15="Yes", SLOPE(IF('In Process Calc.'!$A$3:$A$193&gt;NS, 'In Process Calc.'!$W$3:$W$193),IF('In Process Calc.'!$A$3:$A$193&gt;NS,'In Process Calc.'!$U$3:$U$193)), $F15)</f>
        <v>-2.7229472288271115</v>
      </c>
      <c r="Q15" s="173"/>
      <c r="R15" s="176" cm="1">
        <f t="array" ref="R15">IF($J15="Yes", RSQ(IF('In Process Calc.'!$A$3:$A$193&gt;NS, 'In Process Calc.'!$W$3:$W$193),IF('In Process Calc.'!$A$3:$A$193&gt;NS,'In Process Calc.'!$U$3:$U$193)), $H15)</f>
        <v>0.99777773992380481</v>
      </c>
    </row>
    <row r="16" spans="1:18">
      <c r="A16" s="195" t="s">
        <v>278</v>
      </c>
      <c r="B16" s="196"/>
      <c r="C16" s="172"/>
      <c r="D16" s="174">
        <v>5.1000000000000004E-2</v>
      </c>
      <c r="E16" s="173"/>
      <c r="F16" s="174">
        <f>SLOPE('In Process Calc.'!$X$3:$X$193,'In Process Calc.'!$U$3:$U$193)</f>
        <v>-0.12290547080456114</v>
      </c>
      <c r="G16" s="173"/>
      <c r="H16" s="174">
        <f>RSQ('In Process Calc.'!$X$3:$X$193,'In Process Calc.'!$U$3:$U$193)</f>
        <v>0.25986964968744641</v>
      </c>
      <c r="I16" s="197"/>
      <c r="J16" s="203" t="s">
        <v>420</v>
      </c>
      <c r="K16" s="199" t="s">
        <v>278</v>
      </c>
      <c r="L16" s="174" cm="1">
        <f t="array" ref="L16">IF($J16="Yes", SLOPE(IF('In Process Calc.'!$A$3:$A$193&lt;=NS,'In Process Calc.'!$X$3:$X$193),IF('In Process Calc.'!$A$3:$A$193&lt;=NS,'In Process Calc.'!$U$3:$U$193)),$F16)</f>
        <v>-7.5945094803733126E-2</v>
      </c>
      <c r="M16" s="173"/>
      <c r="N16" s="174" cm="1">
        <f t="array" ref="N16">IF($J16="Yes", RSQ(IF('In Process Calc.'!$A$3:$A$193&lt;=NS,'In Process Calc.'!$X$3:$X$193),IF('In Process Calc.'!$A$3:$A$193&lt;=NS,'In Process Calc.'!$U$3:$U$193)),$H16)</f>
        <v>0.36901155391632917</v>
      </c>
      <c r="O16" s="197"/>
      <c r="P16" s="174" cm="1">
        <f t="array" ref="P16">IF($J16="Yes", SLOPE(IF('In Process Calc.'!$A$3:$A$193&gt;NS, 'In Process Calc.'!$X$3:$X$193),IF('In Process Calc.'!$A$3:$A$193&gt;NS,'In Process Calc.'!$U$3:$U$193)), $F16)</f>
        <v>0.28386824801265587</v>
      </c>
      <c r="Q16" s="173"/>
      <c r="R16" s="176" cm="1">
        <f t="array" ref="R16">IF($J16="Yes", RSQ(IF('In Process Calc.'!$A$3:$A$193&gt;NS, 'In Process Calc.'!$X$3:$X$193),IF('In Process Calc.'!$A$3:$A$193&gt;NS,'In Process Calc.'!$U$3:$U$193)), $H16)</f>
        <v>0.93645459193712399</v>
      </c>
    </row>
    <row r="17" spans="1:24">
      <c r="A17" s="195" t="s">
        <v>279</v>
      </c>
      <c r="B17" s="196"/>
      <c r="C17" s="172"/>
      <c r="D17" s="174">
        <v>0.13833333333333334</v>
      </c>
      <c r="E17" s="173"/>
      <c r="F17" s="174">
        <f>SLOPE('In Process Calc.'!$Y$3:$Y$193,'In Process Calc.'!$U$3:$U$193)</f>
        <v>4.4888047242184842E-2</v>
      </c>
      <c r="G17" s="173"/>
      <c r="H17" s="174">
        <f>RSQ('In Process Calc.'!$Y$3:$Y$193,'In Process Calc.'!$U$3:$U$193)</f>
        <v>1.8834611158860714E-2</v>
      </c>
      <c r="I17" s="197"/>
      <c r="J17" s="203" t="s">
        <v>420</v>
      </c>
      <c r="K17" s="199" t="s">
        <v>279</v>
      </c>
      <c r="L17" s="174" cm="1">
        <f t="array" ref="L17">IF($J17="Yes", SLOPE(IF('In Process Calc.'!$A$3:$A$193&lt;=NS,'In Process Calc.'!$Y$3:$Y$193),IF('In Process Calc.'!$A$3:$A$193&lt;=NS,'In Process Calc.'!$U$3:$U$193)),$F17)</f>
        <v>5.8009358552240729E-2</v>
      </c>
      <c r="M17" s="173"/>
      <c r="N17" s="174" cm="1">
        <f t="array" ref="N17">IF($J17="Yes", RSQ(IF('In Process Calc.'!$A$3:$A$193&lt;=NS,'In Process Calc.'!$Y$3:$Y$193),IF('In Process Calc.'!$A$3:$A$193&lt;=NS,'In Process Calc.'!$U$3:$U$193)),$H17)</f>
        <v>8.9213593346272491E-2</v>
      </c>
      <c r="O17" s="197"/>
      <c r="P17" s="174" cm="1">
        <f t="array" ref="P17">IF($J17="Yes", SLOPE(IF('In Process Calc.'!$A$3:$A$193&gt;NS, 'In Process Calc.'!$Y$3:$Y$193),IF('In Process Calc.'!$A$3:$A$193&gt;NS,'In Process Calc.'!$U$3:$U$193)), $F17)</f>
        <v>5.6595077670326281E-2</v>
      </c>
      <c r="Q17" s="173"/>
      <c r="R17" s="176" cm="1">
        <f t="array" ref="R17">IF($J17="Yes", RSQ(IF('In Process Calc.'!$A$3:$A$193&gt;NS, 'In Process Calc.'!$Y$3:$Y$193),IF('In Process Calc.'!$A$3:$A$193&gt;NS,'In Process Calc.'!$U$3:$U$193)), $H17)</f>
        <v>0.55946494498999522</v>
      </c>
    </row>
    <row r="18" spans="1:24">
      <c r="A18" s="195" t="s">
        <v>280</v>
      </c>
      <c r="B18" s="196"/>
      <c r="C18" s="172"/>
      <c r="D18" s="174">
        <v>0.15</v>
      </c>
      <c r="E18" s="173"/>
      <c r="F18" s="174">
        <f>SLOPE('In Process Calc.'!$AA$3:$AA$193,'In Process Calc.'!$U$3:$U$193)</f>
        <v>-0.26992500546170417</v>
      </c>
      <c r="G18" s="173"/>
      <c r="H18" s="174">
        <f>RSQ('In Process Calc.'!$AA$3:$AA$193,'In Process Calc.'!$U$3:$U$193)</f>
        <v>0.1007101181226006</v>
      </c>
      <c r="I18" s="197"/>
      <c r="J18" s="203" t="s">
        <v>420</v>
      </c>
      <c r="K18" s="199" t="s">
        <v>280</v>
      </c>
      <c r="L18" s="174" cm="1">
        <f t="array" ref="L18">IF($J18="Yes", SLOPE(IF('In Process Calc.'!$A$3:$A$193&lt;=NS,'In Process Calc.'!$AA$3:$AA$193),IF('In Process Calc.'!$A$3:$A$193&lt;=NS,'In Process Calc.'!$U$3:$U$193)),$F18)</f>
        <v>-0.26708808496945691</v>
      </c>
      <c r="M18" s="173"/>
      <c r="N18" s="174" cm="1">
        <f t="array" ref="N18">IF($J18="Yes", RSQ(IF('In Process Calc.'!$A$3:$A$193&lt;=NS,'In Process Calc.'!$AA$3:$AA$193),IF('In Process Calc.'!$A$3:$A$193&lt;=NS,'In Process Calc.'!$U$3:$U$193)),$H18)</f>
        <v>0.49757890233613972</v>
      </c>
      <c r="O18" s="197"/>
      <c r="P18" s="174" cm="1">
        <f t="array" ref="P18">IF($J18="Yes", SLOPE(IF('In Process Calc.'!$A$3:$A$193&gt;NS, 'In Process Calc.'!$AA$3:$AA$193),IF('In Process Calc.'!$A$3:$A$193&gt;NS,'In Process Calc.'!$U$3:$U$193)), $F18)</f>
        <v>1.3690561117497901</v>
      </c>
      <c r="Q18" s="173"/>
      <c r="R18" s="176" cm="1">
        <f t="array" ref="R18">IF($J18="Yes", RSQ(IF('In Process Calc.'!$A$3:$A$193&gt;NS, 'In Process Calc.'!$AA$3:$AA$193),IF('In Process Calc.'!$A$3:$A$193&gt;NS,'In Process Calc.'!$U$3:$U$193)), $H18)</f>
        <v>0.88229824905734799</v>
      </c>
    </row>
    <row r="19" spans="1:24">
      <c r="A19" s="195" t="s">
        <v>281</v>
      </c>
      <c r="B19" s="196"/>
      <c r="C19" s="172"/>
      <c r="D19" s="174">
        <v>0.16666666666666666</v>
      </c>
      <c r="E19" s="173"/>
      <c r="F19" s="174">
        <f>SLOPE('In Process Calc.'!$AB$3:$AB$193,'In Process Calc.'!$U$3:$U$193)</f>
        <v>5.6764335766221696E-2</v>
      </c>
      <c r="G19" s="173"/>
      <c r="H19" s="174">
        <f>RSQ('In Process Calc.'!$AB$3:$AB$193,'In Process Calc.'!$U$3:$U$193)</f>
        <v>7.9213696028313969E-3</v>
      </c>
      <c r="I19" s="197"/>
      <c r="J19" s="203" t="s">
        <v>420</v>
      </c>
      <c r="K19" s="199" t="s">
        <v>281</v>
      </c>
      <c r="L19" s="174" cm="1">
        <f t="array" ref="L19">IF($J19="Yes", SLOPE(IF('In Process Calc.'!$A$3:$A$193&lt;=NS,'In Process Calc.'!$AB$3:$AB$193),IF('In Process Calc.'!$A$3:$A$193&lt;=NS,'In Process Calc.'!$U$3:$U$193)),$F19)</f>
        <v>9.6130462525145663E-2</v>
      </c>
      <c r="M19" s="173"/>
      <c r="N19" s="174" cm="1">
        <f t="array" ref="N19">IF($J19="Yes", RSQ(IF('In Process Calc.'!$A$3:$A$193&lt;=NS,'In Process Calc.'!$AB$3:$AB$193),IF('In Process Calc.'!$A$3:$A$193&lt;=NS,'In Process Calc.'!$U$3:$U$193)),$H19)</f>
        <v>0.14196171887254694</v>
      </c>
      <c r="O19" s="197"/>
      <c r="P19" s="174" cm="1">
        <f t="array" ref="P19">IF($J19="Yes", SLOPE(IF('In Process Calc.'!$A$3:$A$193&gt;NS, 'In Process Calc.'!$AB$3:$AB$193),IF('In Process Calc.'!$A$3:$A$193&gt;NS,'In Process Calc.'!$U$3:$U$193)), $F19)</f>
        <v>2.3656526551467678</v>
      </c>
      <c r="Q19" s="173"/>
      <c r="R19" s="176" cm="1">
        <f t="array" ref="R19">IF($J19="Yes", RSQ(IF('In Process Calc.'!$A$3:$A$193&gt;NS, 'In Process Calc.'!$AB$3:$AB$193),IF('In Process Calc.'!$A$3:$A$193&gt;NS,'In Process Calc.'!$U$3:$U$193)), $H19)</f>
        <v>0.92128739281694194</v>
      </c>
    </row>
    <row r="20" spans="1:24">
      <c r="A20" s="195" t="s">
        <v>282</v>
      </c>
      <c r="B20" s="196"/>
      <c r="C20" s="172"/>
      <c r="D20" s="174">
        <v>3.833333333333333E-2</v>
      </c>
      <c r="E20" s="173"/>
      <c r="F20" s="174">
        <f>SLOPE('In Process Calc.'!$AC$3:$AC$193,'In Process Calc.'!$U$3:$U$193)</f>
        <v>-0.14769355234990794</v>
      </c>
      <c r="G20" s="173"/>
      <c r="H20" s="174">
        <f>RSQ('In Process Calc.'!$AC$3:$AC$193,'In Process Calc.'!$U$3:$U$193)</f>
        <v>0.82381965095188181</v>
      </c>
      <c r="I20" s="197"/>
      <c r="J20" s="203" t="s">
        <v>420</v>
      </c>
      <c r="K20" s="199" t="s">
        <v>282</v>
      </c>
      <c r="L20" s="174" cm="1">
        <f t="array" ref="L20">IF($J20="Yes", SLOPE(IF('In Process Calc.'!$A$3:$A$193&lt;=NS,'In Process Calc.'!$AC$3:$AC$193),IF('In Process Calc.'!$A$3:$A$193&lt;=NS,'In Process Calc.'!$U$3:$U$193)),$F20)</f>
        <v>-0.17348932703021958</v>
      </c>
      <c r="M20" s="173"/>
      <c r="N20" s="174" cm="1">
        <f t="array" ref="N20">IF($J20="Yes", RSQ(IF('In Process Calc.'!$A$3:$A$193&lt;=NS,'In Process Calc.'!$AC$3:$AC$193),IF('In Process Calc.'!$A$3:$A$193&lt;=NS,'In Process Calc.'!$U$3:$U$193)),$H20)</f>
        <v>0.95676894455052552</v>
      </c>
      <c r="O20" s="197"/>
      <c r="P20" s="174" cm="1">
        <f t="array" ref="P20">IF($J20="Yes", SLOPE(IF('In Process Calc.'!$A$3:$A$193&gt;NS, 'In Process Calc.'!$AC$3:$AC$193),IF('In Process Calc.'!$A$3:$A$193&gt;NS,'In Process Calc.'!$U$3:$U$193)), $F20)</f>
        <v>-0.55334576005666747</v>
      </c>
      <c r="Q20" s="173"/>
      <c r="R20" s="176" cm="1">
        <f t="array" ref="R20">IF($J20="Yes", RSQ(IF('In Process Calc.'!$A$3:$A$193&gt;NS, 'In Process Calc.'!$AC$3:$AC$193),IF('In Process Calc.'!$A$3:$A$193&gt;NS,'In Process Calc.'!$U$3:$U$193)), $H20)</f>
        <v>0.97380844712805315</v>
      </c>
    </row>
    <row r="21" spans="1:24">
      <c r="A21" s="195" t="s">
        <v>85</v>
      </c>
      <c r="B21" s="196"/>
      <c r="C21" s="172"/>
      <c r="D21" s="174"/>
      <c r="E21" s="173"/>
      <c r="F21" s="174">
        <f>SLOPE('In Process Calc.'!$AD$3:$AD$193,'In Process Calc.'!$U$3:$U$193)</f>
        <v>1.3440085195402507</v>
      </c>
      <c r="G21" s="173"/>
      <c r="H21" s="174">
        <f>RSQ('In Process Calc.'!$AD$3:$AD$193,'In Process Calc.'!$U$3:$U$193)</f>
        <v>0.40326632108630239</v>
      </c>
      <c r="I21" s="197"/>
      <c r="J21" s="203" t="s">
        <v>420</v>
      </c>
      <c r="K21" s="199" t="s">
        <v>85</v>
      </c>
      <c r="L21" s="174" cm="1">
        <f t="array" ref="L21">IF($J21="Yes", SLOPE(IF('In Process Calc.'!$A$3:$A$193&lt;=NS,'In Process Calc.'!$AD$3:$AD$193),IF('In Process Calc.'!$A$3:$A$193&lt;=NS,'In Process Calc.'!$U$3:$U$193)),$F21)</f>
        <v>1.6487399198101433</v>
      </c>
      <c r="M21" s="173"/>
      <c r="N21" s="174" cm="1">
        <f t="array" ref="N21">IF($J21="Yes", RSQ(IF('In Process Calc.'!$A$3:$A$193&lt;=NS,'In Process Calc.'!$AD$3:$AD$193),IF('In Process Calc.'!$A$3:$A$193&lt;=NS,'In Process Calc.'!$U$3:$U$193)),$H21)</f>
        <v>0.87237778412242029</v>
      </c>
      <c r="O21" s="197"/>
      <c r="P21" s="174" cm="1">
        <f t="array" ref="P21">IF($J21="Yes", SLOPE(IF('In Process Calc.'!$A$3:$A$193&gt;NS, 'In Process Calc.'!$AD$3:$AD$193),IF('In Process Calc.'!$A$3:$A$193&gt;NS,'In Process Calc.'!$U$3:$U$193)), $F21)</f>
        <v>-4.1228906897888553</v>
      </c>
      <c r="Q21" s="173"/>
      <c r="R21" s="176" cm="1">
        <f t="array" ref="R21">IF($J21="Yes", RSQ(IF('In Process Calc.'!$A$3:$A$193&gt;NS, 'In Process Calc.'!$AD$3:$AD$193),IF('In Process Calc.'!$A$3:$A$193&gt;NS,'In Process Calc.'!$U$3:$U$193)), $H21)</f>
        <v>0.95388448177938145</v>
      </c>
    </row>
    <row r="22" spans="1:24">
      <c r="A22" s="195" t="s">
        <v>283</v>
      </c>
      <c r="B22" s="196"/>
      <c r="C22" s="172"/>
      <c r="D22" s="174">
        <v>7.166666666666667E-2</v>
      </c>
      <c r="E22" s="173"/>
      <c r="F22" s="174">
        <f>SLOPE('In Process Calc.'!$AE$3:$AE$193,'In Process Calc.'!$U$3:$U$193)</f>
        <v>1.9341617775366479E-3</v>
      </c>
      <c r="G22" s="173"/>
      <c r="H22" s="174">
        <f>RSQ('In Process Calc.'!$AE$3:$AE$193,'In Process Calc.'!$U$3:$U$193)</f>
        <v>4.0077424834377722E-5</v>
      </c>
      <c r="I22" s="197"/>
      <c r="J22" s="203" t="s">
        <v>420</v>
      </c>
      <c r="K22" s="199" t="s">
        <v>283</v>
      </c>
      <c r="L22" s="174" cm="1">
        <f t="array" ref="L22">IF($J22="Yes", SLOPE(IF('In Process Calc.'!$A$3:$A$193&lt;=NS,'In Process Calc.'!$AE$3:$AE$193),IF('In Process Calc.'!$A$3:$A$193&lt;=NS,'In Process Calc.'!$U$3:$U$193)),$F22)</f>
        <v>2.0334999271261901E-2</v>
      </c>
      <c r="M22" s="173"/>
      <c r="N22" s="174" cm="1">
        <f t="array" ref="N22">IF($J22="Yes", RSQ(IF('In Process Calc.'!$A$3:$A$193&lt;=NS,'In Process Calc.'!$AE$3:$AE$193),IF('In Process Calc.'!$A$3:$A$193&lt;=NS,'In Process Calc.'!$U$3:$U$193)),$H22)</f>
        <v>3.2072712045316108E-2</v>
      </c>
      <c r="O22" s="197"/>
      <c r="P22" s="174" cm="1">
        <f t="array" ref="P22">IF($J22="Yes", SLOPE(IF('In Process Calc.'!$A$3:$A$193&gt;NS, 'In Process Calc.'!$AE$3:$AE$193),IF('In Process Calc.'!$A$3:$A$193&gt;NS,'In Process Calc.'!$U$3:$U$193)), $F22)</f>
        <v>1.0734394305981394</v>
      </c>
      <c r="Q22" s="173"/>
      <c r="R22" s="176" cm="1">
        <f t="array" ref="R22">IF($J22="Yes", RSQ(IF('In Process Calc.'!$A$3:$A$193&gt;NS, 'In Process Calc.'!$AE$3:$AE$193),IF('In Process Calc.'!$A$3:$A$193&gt;NS,'In Process Calc.'!$U$3:$U$193)), $H22)</f>
        <v>0.92046132669131608</v>
      </c>
    </row>
    <row r="23" spans="1:24" ht="24.5" customHeight="1">
      <c r="A23" s="195" t="s">
        <v>370</v>
      </c>
      <c r="B23" s="196"/>
      <c r="C23" s="172"/>
      <c r="D23" s="173"/>
      <c r="E23" s="173"/>
      <c r="F23" s="174">
        <f>SLOPE('In Process Calc.'!$AF$3:$AF$193,'In Process Calc.'!$U$3:$U$193)</f>
        <v>-0.51237975725473728</v>
      </c>
      <c r="G23" s="173"/>
      <c r="H23" s="174">
        <f>RSQ('In Process Calc.'!$AF$3:$AF$193,'In Process Calc.'!$U$3:$U$193)</f>
        <v>0.75035844835945253</v>
      </c>
      <c r="I23" s="197"/>
      <c r="J23" s="203" t="s">
        <v>420</v>
      </c>
      <c r="K23" s="199" t="s">
        <v>370</v>
      </c>
      <c r="L23" s="174" cm="1">
        <f t="array" ref="L23">IF($J23="Yes", SLOPE(IF('In Process Calc.'!$A$3:$A$193&lt;=NS,'In Process Calc.'!$P$3:$P$193),IF('In Process Calc.'!$A$3:$A$193&lt;=NS,'In Process Calc.'!$U$3:$U$193)),$F23)</f>
        <v>0.12324770679386046</v>
      </c>
      <c r="M23" s="173"/>
      <c r="N23" s="174" cm="1">
        <f t="array" ref="N23">IF($J23="Yes", RSQ(IF('In Process Calc.'!$A$3:$A$193&lt;=NS,'In Process Calc.'!$P$3:$P$193),IF('In Process Calc.'!$A$3:$A$193&lt;=NS,'In Process Calc.'!$U$3:$U$193)),$H23)</f>
        <v>0.39150408944444282</v>
      </c>
      <c r="O23" s="197"/>
      <c r="P23" s="174" cm="1">
        <f t="array" ref="P23">IF($J23="Yes", SLOPE(IF('In Process Calc.'!$A$3:$A$193&gt;NS, 'In Process Calc.'!$P$3:$P$193),IF('In Process Calc.'!$A$3:$A$193&gt;NS,'In Process Calc.'!$U$3:$U$193)), $F23)</f>
        <v>1.1253079485090696</v>
      </c>
      <c r="Q23" s="173"/>
      <c r="R23" s="176" cm="1">
        <f t="array" ref="R23">IF($J23="Yes", RSQ(IF('In Process Calc.'!$A$3:$A$193&gt;NS, 'In Process Calc.'!$P$3:$P$193),IF('In Process Calc.'!$A$3:$A$193&gt;NS,'In Process Calc.'!$U$3:$U$193)), $H23)</f>
        <v>0.95451415206602386</v>
      </c>
    </row>
    <row r="24" spans="1:24">
      <c r="A24" s="195" t="s">
        <v>284</v>
      </c>
      <c r="B24" s="196"/>
      <c r="C24" s="172"/>
      <c r="D24" s="174">
        <v>8.3333333333333329E-2</v>
      </c>
      <c r="E24" s="173"/>
      <c r="F24" s="174">
        <f>SLOPE('In Process Calc.'!$AG$3:$AG$193,'In Process Calc.'!$U$3:$U$193)</f>
        <v>-0.84217677652875489</v>
      </c>
      <c r="G24" s="173"/>
      <c r="H24" s="174">
        <f>RSQ('In Process Calc.'!$AG$3:$AG$193,'In Process Calc.'!$U$3:$U$193)</f>
        <v>0.76141681564730346</v>
      </c>
      <c r="I24" s="197"/>
      <c r="J24" s="203" t="s">
        <v>420</v>
      </c>
      <c r="K24" s="199" t="s">
        <v>284</v>
      </c>
      <c r="L24" s="174" cm="1">
        <f t="array" ref="L24">IF($J24="Yes", SLOPE(IF('In Process Calc.'!$A$3:$A$193&lt;=NS,'In Process Calc.'!$AG$3:$AG$193),IF('In Process Calc.'!$A$3:$A$193&lt;=NS,'In Process Calc.'!$U$3:$U$193)),$F24)</f>
        <v>-1.0476503041186631</v>
      </c>
      <c r="M24" s="173"/>
      <c r="N24" s="174" cm="1">
        <f t="array" ref="N24">IF($J24="Yes", RSQ(IF('In Process Calc.'!$A$3:$A$193&lt;=NS,'In Process Calc.'!$AG$3:$AG$193),IF('In Process Calc.'!$A$3:$A$193&lt;=NS,'In Process Calc.'!$U$3:$U$193)),$H24)</f>
        <v>0.93532930639646583</v>
      </c>
      <c r="O24" s="197"/>
      <c r="P24" s="174" cm="1">
        <f t="array" ref="P24">IF($J24="Yes", SLOPE(IF('In Process Calc.'!$A$3:$A$193&gt;NS, 'In Process Calc.'!$AG$3:$AG$193),IF('In Process Calc.'!$A$3:$A$193&gt;NS,'In Process Calc.'!$U$3:$U$193)), $F24)</f>
        <v>-1.8265219147504805</v>
      </c>
      <c r="Q24" s="173"/>
      <c r="R24" s="176" cm="1">
        <f t="array" ref="R24">IF($J24="Yes", RSQ(IF('In Process Calc.'!$A$3:$A$193&gt;NS, 'In Process Calc.'!$AG$3:$AG$193),IF('In Process Calc.'!$A$3:$A$193&gt;NS,'In Process Calc.'!$U$3:$U$193)), $H24)</f>
        <v>0.88648925103290832</v>
      </c>
    </row>
    <row r="25" spans="1:24" ht="14" thickBot="1">
      <c r="A25" s="195" t="s">
        <v>285</v>
      </c>
      <c r="B25" s="196"/>
      <c r="C25" s="172"/>
      <c r="D25" s="174">
        <v>0.15</v>
      </c>
      <c r="E25" s="173"/>
      <c r="F25" s="174">
        <f>SLOPE('In Process Calc.'!$AH$3:$AH$193,'In Process Calc.'!$U$3:$U$193)</f>
        <v>-0.54727518508366513</v>
      </c>
      <c r="G25" s="173"/>
      <c r="H25" s="174">
        <f>RSQ('In Process Calc.'!$AH$3:$AH$193,'In Process Calc.'!$U$3:$U$193)</f>
        <v>0.66445678348833725</v>
      </c>
      <c r="I25" s="197"/>
      <c r="J25" s="203" t="s">
        <v>419</v>
      </c>
      <c r="K25" s="199" t="s">
        <v>285</v>
      </c>
      <c r="L25" s="174" cm="1">
        <f t="array" ref="L25">IF($J25="Yes", SLOPE(IF('In Process Calc.'!$A$3:$A$193&lt;=NS,'In Process Calc.'!$AH$3:$AH$193),IF('In Process Calc.'!$A$3:$A$193&lt;=NS,'In Process Calc.'!$U$3:$U$193)),$F25)</f>
        <v>-0.54727518508366513</v>
      </c>
      <c r="M25" s="173"/>
      <c r="N25" s="174" cm="1">
        <f t="array" ref="N25">IF($J25="Yes", RSQ(IF('In Process Calc.'!$A$3:$A$193&lt;=NS,'In Process Calc.'!$AH$3:$AH$193),IF('In Process Calc.'!$A$3:$A$193&lt;=NS,'In Process Calc.'!$U$3:$U$193)),$H25)</f>
        <v>0.66445678348833725</v>
      </c>
      <c r="O25" s="197"/>
      <c r="P25" s="174" cm="1">
        <f t="array" ref="P25">IF($J25="Yes", SLOPE(IF('In Process Calc.'!$A$3:$A$193&gt;NS, 'In Process Calc.'!$AH$3:$AH$193),IF('In Process Calc.'!$A$3:$A$193&gt;NS,'In Process Calc.'!$U$3:$U$193)), $F25)</f>
        <v>-0.54727518508366513</v>
      </c>
      <c r="Q25" s="173"/>
      <c r="R25" s="176" cm="1">
        <f t="array" ref="R25">IF($J25="Yes", RSQ(IF('In Process Calc.'!$A$3:$A$193&gt;NS, 'In Process Calc.'!$AH$3:$AH$193),IF('In Process Calc.'!$A$3:$A$193&gt;NS,'In Process Calc.'!$U$3:$U$193)), $H25)</f>
        <v>0.66445678348833725</v>
      </c>
    </row>
    <row r="26" spans="1:24">
      <c r="A26" s="195" t="s">
        <v>371</v>
      </c>
      <c r="B26" s="196"/>
      <c r="C26" s="172"/>
      <c r="D26" s="173"/>
      <c r="E26" s="173"/>
      <c r="F26" s="174">
        <f>SLOPE('In Process Calc.'!$AI$3:$AI$193,'In Process Calc.'!$U$3:$U$193)</f>
        <v>4.0962266545531166E-2</v>
      </c>
      <c r="G26" s="173"/>
      <c r="H26" s="174">
        <f>RSQ('In Process Calc.'!$AI$3:$AI$193,'In Process Calc.'!$U$3:$U$193)</f>
        <v>6.5748760824624553E-2</v>
      </c>
      <c r="I26" s="197"/>
      <c r="J26" s="203" t="s">
        <v>420</v>
      </c>
      <c r="K26" s="199" t="s">
        <v>371</v>
      </c>
      <c r="L26" s="174" cm="1">
        <f t="array" ref="L26">IF($J26="Yes", SLOPE(IF('In Process Calc.'!$A$3:$A$193&lt;=NS,'In Process Calc.'!$AI$3:$AI$193),IF('In Process Calc.'!$A$3:$A$193&lt;=NS,'In Process Calc.'!$U$3:$U$193)),$F26)</f>
        <v>3.7812807615326918E-2</v>
      </c>
      <c r="M26" s="173"/>
      <c r="N26" s="174" cm="1">
        <f t="array" ref="N26">IF($J26="Yes", RSQ(IF('In Process Calc.'!$A$3:$A$193&lt;=NS,'In Process Calc.'!$AI$3:$AI$193),IF('In Process Calc.'!$A$3:$A$193&lt;=NS,'In Process Calc.'!$U$3:$U$193)),$H26)</f>
        <v>0.25409313615124091</v>
      </c>
      <c r="O26" s="197"/>
      <c r="P26" s="174" cm="1">
        <f t="array" ref="P26">IF($J26="Yes", SLOPE(IF('In Process Calc.'!$A$3:$A$193&gt;NS, 'In Process Calc.'!$AI$3:$AI$193),IF('In Process Calc.'!$A$3:$A$193&gt;NS,'In Process Calc.'!$U$3:$U$193)), $F26)</f>
        <v>0.65952163130465846</v>
      </c>
      <c r="Q26" s="173"/>
      <c r="R26" s="176" cm="1">
        <f t="array" ref="R26">IF($J26="Yes", RSQ(IF('In Process Calc.'!$A$3:$A$193&gt;NS, 'In Process Calc.'!$AI$3:$AI$193),IF('In Process Calc.'!$A$3:$A$193&gt;NS,'In Process Calc.'!$U$3:$U$193)), $H26)</f>
        <v>0.93599131289755133</v>
      </c>
      <c r="T26" s="544" t="s">
        <v>423</v>
      </c>
      <c r="U26" s="545"/>
      <c r="V26" s="546"/>
      <c r="W26" s="553" t="s">
        <v>416</v>
      </c>
      <c r="X26" s="555" t="s">
        <v>417</v>
      </c>
    </row>
    <row r="27" spans="1:24">
      <c r="A27" s="195" t="s">
        <v>286</v>
      </c>
      <c r="B27" s="196"/>
      <c r="C27" s="172"/>
      <c r="D27" s="174">
        <v>7.0000000000000007E-2</v>
      </c>
      <c r="E27" s="173"/>
      <c r="F27" s="174">
        <f>SLOPE('In Process Calc.'!$AJ$3:$AJ$193,'In Process Calc.'!$U$3:$U$193)</f>
        <v>-0.27631706362897024</v>
      </c>
      <c r="G27" s="173"/>
      <c r="H27" s="174">
        <f>RSQ('In Process Calc.'!$AJ$3:$AJ$193,'In Process Calc.'!$U$3:$U$193)</f>
        <v>0.74424246914061953</v>
      </c>
      <c r="I27" s="197"/>
      <c r="J27" s="203" t="s">
        <v>419</v>
      </c>
      <c r="K27" s="199" t="s">
        <v>286</v>
      </c>
      <c r="L27" s="174" cm="1">
        <f t="array" ref="L27">IF($J27="Yes", SLOPE(IF('In Process Calc.'!$A$3:$A$193&lt;=NS,'In Process Calc.'!$AJ$3:$AJ$193),IF('In Process Calc.'!$A$3:$A$193&lt;=NS,'In Process Calc.'!$U$3:$U$193)),$F27)</f>
        <v>-0.27631706362897024</v>
      </c>
      <c r="M27" s="173"/>
      <c r="N27" s="174" cm="1">
        <f t="array" ref="N27">IF($J27="Yes", RSQ(IF('In Process Calc.'!$A$3:$A$193&lt;=NS,'In Process Calc.'!$AJ$3:$AJ$193),IF('In Process Calc.'!$A$3:$A$193&lt;=NS,'In Process Calc.'!$U$3:$U$193)),$H27)</f>
        <v>0.74424246914061953</v>
      </c>
      <c r="O27" s="197"/>
      <c r="P27" s="174" cm="1">
        <f t="array" ref="P27">IF($J27="Yes", SLOPE(IF('In Process Calc.'!$A$3:$A$193&gt;NS, 'In Process Calc.'!$AJ$3:$AJ$193),IF('In Process Calc.'!$A$3:$A$193&gt;NS,'In Process Calc.'!$U$3:$U$193)), $F27)</f>
        <v>-0.27631706362897024</v>
      </c>
      <c r="Q27" s="173"/>
      <c r="R27" s="176" cm="1">
        <f t="array" ref="R27">IF($J27="Yes", RSQ(IF('In Process Calc.'!$A$3:$A$193&gt;NS, 'In Process Calc.'!$AJ$3:$AJ$193),IF('In Process Calc.'!$A$3:$A$193&gt;NS,'In Process Calc.'!$U$3:$U$193)), $H27)</f>
        <v>0.74424246914061953</v>
      </c>
      <c r="T27" s="547"/>
      <c r="U27" s="548"/>
      <c r="V27" s="549"/>
      <c r="W27" s="554"/>
      <c r="X27" s="556"/>
    </row>
    <row r="28" spans="1:24" ht="17" thickBot="1">
      <c r="A28" s="188" t="s">
        <v>287</v>
      </c>
      <c r="B28" s="189"/>
      <c r="C28" s="200"/>
      <c r="D28" s="178">
        <v>0.15</v>
      </c>
      <c r="E28" s="179"/>
      <c r="F28" s="178">
        <f>SLOPE('In Process Calc.'!$AK$3:$AK$193,'In Process Calc.'!$U$3:$U$193)</f>
        <v>0.44935887340627073</v>
      </c>
      <c r="G28" s="179"/>
      <c r="H28" s="178">
        <f>RSQ('In Process Calc.'!$AK$3:$AK$193,'In Process Calc.'!$U$3:$U$193)</f>
        <v>0.24193066037404959</v>
      </c>
      <c r="I28" s="201"/>
      <c r="J28" s="204" t="s">
        <v>420</v>
      </c>
      <c r="K28" s="202" t="s">
        <v>287</v>
      </c>
      <c r="L28" s="178" cm="1">
        <f t="array" ref="L28">IF($J28="Yes", SLOPE(IF('In Process Calc.'!$A$3:$A$193&lt;=NS,'In Process Calc.'!$AK$3:$AK$193),IF('In Process Calc.'!$A$3:$A$193&lt;=NS,'In Process Calc.'!$U$3:$U$193)),$F28)</f>
        <v>0.56337739726091973</v>
      </c>
      <c r="M28" s="179"/>
      <c r="N28" s="178" cm="1">
        <f t="array" ref="N28">IF($J28="Yes", RSQ(IF('In Process Calc.'!$A$3:$A$193&lt;=NS,'In Process Calc.'!$AK$3:$AK$193),IF('In Process Calc.'!$A$3:$A$193&lt;=NS,'In Process Calc.'!$U$3:$U$193)),$H28)</f>
        <v>0.63266747224262176</v>
      </c>
      <c r="O28" s="201"/>
      <c r="P28" s="178" cm="1">
        <f t="array" ref="P28">IF($J28="Yes", SLOPE(IF('In Process Calc.'!$A$3:$A$193&gt;NS, 'In Process Calc.'!$AK$3:$AK$193),IF('In Process Calc.'!$A$3:$A$193&gt;NS,'In Process Calc.'!$U$3:$U$193)), $F28)</f>
        <v>3.2605886839658607</v>
      </c>
      <c r="Q28" s="179"/>
      <c r="R28" s="180" cm="1">
        <f t="array" ref="R28">IF($J28="Yes", RSQ(IF('In Process Calc.'!$A$3:$A$193&gt;NS, 'In Process Calc.'!$AK$3:$AK$193),IF('In Process Calc.'!$A$3:$A$193&gt;NS,'In Process Calc.'!$U$3:$U$193)), $H28)</f>
        <v>0.9380488533807847</v>
      </c>
      <c r="T28" s="550"/>
      <c r="U28" s="551"/>
      <c r="V28" s="552"/>
      <c r="W28" s="71">
        <v>11</v>
      </c>
      <c r="X28" s="70">
        <f>VLOOKUP(W28,'In Process Calc.'!A3:B93,2)</f>
        <v>10.913194444445253</v>
      </c>
    </row>
    <row r="158" spans="12:17">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xr:uid="{00000000-0002-0000-0E00-000000000000}">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1000000}">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V54"/>
  <sheetViews>
    <sheetView zoomScaleNormal="100" workbookViewId="0">
      <selection activeCell="T15" sqref="T15"/>
    </sheetView>
  </sheetViews>
  <sheetFormatPr baseColWidth="10" defaultColWidth="8.6640625" defaultRowHeight="13"/>
  <cols>
    <col min="1" max="1" width="16.6640625" style="8" customWidth="1"/>
    <col min="2" max="3" width="18.83203125" style="58" customWidth="1"/>
    <col min="4" max="4" width="6.5" style="58" customWidth="1"/>
    <col min="5" max="5" width="18.33203125" style="58" customWidth="1"/>
    <col min="6" max="6" width="9.33203125" style="9" customWidth="1"/>
    <col min="7" max="16" width="9.33203125" style="1" customWidth="1"/>
    <col min="17" max="18" width="9.6640625" style="1" bestFit="1" customWidth="1"/>
    <col min="19" max="21" width="9.5" style="1" customWidth="1"/>
    <col min="22" max="16384" width="8.6640625" style="1"/>
  </cols>
  <sheetData>
    <row r="1" spans="1:22" ht="141" customHeight="1">
      <c r="D1" s="77"/>
      <c r="H1" s="7"/>
      <c r="I1" s="7"/>
    </row>
    <row r="2" spans="1:22" ht="39" customHeight="1">
      <c r="A2" s="136" t="s">
        <v>426</v>
      </c>
      <c r="B2" s="137" t="s">
        <v>430</v>
      </c>
      <c r="C2" s="138"/>
      <c r="D2" s="68"/>
      <c r="E2" s="139" t="s">
        <v>427</v>
      </c>
      <c r="F2" s="140" t="s">
        <v>430</v>
      </c>
      <c r="G2" s="141"/>
      <c r="H2" s="141"/>
      <c r="I2" s="141"/>
      <c r="J2" s="141"/>
      <c r="K2" s="141"/>
      <c r="L2" s="141"/>
      <c r="M2" s="141"/>
      <c r="N2" s="141"/>
      <c r="O2" s="141"/>
      <c r="P2" s="141"/>
      <c r="Q2" s="141"/>
    </row>
    <row r="3" spans="1:22" s="5" customFormat="1" ht="29" customHeight="1">
      <c r="A3" s="142" t="s">
        <v>143</v>
      </c>
      <c r="B3" s="143" t="str">
        <f>_xlfn.CONCAT("Beginning through ", 24*ROUND('Stoichiometric Ratios'!X28,2), " hrs")</f>
        <v>Beginning through 261.84 hrs</v>
      </c>
      <c r="C3" s="143" t="str">
        <f>_xlfn.CONCAT(24*ROUND('Stoichiometric Ratios'!X28,2), " hrs through End")</f>
        <v>261.84 hrs through End</v>
      </c>
      <c r="D3" s="144"/>
      <c r="E3" s="145" t="s">
        <v>384</v>
      </c>
      <c r="F3" s="146">
        <f>'In Process Calc.'!$C4</f>
        <v>21.28333333338378</v>
      </c>
      <c r="G3" s="146">
        <f>'In Process Calc.'!$C5</f>
        <v>48.550000000046566</v>
      </c>
      <c r="H3" s="146">
        <f>'In Process Calc.'!$C6</f>
        <v>71.050000000046566</v>
      </c>
      <c r="I3" s="146">
        <f>'In Process Calc.'!$C7</f>
        <v>95.53333333338378</v>
      </c>
      <c r="J3" s="146">
        <f>'In Process Calc.'!$C8</f>
        <v>115.96666666679084</v>
      </c>
      <c r="K3" s="146">
        <f>'In Process Calc.'!$C9</f>
        <v>141.16666666668607</v>
      </c>
      <c r="L3" s="146">
        <f>'In Process Calc.'!$C10</f>
        <v>164.81666666676756</v>
      </c>
      <c r="M3" s="146">
        <f>'In Process Calc.'!$C11</f>
        <v>189.19999999995343</v>
      </c>
      <c r="N3" s="146">
        <f>'In Process Calc.'!$C12</f>
        <v>213.14999999996508</v>
      </c>
      <c r="O3" s="146" t="e">
        <f>'In Process Calc.'!#REF!</f>
        <v>#REF!</v>
      </c>
      <c r="P3" s="146" t="e">
        <f>'In Process Calc.'!#REF!</f>
        <v>#REF!</v>
      </c>
      <c r="Q3" s="146" t="e">
        <f>'In Process Calc.'!#REF!</f>
        <v>#REF!</v>
      </c>
      <c r="R3" s="4"/>
      <c r="S3" s="4"/>
      <c r="T3" s="4"/>
      <c r="U3" s="4"/>
      <c r="V3" s="24"/>
    </row>
    <row r="4" spans="1:22">
      <c r="A4" s="147" t="s">
        <v>400</v>
      </c>
      <c r="B4" s="234" cm="1">
        <f t="array" ref="B4">-SLOPE(IF('In Process Calc.'!$A$3:$A$93&lt;=NS, 'In Process Calc.'!$N$3:$N$93),IF('In Process Calc.'!$A$3:$A$93 &lt;=NS, 'In Process Calc.'!$T$3:$T$93))*B$15/22.53</f>
        <v>0.10334324577348004</v>
      </c>
      <c r="C4" s="234" cm="1">
        <f t="array" ref="C4">-SLOPE(IF('In Process Calc.'!$A$3:$A$93&gt;NS, 'In Process Calc.'!$N$3:$N$93),IF('In Process Calc.'!$A$3:$A$93&gt;NS, 'In Process Calc.'!$T$3:$T$93))*C$15/22.53</f>
        <v>4.9723144435398485E-2</v>
      </c>
      <c r="D4" s="148"/>
      <c r="E4" s="149" t="s">
        <v>400</v>
      </c>
      <c r="F4" s="236">
        <f>'Post Process Calc.'!$E4/22.53</f>
        <v>-0.84017052304798157</v>
      </c>
      <c r="G4" s="236">
        <f>'Post Process Calc.'!$E5/22.53</f>
        <v>-6.8610904966534242E-2</v>
      </c>
      <c r="H4" s="236">
        <f>'Post Process Calc.'!$E6/22.53</f>
        <v>0.11318189923091293</v>
      </c>
      <c r="I4" s="236">
        <f>'Post Process Calc.'!$E7/22.53</f>
        <v>0.14301367579680269</v>
      </c>
      <c r="J4" s="236">
        <f>'Post Process Calc.'!$E8/22.53</f>
        <v>0.13625843241401148</v>
      </c>
      <c r="K4" s="236">
        <f>'Post Process Calc.'!$E9/22.53</f>
        <v>0.10981315358196074</v>
      </c>
      <c r="L4" s="236">
        <f>'Post Process Calc.'!$E10/22.53</f>
        <v>9.048779870911125E-2</v>
      </c>
      <c r="M4" s="236">
        <f>'Post Process Calc.'!$E11/22.53</f>
        <v>8.0259784759599828E-2</v>
      </c>
      <c r="N4" s="236">
        <f>'Post Process Calc.'!$E12/22.53</f>
        <v>7.2342910062090357E-2</v>
      </c>
      <c r="O4" s="236">
        <f>'Post Process Calc.'!$E13/22.53</f>
        <v>7.2934763030679806E-2</v>
      </c>
      <c r="P4" s="236">
        <f>'Post Process Calc.'!$E14/22.53</f>
        <v>7.1917418224231117E-2</v>
      </c>
      <c r="Q4" s="236">
        <f>'Post Process Calc.'!$E15/22.53</f>
        <v>7.8010777045432508E-2</v>
      </c>
      <c r="R4" s="6"/>
      <c r="S4" s="6"/>
      <c r="T4" s="6"/>
      <c r="U4" s="6"/>
      <c r="V4" s="6"/>
    </row>
    <row r="5" spans="1:22">
      <c r="A5" s="150" t="s">
        <v>65</v>
      </c>
      <c r="B5" s="234">
        <v>0</v>
      </c>
      <c r="C5" s="234">
        <v>0</v>
      </c>
      <c r="D5" s="151"/>
      <c r="E5" s="149" t="s">
        <v>65</v>
      </c>
      <c r="F5" s="236">
        <v>0</v>
      </c>
      <c r="G5" s="236">
        <v>0</v>
      </c>
      <c r="H5" s="236">
        <v>0</v>
      </c>
      <c r="I5" s="236">
        <v>0</v>
      </c>
      <c r="J5" s="236">
        <v>0</v>
      </c>
      <c r="K5" s="236">
        <v>0</v>
      </c>
      <c r="L5" s="236">
        <v>0</v>
      </c>
      <c r="M5" s="236">
        <v>0</v>
      </c>
      <c r="N5" s="236">
        <v>0</v>
      </c>
      <c r="O5" s="236">
        <v>0</v>
      </c>
      <c r="P5" s="236">
        <v>0</v>
      </c>
      <c r="Q5" s="236">
        <v>0</v>
      </c>
      <c r="R5" s="6"/>
      <c r="S5" s="6"/>
      <c r="T5" s="6"/>
      <c r="U5" s="6"/>
      <c r="V5" s="6"/>
    </row>
    <row r="6" spans="1:22">
      <c r="A6" s="150" t="s">
        <v>406</v>
      </c>
      <c r="B6" s="235">
        <v>0</v>
      </c>
      <c r="C6" s="235">
        <v>0</v>
      </c>
      <c r="D6" s="151"/>
      <c r="E6" s="152" t="s">
        <v>144</v>
      </c>
      <c r="F6" s="237">
        <v>0</v>
      </c>
      <c r="G6" s="237">
        <v>0</v>
      </c>
      <c r="H6" s="237">
        <v>0</v>
      </c>
      <c r="I6" s="237">
        <v>0</v>
      </c>
      <c r="J6" s="237">
        <v>0</v>
      </c>
      <c r="K6" s="237">
        <v>0</v>
      </c>
      <c r="L6" s="237">
        <v>0</v>
      </c>
      <c r="M6" s="237">
        <v>0</v>
      </c>
      <c r="N6" s="237">
        <v>0</v>
      </c>
      <c r="O6" s="237">
        <v>0</v>
      </c>
      <c r="P6" s="237">
        <v>0</v>
      </c>
      <c r="Q6" s="237">
        <v>0</v>
      </c>
      <c r="R6" s="7"/>
      <c r="S6" s="7"/>
      <c r="T6" s="7"/>
      <c r="U6" s="7"/>
      <c r="V6" s="7"/>
    </row>
    <row r="7" spans="1:22">
      <c r="A7" s="150" t="s">
        <v>66</v>
      </c>
      <c r="B7" s="234">
        <f>'Stoichiometric Ratios'!$L9*'Specific Rate Tables'!$B$16</f>
        <v>9.8618532119671611E-3</v>
      </c>
      <c r="C7" s="234">
        <f>'Stoichiometric Ratios'!$P9*'Specific Rate Tables'!$C$16</f>
        <v>-3.0524466617464401E-3</v>
      </c>
      <c r="D7" s="151"/>
      <c r="E7" s="149" t="s">
        <v>66</v>
      </c>
      <c r="F7" s="237">
        <f>-'Post Process Calc.'!$F4</f>
        <v>-9.8495624353183611E-2</v>
      </c>
      <c r="G7" s="237">
        <f>-'Post Process Calc.'!$F5</f>
        <v>7.8687591101249867E-3</v>
      </c>
      <c r="H7" s="237">
        <f>-'Post Process Calc.'!$F6</f>
        <v>2.5597997605620416E-2</v>
      </c>
      <c r="I7" s="237">
        <f>-'Post Process Calc.'!$F7</f>
        <v>2.3238437545949595E-2</v>
      </c>
      <c r="J7" s="237">
        <f>-'Post Process Calc.'!$F8</f>
        <v>1.8925970705394066E-2</v>
      </c>
      <c r="K7" s="237">
        <f>-'Post Process Calc.'!$F9</f>
        <v>1.2674397591816541E-2</v>
      </c>
      <c r="L7" s="237">
        <f>-'Post Process Calc.'!$F10</f>
        <v>8.4957279563395785E-3</v>
      </c>
      <c r="M7" s="237">
        <f>-'Post Process Calc.'!$F11</f>
        <v>5.624503712637602E-3</v>
      </c>
      <c r="N7" s="237">
        <f>-'Post Process Calc.'!$F12</f>
        <v>3.1661760472056137E-3</v>
      </c>
      <c r="O7" s="237">
        <f>-'Post Process Calc.'!$F13</f>
        <v>8.4871495735689556E-4</v>
      </c>
      <c r="P7" s="237">
        <f>-'Post Process Calc.'!$F14</f>
        <v>-1.7606608390506489E-3</v>
      </c>
      <c r="Q7" s="237">
        <f>-'Post Process Calc.'!$F15</f>
        <v>-5.2358363026922781E-3</v>
      </c>
      <c r="R7" s="7"/>
      <c r="S7" s="7"/>
      <c r="T7" s="7"/>
      <c r="U7" s="7"/>
      <c r="V7" s="7"/>
    </row>
    <row r="8" spans="1:22">
      <c r="A8" s="150" t="s">
        <v>67</v>
      </c>
      <c r="B8" s="234">
        <f>'Stoichiometric Ratios'!$L10*'Specific Rate Tables'!$B$16</f>
        <v>1.0777112908820666E-3</v>
      </c>
      <c r="C8" s="234">
        <f>'Stoichiometric Ratios'!$P10*'Specific Rate Tables'!$C$16</f>
        <v>-9.2004607639770359E-4</v>
      </c>
      <c r="D8" s="151"/>
      <c r="E8" s="149" t="s">
        <v>67</v>
      </c>
      <c r="F8" s="237">
        <f>-'Post Process Calc.'!$G4</f>
        <v>1.4785226862303721E-3</v>
      </c>
      <c r="G8" s="237">
        <f>-'Post Process Calc.'!$G5</f>
        <v>4.9375296149146023E-3</v>
      </c>
      <c r="H8" s="237">
        <f>-'Post Process Calc.'!$G6</f>
        <v>4.148483595207972E-3</v>
      </c>
      <c r="I8" s="237">
        <f>-'Post Process Calc.'!$G7</f>
        <v>2.7172100479731522E-3</v>
      </c>
      <c r="J8" s="237">
        <f>-'Post Process Calc.'!$G8</f>
        <v>1.8519912771189824E-3</v>
      </c>
      <c r="K8" s="237">
        <f>-'Post Process Calc.'!$G9</f>
        <v>1.0037762621890576E-3</v>
      </c>
      <c r="L8" s="237">
        <f>-'Post Process Calc.'!$G10</f>
        <v>5.0553532442258731E-4</v>
      </c>
      <c r="M8" s="237">
        <f>-'Post Process Calc.'!$G11</f>
        <v>1.5896545812900945E-4</v>
      </c>
      <c r="N8" s="237">
        <f>-'Post Process Calc.'!$G12</f>
        <v>-1.2635059406216549E-4</v>
      </c>
      <c r="O8" s="237">
        <f>-'Post Process Calc.'!$G13</f>
        <v>-4.6345487833054824E-4</v>
      </c>
      <c r="P8" s="237">
        <f>-'Post Process Calc.'!$G14</f>
        <v>-8.22879450273814E-4</v>
      </c>
      <c r="Q8" s="237">
        <f>-'Post Process Calc.'!$G15</f>
        <v>-1.3862870741595172E-3</v>
      </c>
      <c r="R8" s="7"/>
      <c r="S8" s="7"/>
      <c r="T8" s="7"/>
      <c r="U8" s="7"/>
      <c r="V8" s="7"/>
    </row>
    <row r="9" spans="1:22">
      <c r="A9" s="150" t="s">
        <v>68</v>
      </c>
      <c r="B9" s="234">
        <f>'Stoichiometric Ratios'!$L11*'Specific Rate Tables'!$B$16</f>
        <v>-1.0841953386819241E-2</v>
      </c>
      <c r="C9" s="234">
        <f>'Stoichiometric Ratios'!$P11*'Specific Rate Tables'!$C$16</f>
        <v>-9.1381161839549616E-6</v>
      </c>
      <c r="D9" s="151"/>
      <c r="E9" s="149" t="s">
        <v>68</v>
      </c>
      <c r="F9" s="237">
        <f>-'Post Process Calc.'!$H4</f>
        <v>-3.3605251098454407E-2</v>
      </c>
      <c r="G9" s="237">
        <f>-'Post Process Calc.'!$H5</f>
        <v>-1.4326743173083321E-3</v>
      </c>
      <c r="H9" s="237">
        <f>-'Post Process Calc.'!$H6</f>
        <v>7.8041664401997429E-5</v>
      </c>
      <c r="I9" s="237">
        <f>-'Post Process Calc.'!$H7</f>
        <v>-2.192933562696698E-3</v>
      </c>
      <c r="J9" s="237">
        <f>-'Post Process Calc.'!$H8</f>
        <v>-3.7030804665030264E-3</v>
      </c>
      <c r="K9" s="237">
        <f>-'Post Process Calc.'!$H9</f>
        <v>-4.3053082141014101E-3</v>
      </c>
      <c r="L9" s="237">
        <f>-'Post Process Calc.'!$H10</f>
        <v>-4.2806759663201865E-3</v>
      </c>
      <c r="M9" s="237">
        <f>-'Post Process Calc.'!$H11</f>
        <v>-4.126163794069348E-3</v>
      </c>
      <c r="N9" s="237">
        <f>-'Post Process Calc.'!$H12</f>
        <v>-3.7189671648012765E-3</v>
      </c>
      <c r="O9" s="237">
        <f>-'Post Process Calc.'!$H13</f>
        <v>-3.3720608448230905E-3</v>
      </c>
      <c r="P9" s="237">
        <f>-'Post Process Calc.'!$H14</f>
        <v>-2.2929165592122111E-3</v>
      </c>
      <c r="Q9" s="237">
        <f>-'Post Process Calc.'!$H15</f>
        <v>-5.9009153747328371E-4</v>
      </c>
      <c r="R9" s="7"/>
      <c r="S9" s="7"/>
      <c r="T9" s="7"/>
      <c r="U9" s="7"/>
      <c r="V9" s="7"/>
    </row>
    <row r="10" spans="1:22">
      <c r="A10" s="150" t="s">
        <v>395</v>
      </c>
      <c r="B10" s="234">
        <f>'Stoichiometric Ratios'!$L12*'Specific Rate Tables'!$B$16</f>
        <v>1.7136536161359559E-3</v>
      </c>
      <c r="C10" s="234">
        <f>'Stoichiometric Ratios'!$P12*'Specific Rate Tables'!$C$16</f>
        <v>-1.4155081971693048E-4</v>
      </c>
      <c r="D10" s="151"/>
      <c r="E10" s="149" t="s">
        <v>69</v>
      </c>
      <c r="F10" s="237">
        <f>-'Post Process Calc.'!$I4</f>
        <v>-7.0182415339087187E-2</v>
      </c>
      <c r="G10" s="237">
        <f>-'Post Process Calc.'!$I5</f>
        <v>1.4355056811020956E-3</v>
      </c>
      <c r="H10" s="237">
        <f>-'Post Process Calc.'!$I6</f>
        <v>1.140001204610081E-2</v>
      </c>
      <c r="I10" s="237">
        <f>-'Post Process Calc.'!$I7</f>
        <v>9.3529770842386336E-3</v>
      </c>
      <c r="J10" s="237">
        <f>-'Post Process Calc.'!$I8</f>
        <v>6.6136363825725379E-3</v>
      </c>
      <c r="K10" s="237">
        <f>-'Post Process Calc.'!$I9</f>
        <v>3.4734303654749901E-3</v>
      </c>
      <c r="L10" s="237">
        <f>-'Post Process Calc.'!$I10</f>
        <v>1.6319023076364571E-3</v>
      </c>
      <c r="M10" s="237">
        <f>-'Post Process Calc.'!$I11</f>
        <v>4.816587839801346E-4</v>
      </c>
      <c r="N10" s="237">
        <f>-'Post Process Calc.'!$I12</f>
        <v>-2.6844958604214312E-4</v>
      </c>
      <c r="O10" s="237">
        <f>-'Post Process Calc.'!$I13</f>
        <v>-8.1739620857980725E-4</v>
      </c>
      <c r="P10" s="237">
        <f>-'Post Process Calc.'!$I14</f>
        <v>-1.0835911789715722E-3</v>
      </c>
      <c r="Q10" s="237">
        <f>-'Post Process Calc.'!$I15</f>
        <v>-1.1610614637019526E-3</v>
      </c>
      <c r="R10" s="7"/>
      <c r="S10" s="7"/>
      <c r="T10" s="7"/>
      <c r="U10" s="7"/>
      <c r="V10" s="7"/>
    </row>
    <row r="11" spans="1:22">
      <c r="A11" s="150" t="s">
        <v>70</v>
      </c>
      <c r="B11" s="234">
        <f>-SUMIF('In Process Calc.'!$A$4:$A$93,"&lt;="&amp;NS,'In Process Calc.'!$AS$4:$AS$93)/COUNTIF('In Process Calc.'!$A$4:$A$93,"&lt;="&amp;NS)*240/25.474</f>
        <v>-0.14627708172598713</v>
      </c>
      <c r="C11" s="234">
        <f>-SUMIF('In Process Calc.'!$A$4:$A$93,"&gt;"&amp;NS,'In Process Calc.'!$AS$4:$AS$93)/COUNTIF('In Process Calc.'!$A$4:$A$93,"&gt;"&amp;NS)*240/25.474</f>
        <v>1.2330550136480914E-2</v>
      </c>
      <c r="D11" s="151"/>
      <c r="E11" s="149" t="s">
        <v>70</v>
      </c>
      <c r="F11" s="236">
        <f>'Post Process Calc.'!$C4*240/25.474</f>
        <v>0.24353539180683137</v>
      </c>
      <c r="G11" s="236">
        <f>'Post Process Calc.'!$C5*240/25.474</f>
        <v>0.23695529658506942</v>
      </c>
      <c r="H11" s="236">
        <f>'Post Process Calc.'!$C6*240/25.474</f>
        <v>0.22721656110046431</v>
      </c>
      <c r="I11" s="236">
        <f>'Post Process Calc.'!$C7*240/25.474</f>
        <v>0.20967556492311731</v>
      </c>
      <c r="J11" s="236">
        <f>'Post Process Calc.'!$C8*240/25.474</f>
        <v>0.18782688195740346</v>
      </c>
      <c r="K11" s="236">
        <f>'Post Process Calc.'!$C9*240/25.474</f>
        <v>0.15184283326252254</v>
      </c>
      <c r="L11" s="236">
        <f>'Post Process Calc.'!$C10*240/25.474</f>
        <v>0.11305636575582075</v>
      </c>
      <c r="M11" s="236">
        <f>'Post Process Calc.'!$C11*240/25.474</f>
        <v>7.5435801817083994E-2</v>
      </c>
      <c r="N11" s="236">
        <f>'Post Process Calc.'!$C12*240/25.474</f>
        <v>4.6554277812333275E-2</v>
      </c>
      <c r="O11" s="236">
        <f>'Post Process Calc.'!$C13*240/25.474</f>
        <v>2.6282278704835307E-2</v>
      </c>
      <c r="P11" s="236">
        <f>'Post Process Calc.'!$C14*240/25.474</f>
        <v>1.4752114723067485E-2</v>
      </c>
      <c r="Q11" s="236">
        <f>'Post Process Calc.'!$C15*240/25.474</f>
        <v>8.2335433646655281E-3</v>
      </c>
      <c r="R11" s="6"/>
      <c r="S11" s="6"/>
      <c r="T11" s="6"/>
      <c r="U11" s="6"/>
      <c r="V11" s="6"/>
    </row>
    <row r="12" spans="1:22">
      <c r="A12" s="150" t="s">
        <v>71</v>
      </c>
      <c r="B12" s="234">
        <f>-B42</f>
        <v>0</v>
      </c>
      <c r="C12" s="234">
        <f>-C42</f>
        <v>0</v>
      </c>
      <c r="D12" s="151"/>
      <c r="E12" s="149" t="s">
        <v>71</v>
      </c>
      <c r="F12" s="236">
        <f>-F42</f>
        <v>0</v>
      </c>
      <c r="G12" s="236">
        <f t="shared" ref="G12:Q12" si="0">-G42</f>
        <v>0</v>
      </c>
      <c r="H12" s="236">
        <f t="shared" si="0"/>
        <v>0</v>
      </c>
      <c r="I12" s="236" t="e">
        <f t="shared" si="0"/>
        <v>#REF!</v>
      </c>
      <c r="J12" s="236">
        <f t="shared" si="0"/>
        <v>0</v>
      </c>
      <c r="K12" s="236">
        <f t="shared" si="0"/>
        <v>0</v>
      </c>
      <c r="L12" s="236">
        <f t="shared" si="0"/>
        <v>0</v>
      </c>
      <c r="M12" s="236" t="e">
        <f t="shared" si="0"/>
        <v>#REF!</v>
      </c>
      <c r="N12" s="236">
        <f t="shared" si="0"/>
        <v>0</v>
      </c>
      <c r="O12" s="236" t="e">
        <f t="shared" si="0"/>
        <v>#REF!</v>
      </c>
      <c r="P12" s="236" t="e">
        <f t="shared" si="0"/>
        <v>#REF!</v>
      </c>
      <c r="Q12" s="236" t="e">
        <f t="shared" si="0"/>
        <v>#REF!</v>
      </c>
      <c r="R12" s="6"/>
      <c r="S12" s="6"/>
      <c r="T12" s="6"/>
      <c r="U12" s="6"/>
      <c r="V12" s="6"/>
    </row>
    <row r="13" spans="1:22">
      <c r="A13" s="150" t="s">
        <v>72</v>
      </c>
      <c r="B13" s="234">
        <f>'Stoichiometric Ratios'!$L13*'Specific Rate Tables'!$B$16</f>
        <v>-1.6838681872676058E-3</v>
      </c>
      <c r="C13" s="234">
        <f>'Stoichiometric Ratios'!$P13*'Specific Rate Tables'!$C$16</f>
        <v>5.8294850289963959E-4</v>
      </c>
      <c r="D13" s="153"/>
      <c r="E13" s="149" t="s">
        <v>72</v>
      </c>
      <c r="F13" s="237">
        <v>0</v>
      </c>
      <c r="G13" s="237">
        <v>0</v>
      </c>
      <c r="H13" s="237">
        <v>0</v>
      </c>
      <c r="I13" s="237">
        <v>0</v>
      </c>
      <c r="J13" s="237">
        <v>0</v>
      </c>
      <c r="K13" s="237">
        <v>0</v>
      </c>
      <c r="L13" s="237">
        <v>0</v>
      </c>
      <c r="M13" s="237">
        <v>0</v>
      </c>
      <c r="N13" s="237">
        <v>0</v>
      </c>
      <c r="O13" s="237">
        <v>0</v>
      </c>
      <c r="P13" s="237">
        <v>0</v>
      </c>
      <c r="Q13" s="237">
        <v>0</v>
      </c>
      <c r="R13" s="7"/>
      <c r="S13" s="7"/>
      <c r="T13" s="7"/>
      <c r="U13" s="7"/>
      <c r="V13" s="7"/>
    </row>
    <row r="14" spans="1:22">
      <c r="A14" s="150" t="s">
        <v>73</v>
      </c>
      <c r="B14" s="235">
        <v>0</v>
      </c>
      <c r="C14" s="235">
        <v>0</v>
      </c>
      <c r="D14" s="153"/>
      <c r="E14" s="149" t="s">
        <v>73</v>
      </c>
      <c r="F14" s="237">
        <v>0</v>
      </c>
      <c r="G14" s="237">
        <v>0</v>
      </c>
      <c r="H14" s="237">
        <v>0</v>
      </c>
      <c r="I14" s="237">
        <v>0</v>
      </c>
      <c r="J14" s="237">
        <v>0</v>
      </c>
      <c r="K14" s="237">
        <v>0</v>
      </c>
      <c r="L14" s="237">
        <v>0</v>
      </c>
      <c r="M14" s="237">
        <v>0</v>
      </c>
      <c r="N14" s="237">
        <v>0</v>
      </c>
      <c r="O14" s="237">
        <v>0</v>
      </c>
      <c r="P14" s="237">
        <v>0</v>
      </c>
      <c r="Q14" s="237">
        <v>0</v>
      </c>
      <c r="R14" s="7"/>
      <c r="S14" s="7"/>
      <c r="T14" s="7"/>
      <c r="U14" s="7"/>
      <c r="V14" s="7"/>
    </row>
    <row r="15" spans="1:22">
      <c r="A15" s="150" t="s">
        <v>74</v>
      </c>
      <c r="B15" s="234">
        <f>-SUMIF('In Process Calc.'!$A$4:$A$93,"&lt;="&amp;NS,'In Process Calc.'!$BA$4:$BA$93)/COUNTIF('In Process Calc.'!$A$4:$A$93,"&lt;="&amp;NS)</f>
        <v>-5.8371716179708662E-2</v>
      </c>
      <c r="C15" s="234">
        <f>-SUMIF('In Process Calc.'!$A$4:$A$93,"&gt;"&amp;NS,'In Process Calc.'!$BA$4:$BA$93)/COUNTIF('In Process Calc.'!$A$4:$A$93,"&gt;"&amp;NS)</f>
        <v>-3.6830074965916927E-2</v>
      </c>
      <c r="D15" s="153"/>
      <c r="E15" s="149" t="s">
        <v>74</v>
      </c>
      <c r="F15" s="237">
        <f>-'Post Process Calc.'!$K4</f>
        <v>-4.0979128707748252E-2</v>
      </c>
      <c r="G15" s="237">
        <f>-'Post Process Calc.'!$K5</f>
        <v>-0.10944412662374273</v>
      </c>
      <c r="H15" s="237">
        <f>-'Post Process Calc.'!$K6</f>
        <v>-0.10183961855854926</v>
      </c>
      <c r="I15" s="237">
        <f>-'Post Process Calc.'!$K7</f>
        <v>-7.9229038056036358E-2</v>
      </c>
      <c r="J15" s="237">
        <f>-'Post Process Calc.'!$K8</f>
        <v>-6.6036572777094044E-2</v>
      </c>
      <c r="K15" s="237">
        <f>-'Post Process Calc.'!$K9</f>
        <v>-4.9899925349047344E-2</v>
      </c>
      <c r="L15" s="237">
        <f>-'Post Process Calc.'!$K10</f>
        <v>-4.0591282479987778E-2</v>
      </c>
      <c r="M15" s="237">
        <f>-'Post Process Calc.'!$K11</f>
        <v>-3.6523069295356467E-2</v>
      </c>
      <c r="N15" s="237">
        <f>-'Post Process Calc.'!$K12</f>
        <v>-3.4031186971645651E-2</v>
      </c>
      <c r="O15" s="237">
        <f>-'Post Process Calc.'!$K13</f>
        <v>-3.6115258863786089E-2</v>
      </c>
      <c r="P15" s="237">
        <f>-'Post Process Calc.'!$K14</f>
        <v>-3.7909932102069825E-2</v>
      </c>
      <c r="Q15" s="237">
        <f>-'Post Process Calc.'!$K15</f>
        <v>-4.4297629416349911E-2</v>
      </c>
      <c r="R15" s="7"/>
      <c r="S15" s="7"/>
      <c r="T15" s="7"/>
      <c r="U15" s="7"/>
      <c r="V15" s="7"/>
    </row>
    <row r="16" spans="1:22">
      <c r="A16" s="150" t="s">
        <v>401</v>
      </c>
      <c r="B16" s="234">
        <f>'Stoichiometric Ratios'!L4*'Specific Rate Tables'!B15</f>
        <v>8.7442705338494162E-3</v>
      </c>
      <c r="C16" s="234">
        <f>'Stoichiometric Ratios'!P4*'Specific Rate Tables'!C15</f>
        <v>-8.1759493267303477E-4</v>
      </c>
      <c r="D16" s="153"/>
      <c r="E16" s="149" t="s">
        <v>75</v>
      </c>
      <c r="F16" s="237">
        <f>-'Post Process Calc.'!$L4</f>
        <v>2.1788301503209831E-2</v>
      </c>
      <c r="G16" s="237">
        <f>-'Post Process Calc.'!$L5</f>
        <v>7.4697979419109453E-3</v>
      </c>
      <c r="H16" s="237">
        <f>-'Post Process Calc.'!$L6</f>
        <v>2.7196515941778536E-3</v>
      </c>
      <c r="I16" s="237">
        <f>-'Post Process Calc.'!$L7</f>
        <v>3.8903542654517547E-3</v>
      </c>
      <c r="J16" s="237">
        <f>-'Post Process Calc.'!$L8</f>
        <v>5.6348922878439274E-3</v>
      </c>
      <c r="K16" s="237">
        <f>-'Post Process Calc.'!$L9</f>
        <v>6.1506280205075731E-3</v>
      </c>
      <c r="L16" s="237">
        <f>-'Post Process Calc.'!$L10</f>
        <v>5.4383264897684561E-3</v>
      </c>
      <c r="M16" s="237">
        <f>-'Post Process Calc.'!$L11</f>
        <v>4.0351184838348046E-3</v>
      </c>
      <c r="N16" s="237">
        <f>-'Post Process Calc.'!$L12</f>
        <v>1.9577392315362927E-3</v>
      </c>
      <c r="O16" s="237">
        <f>-'Post Process Calc.'!$L13</f>
        <v>-6.935851052849209E-4</v>
      </c>
      <c r="P16" s="237">
        <f>-'Post Process Calc.'!$L14</f>
        <v>-3.3639362758156456E-3</v>
      </c>
      <c r="Q16" s="237">
        <f>-'Post Process Calc.'!$L15</f>
        <v>-5.3290088709318836E-3</v>
      </c>
      <c r="R16" s="7"/>
      <c r="S16" s="7"/>
      <c r="T16" s="7"/>
      <c r="U16" s="7"/>
      <c r="V16" s="7"/>
    </row>
    <row r="17" spans="1:22">
      <c r="A17" s="150" t="s">
        <v>394</v>
      </c>
      <c r="B17" s="234">
        <f>'Stoichiometric Ratios'!$L14*'Specific Rate Tables'!$B$16</f>
        <v>1.7954534472499672E-2</v>
      </c>
      <c r="C17" s="234">
        <f>'Stoichiometric Ratios'!$P14*'Specific Rate Tables'!$C$16</f>
        <v>-3.2182740187423555E-3</v>
      </c>
      <c r="D17" s="153"/>
      <c r="E17" s="149" t="s">
        <v>76</v>
      </c>
      <c r="F17" s="237">
        <f>-'Post Process Calc.'!$M4</f>
        <v>0.38333781517343507</v>
      </c>
      <c r="G17" s="237">
        <f>-'Post Process Calc.'!$M5</f>
        <v>0.191712929183664</v>
      </c>
      <c r="H17" s="237">
        <f>-'Post Process Calc.'!$M6</f>
        <v>0.10160692279135072</v>
      </c>
      <c r="I17" s="237">
        <f>-'Post Process Calc.'!$M7</f>
        <v>4.9557787001092035E-2</v>
      </c>
      <c r="J17" s="237">
        <f>-'Post Process Calc.'!$M8</f>
        <v>2.8607657498844776E-2</v>
      </c>
      <c r="K17" s="237">
        <f>-'Post Process Calc.'!$M9</f>
        <v>1.3033708447694102E-2</v>
      </c>
      <c r="L17" s="237">
        <f>-'Post Process Calc.'!$M10</f>
        <v>5.4491736343254141E-3</v>
      </c>
      <c r="M17" s="237">
        <f>-'Post Process Calc.'!$M11</f>
        <v>8.3733967400339887E-4</v>
      </c>
      <c r="N17" s="237">
        <f>-'Post Process Calc.'!$M12</f>
        <v>-2.5430596236326922E-3</v>
      </c>
      <c r="O17" s="237">
        <f>-'Post Process Calc.'!$M13</f>
        <v>-6.1191617135623452E-3</v>
      </c>
      <c r="P17" s="237">
        <f>-'Post Process Calc.'!$M14</f>
        <v>-9.6328750469324622E-3</v>
      </c>
      <c r="Q17" s="237">
        <f>-'Post Process Calc.'!$M15</f>
        <v>-1.4789556669808459E-2</v>
      </c>
      <c r="R17" s="7"/>
      <c r="S17" s="7"/>
      <c r="T17" s="7"/>
      <c r="U17" s="7"/>
      <c r="V17" s="7"/>
    </row>
    <row r="18" spans="1:22">
      <c r="A18" s="150" t="s">
        <v>77</v>
      </c>
      <c r="B18" s="234">
        <f>'Stoichiometric Ratios'!$L15*'Specific Rate Tables'!$B$16</f>
        <v>9.6675903352683038E-4</v>
      </c>
      <c r="C18" s="234">
        <f>'Stoichiometric Ratios'!$P15*'Specific Rate Tables'!$C$16</f>
        <v>2.2262678562251286E-3</v>
      </c>
      <c r="D18" s="153"/>
      <c r="E18" s="149" t="s">
        <v>77</v>
      </c>
      <c r="F18" s="237">
        <f>-'Post Process Calc.'!$N4</f>
        <v>8.9430046535007093E-2</v>
      </c>
      <c r="G18" s="237">
        <f>-'Post Process Calc.'!$N5</f>
        <v>2.82486380780286E-2</v>
      </c>
      <c r="H18" s="237">
        <f>-'Post Process Calc.'!$N6</f>
        <v>8.9851294244339477E-3</v>
      </c>
      <c r="I18" s="237">
        <f>-'Post Process Calc.'!$N7</f>
        <v>1.5178732435344772E-3</v>
      </c>
      <c r="J18" s="237">
        <f>-'Post Process Calc.'!$N8</f>
        <v>-4.9672622057870348E-4</v>
      </c>
      <c r="K18" s="237">
        <f>-'Post Process Calc.'!$N9</f>
        <v>-1.1452350615696839E-3</v>
      </c>
      <c r="L18" s="237">
        <f>-'Post Process Calc.'!$N10</f>
        <v>-1.1281147740047387E-3</v>
      </c>
      <c r="M18" s="237">
        <f>-'Post Process Calc.'!$N11</f>
        <v>-9.8348781810847215E-4</v>
      </c>
      <c r="N18" s="237">
        <f>-'Post Process Calc.'!$N12</f>
        <v>-7.562046974048072E-4</v>
      </c>
      <c r="O18" s="237">
        <f>-'Post Process Calc.'!$N13</f>
        <v>-5.18333355276236E-4</v>
      </c>
      <c r="P18" s="237">
        <f>-'Post Process Calc.'!$N14</f>
        <v>-1.8386966689654344E-4</v>
      </c>
      <c r="Q18" s="237">
        <f>-'Post Process Calc.'!$N15</f>
        <v>2.6399050308210844E-4</v>
      </c>
      <c r="R18" s="7"/>
      <c r="S18" s="7"/>
      <c r="T18" s="7"/>
      <c r="U18" s="7"/>
      <c r="V18" s="7"/>
    </row>
    <row r="19" spans="1:22">
      <c r="A19" s="150" t="s">
        <v>78</v>
      </c>
      <c r="B19" s="234">
        <f>'Stoichiometric Ratios'!$L16*'Specific Rate Tables'!$B$16</f>
        <v>-6.6408445468268398E-4</v>
      </c>
      <c r="C19" s="234">
        <f>'Stoichiometric Ratios'!$P16*'Specific Rate Tables'!$C$16</f>
        <v>-2.3208924112191971E-4</v>
      </c>
      <c r="D19" s="153"/>
      <c r="E19" s="149" t="s">
        <v>78</v>
      </c>
      <c r="F19" s="237">
        <f>-'Post Process Calc.'!$O4</f>
        <v>1.8304527758454803E-2</v>
      </c>
      <c r="G19" s="237">
        <f>-'Post Process Calc.'!$O5</f>
        <v>3.9208392085177558E-3</v>
      </c>
      <c r="H19" s="237">
        <f>-'Post Process Calc.'!$O6</f>
        <v>-2.2712067380807719E-5</v>
      </c>
      <c r="I19" s="237">
        <f>-'Post Process Calc.'!$O7</f>
        <v>-1.1647555349649226E-3</v>
      </c>
      <c r="J19" s="237">
        <f>-'Post Process Calc.'!$O8</f>
        <v>-1.3314261979544132E-3</v>
      </c>
      <c r="K19" s="237">
        <f>-'Post Process Calc.'!$O9</f>
        <v>-1.1554227359164143E-3</v>
      </c>
      <c r="L19" s="237">
        <f>-'Post Process Calc.'!$O10</f>
        <v>-9.6996334708924689E-4</v>
      </c>
      <c r="M19" s="237">
        <f>-'Post Process Calc.'!$O11</f>
        <v>-8.5463649164439499E-4</v>
      </c>
      <c r="N19" s="237">
        <f>-'Post Process Calc.'!$O12</f>
        <v>-7.5138667686655233E-4</v>
      </c>
      <c r="O19" s="237">
        <f>-'Post Process Calc.'!$O13</f>
        <v>-7.243922815979286E-4</v>
      </c>
      <c r="P19" s="237">
        <f>-'Post Process Calc.'!$O14</f>
        <v>-6.7090079231028465E-4</v>
      </c>
      <c r="Q19" s="237">
        <f>-'Post Process Calc.'!$O15</f>
        <v>-6.6697774458563048E-4</v>
      </c>
      <c r="R19" s="7"/>
      <c r="S19" s="7"/>
      <c r="T19" s="7"/>
      <c r="U19" s="7"/>
      <c r="V19" s="7"/>
    </row>
    <row r="20" spans="1:22">
      <c r="A20" s="150" t="s">
        <v>79</v>
      </c>
      <c r="B20" s="234">
        <f>'Stoichiometric Ratios'!$L17*'Specific Rate Tables'!$B$16</f>
        <v>5.0724952467586426E-4</v>
      </c>
      <c r="C20" s="234">
        <f>'Stoichiometric Ratios'!$P17*'Specific Rate Tables'!$C$16</f>
        <v>-4.6271848717495586E-5</v>
      </c>
      <c r="D20" s="153"/>
      <c r="E20" s="149" t="s">
        <v>79</v>
      </c>
      <c r="F20" s="237">
        <f>-'Post Process Calc.'!$P4</f>
        <v>2.8373910678298832E-2</v>
      </c>
      <c r="G20" s="237">
        <f>-'Post Process Calc.'!$P5</f>
        <v>1.3881564768262109E-2</v>
      </c>
      <c r="H20" s="237">
        <f>-'Post Process Calc.'!$P6</f>
        <v>7.114514006230495E-3</v>
      </c>
      <c r="I20" s="237">
        <f>-'Post Process Calc.'!$P7</f>
        <v>3.2566650942361256E-3</v>
      </c>
      <c r="J20" s="237">
        <f>-'Post Process Calc.'!$P8</f>
        <v>1.7081573493948744E-3</v>
      </c>
      <c r="K20" s="237">
        <f>-'Post Process Calc.'!$P9</f>
        <v>5.9271271556553132E-4</v>
      </c>
      <c r="L20" s="237">
        <f>-'Post Process Calc.'!$P10</f>
        <v>5.1790356899000314E-5</v>
      </c>
      <c r="M20" s="237">
        <f>-'Post Process Calc.'!$P11</f>
        <v>-3.0085902937307949E-4</v>
      </c>
      <c r="N20" s="237">
        <f>-'Post Process Calc.'!$P12</f>
        <v>-5.7004611917727671E-4</v>
      </c>
      <c r="O20" s="237">
        <f>-'Post Process Calc.'!$P13</f>
        <v>-9.0819877605983828E-4</v>
      </c>
      <c r="P20" s="237">
        <f>-'Post Process Calc.'!$P14</f>
        <v>-1.2418605046917352E-3</v>
      </c>
      <c r="Q20" s="237">
        <f>-'Post Process Calc.'!$P15</f>
        <v>-1.7722528723368579E-3</v>
      </c>
      <c r="R20" s="7"/>
      <c r="S20" s="7"/>
      <c r="T20" s="7"/>
      <c r="U20" s="7"/>
      <c r="V20" s="7"/>
    </row>
    <row r="21" spans="1:22">
      <c r="A21" s="150" t="s">
        <v>80</v>
      </c>
      <c r="B21" s="234">
        <f>'Stoichiometric Ratios'!L5*'Specific Rate Tables'!B15</f>
        <v>-1.2579481573773794E-2</v>
      </c>
      <c r="C21" s="234">
        <f>'Stoichiometric Ratios'!P5*'Specific Rate Tables'!C15</f>
        <v>-2.4981866599887684E-3</v>
      </c>
      <c r="D21" s="153"/>
      <c r="E21" s="149" t="s">
        <v>80</v>
      </c>
      <c r="F21" s="237">
        <f>'Post Process Calc.'!$Q4</f>
        <v>1.6113994448061195E-2</v>
      </c>
      <c r="G21" s="237">
        <f>'Post Process Calc.'!$Q5</f>
        <v>8.3067473273430462E-2</v>
      </c>
      <c r="H21" s="237">
        <f>'Post Process Calc.'!$Q6</f>
        <v>6.447816367453886E-2</v>
      </c>
      <c r="I21" s="237">
        <f>'Post Process Calc.'!$Q7</f>
        <v>3.6459594382270859E-2</v>
      </c>
      <c r="J21" s="237">
        <f>'Post Process Calc.'!$Q8</f>
        <v>2.0561896874776223E-2</v>
      </c>
      <c r="K21" s="237">
        <f>'Post Process Calc.'!$Q9</f>
        <v>7.2171226478049862E-3</v>
      </c>
      <c r="L21" s="237">
        <f>'Post Process Calc.'!$Q10</f>
        <v>4.872342888806082E-4</v>
      </c>
      <c r="M21" s="237">
        <f>'Post Process Calc.'!$Q11</f>
        <v>-3.3879665944314065E-3</v>
      </c>
      <c r="N21" s="237">
        <f>'Post Process Calc.'!$Q12</f>
        <v>-5.4346547775025603E-3</v>
      </c>
      <c r="O21" s="237">
        <f>'Post Process Calc.'!$Q13</f>
        <v>-6.8355867380543592E-3</v>
      </c>
      <c r="P21" s="237">
        <f>'Post Process Calc.'!$Q14</f>
        <v>-6.1209030930378036E-3</v>
      </c>
      <c r="Q21" s="237">
        <f>'Post Process Calc.'!$Q15</f>
        <v>-3.5160782177537792E-3</v>
      </c>
      <c r="R21" s="7"/>
      <c r="S21" s="7"/>
      <c r="T21" s="7"/>
      <c r="U21" s="7"/>
      <c r="V21" s="7"/>
    </row>
    <row r="22" spans="1:22">
      <c r="A22" s="150" t="s">
        <v>81</v>
      </c>
      <c r="B22" s="234">
        <f>'Stoichiometric Ratios'!$L18*'Specific Rate Tables'!$B$16</f>
        <v>-2.3354904713406913E-3</v>
      </c>
      <c r="C22" s="234">
        <f>'Stoichiometric Ratios'!$P18*'Specific Rate Tables'!$C$16</f>
        <v>-1.1193333395116765E-3</v>
      </c>
      <c r="D22" s="153"/>
      <c r="E22" s="149" t="s">
        <v>81</v>
      </c>
      <c r="F22" s="237">
        <f>-'Post Process Calc.'!$R4</f>
        <v>3.7002599268038464E-2</v>
      </c>
      <c r="G22" s="237">
        <f>-'Post Process Calc.'!$R5</f>
        <v>1.1808240335662988E-2</v>
      </c>
      <c r="H22" s="237">
        <f>-'Post Process Calc.'!$R6</f>
        <v>3.0817097597934323E-3</v>
      </c>
      <c r="I22" s="237">
        <f>-'Post Process Calc.'!$R7</f>
        <v>-5.7085096647091342E-4</v>
      </c>
      <c r="J22" s="237">
        <f>-'Post Process Calc.'!$R8</f>
        <v>-1.719430873729996E-3</v>
      </c>
      <c r="K22" s="237">
        <f>-'Post Process Calc.'!$R9</f>
        <v>-2.115462882837398E-3</v>
      </c>
      <c r="L22" s="237">
        <f>-'Post Process Calc.'!$R10</f>
        <v>-2.1954150057466285E-3</v>
      </c>
      <c r="M22" s="237">
        <f>-'Post Process Calc.'!$R11</f>
        <v>-2.3389817829336545E-3</v>
      </c>
      <c r="N22" s="237">
        <f>-'Post Process Calc.'!$R12</f>
        <v>-2.4688000210272834E-3</v>
      </c>
      <c r="O22" s="237">
        <f>-'Post Process Calc.'!$R13</f>
        <v>-2.9109187011895836E-3</v>
      </c>
      <c r="P22" s="237">
        <f>-'Post Process Calc.'!$R14</f>
        <v>-3.3231443486948296E-3</v>
      </c>
      <c r="Q22" s="237">
        <f>-'Post Process Calc.'!$R15</f>
        <v>-4.1728859651056468E-3</v>
      </c>
      <c r="R22" s="7"/>
      <c r="S22" s="7"/>
      <c r="T22" s="7"/>
      <c r="U22" s="7"/>
      <c r="V22" s="7"/>
    </row>
    <row r="23" spans="1:22">
      <c r="A23" s="150" t="s">
        <v>82</v>
      </c>
      <c r="B23" s="234">
        <f>'Stoichiometric Ratios'!$L19*'Specific Rate Tables'!$B$16</f>
        <v>8.4059077086394679E-4</v>
      </c>
      <c r="C23" s="234">
        <f>'Stoichiometric Ratios'!$P19*'Specific Rate Tables'!$C$16</f>
        <v>-1.9341456233125075E-3</v>
      </c>
      <c r="D23" s="153"/>
      <c r="E23" s="149" t="s">
        <v>82</v>
      </c>
      <c r="F23" s="237">
        <f>-'Post Process Calc.'!$S4</f>
        <v>3.092051520107186E-2</v>
      </c>
      <c r="G23" s="237">
        <f>-'Post Process Calc.'!$S5</f>
        <v>1.9268282505815224E-2</v>
      </c>
      <c r="H23" s="237">
        <f>-'Post Process Calc.'!$S6</f>
        <v>1.1168630200276915E-2</v>
      </c>
      <c r="I23" s="237">
        <f>-'Post Process Calc.'!$S7</f>
        <v>5.58778280513114E-3</v>
      </c>
      <c r="J23" s="237">
        <f>-'Post Process Calc.'!$S8</f>
        <v>3.0660991397779237E-3</v>
      </c>
      <c r="K23" s="237">
        <f>-'Post Process Calc.'!$S9</f>
        <v>1.0600018958451178E-3</v>
      </c>
      <c r="L23" s="237">
        <f>-'Post Process Calc.'!$S10</f>
        <v>-6.6887397350814649E-6</v>
      </c>
      <c r="M23" s="237">
        <f>-'Post Process Calc.'!$S11</f>
        <v>-7.7193130453476005E-4</v>
      </c>
      <c r="N23" s="237">
        <f>-'Post Process Calc.'!$S12</f>
        <v>-1.4031652078656557E-3</v>
      </c>
      <c r="O23" s="237">
        <f>-'Post Process Calc.'!$S13</f>
        <v>-2.2443424793877533E-3</v>
      </c>
      <c r="P23" s="237">
        <f>-'Post Process Calc.'!$S14</f>
        <v>-3.1048576192300166E-3</v>
      </c>
      <c r="Q23" s="237">
        <f>-'Post Process Calc.'!$S15</f>
        <v>-4.488009689259902E-3</v>
      </c>
      <c r="R23" s="7"/>
      <c r="S23" s="7"/>
      <c r="T23" s="7"/>
      <c r="U23" s="7"/>
      <c r="V23" s="7"/>
    </row>
    <row r="24" spans="1:22">
      <c r="A24" s="150" t="s">
        <v>83</v>
      </c>
      <c r="B24" s="234">
        <v>0</v>
      </c>
      <c r="C24" s="234">
        <v>0</v>
      </c>
      <c r="D24" s="153"/>
      <c r="E24" s="149" t="s">
        <v>83</v>
      </c>
      <c r="F24" s="237">
        <v>0</v>
      </c>
      <c r="G24" s="237">
        <v>0</v>
      </c>
      <c r="H24" s="237">
        <v>0</v>
      </c>
      <c r="I24" s="237">
        <v>0</v>
      </c>
      <c r="J24" s="237">
        <v>0</v>
      </c>
      <c r="K24" s="237">
        <v>0</v>
      </c>
      <c r="L24" s="237">
        <v>0</v>
      </c>
      <c r="M24" s="237">
        <v>0</v>
      </c>
      <c r="N24" s="237">
        <v>0</v>
      </c>
      <c r="O24" s="237">
        <v>0</v>
      </c>
      <c r="P24" s="237">
        <v>0</v>
      </c>
      <c r="Q24" s="237">
        <v>0</v>
      </c>
      <c r="R24" s="7"/>
      <c r="S24" s="7"/>
      <c r="T24" s="7"/>
      <c r="U24" s="7"/>
      <c r="V24" s="7"/>
    </row>
    <row r="25" spans="1:22">
      <c r="A25" s="150" t="s">
        <v>84</v>
      </c>
      <c r="B25" s="234">
        <f>'Stoichiometric Ratios'!$L20*'Specific Rate Tables'!$B$16</f>
        <v>-1.5170376102877142E-3</v>
      </c>
      <c r="C25" s="234">
        <f>'Stoichiometric Ratios'!$P20*'Specific Rate Tables'!$C$16</f>
        <v>4.5241268943844028E-4</v>
      </c>
      <c r="D25" s="153"/>
      <c r="E25" s="149" t="s">
        <v>84</v>
      </c>
      <c r="F25" s="237">
        <f>-'Post Process Calc.'!$T4</f>
        <v>-4.7293295876413479E-3</v>
      </c>
      <c r="G25" s="237">
        <f>-'Post Process Calc.'!$T5</f>
        <v>-6.1957086790605338E-3</v>
      </c>
      <c r="H25" s="237">
        <f>-'Post Process Calc.'!$T6</f>
        <v>-4.7999847190793735E-3</v>
      </c>
      <c r="I25" s="237">
        <f>-'Post Process Calc.'!$T7</f>
        <v>-3.1595062435130724E-3</v>
      </c>
      <c r="J25" s="237">
        <f>-'Post Process Calc.'!$T8</f>
        <v>-2.2824193900395063E-3</v>
      </c>
      <c r="K25" s="237">
        <f>-'Post Process Calc.'!$T9</f>
        <v>-1.4141295036574303E-3</v>
      </c>
      <c r="L25" s="237">
        <f>-'Post Process Calc.'!$T10</f>
        <v>-9.1762420588048467E-4</v>
      </c>
      <c r="M25" s="237">
        <f>-'Post Process Calc.'!$T11</f>
        <v>-6.095696423920713E-4</v>
      </c>
      <c r="N25" s="237">
        <f>-'Post Process Calc.'!$T12</f>
        <v>-3.6795662341660427E-4</v>
      </c>
      <c r="O25" s="237">
        <f>-'Post Process Calc.'!$T13</f>
        <v>-1.6384939639597104E-4</v>
      </c>
      <c r="P25" s="237">
        <f>-'Post Process Calc.'!$T14</f>
        <v>5.6972534533401634E-5</v>
      </c>
      <c r="Q25" s="237">
        <f>-'Post Process Calc.'!$T15</f>
        <v>3.3296714914703287E-4</v>
      </c>
      <c r="R25" s="7"/>
      <c r="S25" s="7"/>
      <c r="T25" s="7"/>
      <c r="U25" s="7"/>
      <c r="V25" s="7"/>
    </row>
    <row r="26" spans="1:22">
      <c r="A26" s="150" t="s">
        <v>85</v>
      </c>
      <c r="B26" s="234">
        <f>'Stoichiometric Ratios'!$L21*'Specific Rate Tables'!$B$16</f>
        <v>1.4417027898777086E-2</v>
      </c>
      <c r="C26" s="234">
        <f>'Stoichiometric Ratios'!$P21*'Specific Rate Tables'!$C$16</f>
        <v>3.3708545359362012E-3</v>
      </c>
      <c r="D26" s="153"/>
      <c r="E26" s="149" t="s">
        <v>85</v>
      </c>
      <c r="F26" s="237">
        <f>'Post Process Calc.'!$U4</f>
        <v>-0.1392914128459713</v>
      </c>
      <c r="G26" s="237">
        <f>'Post Process Calc.'!$U5</f>
        <v>-7.893539044450644E-2</v>
      </c>
      <c r="H26" s="237">
        <f>'Post Process Calc.'!$U6</f>
        <v>-4.7189136835614473E-2</v>
      </c>
      <c r="I26" s="237">
        <f>'Post Process Calc.'!$U7</f>
        <v>-2.7056685467892149E-2</v>
      </c>
      <c r="J26" s="237">
        <f>'Post Process Calc.'!$U8</f>
        <v>-1.8612301461638354E-2</v>
      </c>
      <c r="K26" s="237">
        <f>'Post Process Calc.'!$U9</f>
        <v>-1.1556201284119019E-2</v>
      </c>
      <c r="L26" s="237">
        <f>'Post Process Calc.'!$U10</f>
        <v>-7.9923256177509613E-3</v>
      </c>
      <c r="M26" s="237">
        <f>'Post Process Calc.'!$U11</f>
        <v>-6.1488955749735893E-3</v>
      </c>
      <c r="N26" s="237">
        <f>'Post Process Calc.'!$U12</f>
        <v>-4.9266807216725821E-3</v>
      </c>
      <c r="O26" s="237">
        <f>'Post Process Calc.'!$U13</f>
        <v>-4.4460814639508649E-3</v>
      </c>
      <c r="P26" s="237">
        <f>'Post Process Calc.'!$U14</f>
        <v>-3.9672751456954567E-3</v>
      </c>
      <c r="Q26" s="237">
        <f>'Post Process Calc.'!$U15</f>
        <v>-3.8955995950154944E-3</v>
      </c>
      <c r="R26" s="7"/>
      <c r="S26" s="7"/>
      <c r="T26" s="7"/>
      <c r="U26" s="7"/>
      <c r="V26" s="7"/>
    </row>
    <row r="27" spans="1:22">
      <c r="A27" s="150" t="s">
        <v>86</v>
      </c>
      <c r="B27" s="235">
        <v>0</v>
      </c>
      <c r="C27" s="235">
        <v>0</v>
      </c>
      <c r="D27" s="153"/>
      <c r="E27" s="149" t="s">
        <v>86</v>
      </c>
      <c r="F27" s="237">
        <v>0</v>
      </c>
      <c r="G27" s="237">
        <v>0</v>
      </c>
      <c r="H27" s="237">
        <v>0</v>
      </c>
      <c r="I27" s="237">
        <v>0</v>
      </c>
      <c r="J27" s="237">
        <v>0</v>
      </c>
      <c r="K27" s="237">
        <v>0</v>
      </c>
      <c r="L27" s="237">
        <v>0</v>
      </c>
      <c r="M27" s="237">
        <v>0</v>
      </c>
      <c r="N27" s="237">
        <v>0</v>
      </c>
      <c r="O27" s="237">
        <v>0</v>
      </c>
      <c r="P27" s="237">
        <v>0</v>
      </c>
      <c r="Q27" s="237">
        <v>0</v>
      </c>
      <c r="R27" s="7"/>
      <c r="S27" s="7"/>
      <c r="T27" s="7"/>
      <c r="U27" s="7"/>
      <c r="V27" s="7"/>
    </row>
    <row r="28" spans="1:22">
      <c r="A28" s="150" t="s">
        <v>87</v>
      </c>
      <c r="B28" s="234">
        <f>'Stoichiometric Ratios'!$L22*'Specific Rate Tables'!$B$16</f>
        <v>1.7781473493354478E-4</v>
      </c>
      <c r="C28" s="234">
        <f>'Stoichiometric Ratios'!$P22*'Specific Rate Tables'!$C$16</f>
        <v>-8.7763863898846655E-4</v>
      </c>
      <c r="D28" s="153"/>
      <c r="E28" s="149" t="s">
        <v>87</v>
      </c>
      <c r="F28" s="237">
        <f>-'Post Process Calc.'!$V4</f>
        <v>1.635447897528302E-2</v>
      </c>
      <c r="G28" s="237">
        <f>-'Post Process Calc.'!$V5</f>
        <v>8.8997696663846559E-3</v>
      </c>
      <c r="H28" s="237">
        <f>-'Post Process Calc.'!$V6</f>
        <v>4.7592948015765541E-3</v>
      </c>
      <c r="I28" s="237">
        <f>-'Post Process Calc.'!$V7</f>
        <v>2.1781199409864741E-3</v>
      </c>
      <c r="J28" s="237">
        <f>-'Post Process Calc.'!$V8</f>
        <v>1.0718608714373676E-3</v>
      </c>
      <c r="K28" s="237">
        <f>-'Post Process Calc.'!$V9</f>
        <v>2.4560310512414322E-4</v>
      </c>
      <c r="L28" s="237">
        <f>-'Post Process Calc.'!$V10</f>
        <v>-1.7796443570081765E-4</v>
      </c>
      <c r="M28" s="237">
        <f>-'Post Process Calc.'!$V11</f>
        <v>-4.8551658746352825E-4</v>
      </c>
      <c r="N28" s="237">
        <f>-'Post Process Calc.'!$V12</f>
        <v>-7.3805814437677485E-4</v>
      </c>
      <c r="O28" s="237">
        <f>-'Post Process Calc.'!$V13</f>
        <v>-1.0947596168405711E-3</v>
      </c>
      <c r="P28" s="237">
        <f>-'Post Process Calc.'!$V14</f>
        <v>-1.4551842014561335E-3</v>
      </c>
      <c r="Q28" s="237">
        <f>-'Post Process Calc.'!$V15</f>
        <v>-2.0493446436699362E-3</v>
      </c>
      <c r="R28" s="7"/>
      <c r="S28" s="7"/>
      <c r="T28" s="7"/>
      <c r="U28" s="7"/>
      <c r="V28" s="7"/>
    </row>
    <row r="29" spans="1:22">
      <c r="A29" s="150" t="s">
        <v>88</v>
      </c>
      <c r="B29" s="234">
        <f>'Stoichiometric Ratios'!$L23*'Specific Rate Tables'!$B$16</f>
        <v>1.0777112908820666E-3</v>
      </c>
      <c r="C29" s="234">
        <f>'Stoichiometric Ratios'!$P23*'Specific Rate Tables'!$C$16</f>
        <v>-9.2004607639770359E-4</v>
      </c>
      <c r="D29" s="153"/>
      <c r="E29" s="149" t="s">
        <v>88</v>
      </c>
      <c r="F29" s="237">
        <v>0</v>
      </c>
      <c r="G29" s="237">
        <v>0</v>
      </c>
      <c r="H29" s="237">
        <v>0</v>
      </c>
      <c r="I29" s="237">
        <v>0</v>
      </c>
      <c r="J29" s="237">
        <v>0</v>
      </c>
      <c r="K29" s="237">
        <v>0</v>
      </c>
      <c r="L29" s="237">
        <v>0</v>
      </c>
      <c r="M29" s="237">
        <v>0</v>
      </c>
      <c r="N29" s="237">
        <v>0</v>
      </c>
      <c r="O29" s="237">
        <v>0</v>
      </c>
      <c r="P29" s="237">
        <v>0</v>
      </c>
      <c r="Q29" s="237">
        <v>0</v>
      </c>
      <c r="R29" s="7"/>
      <c r="S29" s="7"/>
      <c r="T29" s="7"/>
      <c r="U29" s="7"/>
      <c r="V29" s="7"/>
    </row>
    <row r="30" spans="1:22">
      <c r="A30" s="150" t="s">
        <v>89</v>
      </c>
      <c r="B30" s="234">
        <v>0</v>
      </c>
      <c r="C30" s="234">
        <v>0</v>
      </c>
      <c r="D30" s="153"/>
      <c r="E30" s="149" t="s">
        <v>89</v>
      </c>
      <c r="F30" s="237">
        <v>0</v>
      </c>
      <c r="G30" s="237">
        <v>0</v>
      </c>
      <c r="H30" s="237">
        <v>0</v>
      </c>
      <c r="I30" s="237">
        <v>0</v>
      </c>
      <c r="J30" s="237">
        <v>0</v>
      </c>
      <c r="K30" s="237">
        <v>0</v>
      </c>
      <c r="L30" s="237">
        <v>0</v>
      </c>
      <c r="M30" s="237">
        <v>0</v>
      </c>
      <c r="N30" s="237">
        <v>0</v>
      </c>
      <c r="O30" s="237">
        <v>0</v>
      </c>
      <c r="P30" s="237">
        <v>0</v>
      </c>
      <c r="Q30" s="237">
        <v>0</v>
      </c>
      <c r="R30" s="7"/>
      <c r="S30" s="7"/>
      <c r="T30" s="7"/>
      <c r="U30" s="7"/>
      <c r="V30" s="7"/>
    </row>
    <row r="31" spans="1:22">
      <c r="A31" s="150" t="s">
        <v>90</v>
      </c>
      <c r="B31" s="234">
        <f>'Stoichiometric Ratios'!$L24*'Specific Rate Tables'!$B$16</f>
        <v>-9.160937684083206E-3</v>
      </c>
      <c r="C31" s="234">
        <f>'Stoichiometric Ratios'!$P24*'Specific Rate Tables'!$C$16</f>
        <v>1.4933550619162417E-3</v>
      </c>
      <c r="D31" s="153"/>
      <c r="E31" s="149" t="s">
        <v>90</v>
      </c>
      <c r="F31" s="237">
        <f>-'Post Process Calc.'!$X4</f>
        <v>-6.3077544630334131E-2</v>
      </c>
      <c r="G31" s="237">
        <f>-'Post Process Calc.'!$X5</f>
        <v>-4.5786259755064229E-2</v>
      </c>
      <c r="H31" s="237">
        <f>-'Post Process Calc.'!$X6</f>
        <v>-3.0227070960024839E-2</v>
      </c>
      <c r="I31" s="237">
        <f>-'Post Process Calc.'!$X7</f>
        <v>-1.8181340591535422E-2</v>
      </c>
      <c r="J31" s="237">
        <f>-'Post Process Calc.'!$X8</f>
        <v>-1.2562307379522264E-2</v>
      </c>
      <c r="K31" s="237">
        <f>-'Post Process Calc.'!$X9</f>
        <v>-7.5321246441353755E-3</v>
      </c>
      <c r="L31" s="237">
        <f>-'Post Process Calc.'!$X10</f>
        <v>-4.8183903206392145E-3</v>
      </c>
      <c r="M31" s="237">
        <f>-'Post Process Calc.'!$X11</f>
        <v>-3.2105166560790666E-3</v>
      </c>
      <c r="N31" s="237">
        <f>-'Post Process Calc.'!$X12</f>
        <v>-2.0053507903606922E-3</v>
      </c>
      <c r="O31" s="237">
        <f>-'Post Process Calc.'!$X13</f>
        <v>-1.0541022724398245E-3</v>
      </c>
      <c r="P31" s="237">
        <f>-'Post Process Calc.'!$X14</f>
        <v>-5.2245527733571292E-5</v>
      </c>
      <c r="Q31" s="237">
        <f>-'Post Process Calc.'!$X15</f>
        <v>1.1403545433736216E-3</v>
      </c>
      <c r="R31" s="7"/>
      <c r="S31" s="7"/>
      <c r="T31" s="7"/>
      <c r="U31" s="7"/>
      <c r="V31" s="7"/>
    </row>
    <row r="32" spans="1:22">
      <c r="A32" s="150" t="s">
        <v>91</v>
      </c>
      <c r="B32" s="235">
        <v>0</v>
      </c>
      <c r="C32" s="235">
        <v>0</v>
      </c>
      <c r="D32" s="153"/>
      <c r="E32" s="149" t="s">
        <v>91</v>
      </c>
      <c r="F32" s="237">
        <v>0</v>
      </c>
      <c r="G32" s="237">
        <v>0</v>
      </c>
      <c r="H32" s="237">
        <v>0</v>
      </c>
      <c r="I32" s="237">
        <v>0</v>
      </c>
      <c r="J32" s="237">
        <v>0</v>
      </c>
      <c r="K32" s="237">
        <v>0</v>
      </c>
      <c r="L32" s="237">
        <v>0</v>
      </c>
      <c r="M32" s="237">
        <v>0</v>
      </c>
      <c r="N32" s="237">
        <v>0</v>
      </c>
      <c r="O32" s="237">
        <v>0</v>
      </c>
      <c r="P32" s="237">
        <v>0</v>
      </c>
      <c r="Q32" s="237">
        <v>0</v>
      </c>
      <c r="R32" s="7"/>
      <c r="S32" s="7"/>
      <c r="T32" s="7"/>
      <c r="U32" s="7"/>
      <c r="V32" s="7"/>
    </row>
    <row r="33" spans="1:22">
      <c r="A33" s="150" t="s">
        <v>92</v>
      </c>
      <c r="B33" s="234">
        <f>'Stoichiometric Ratios'!$L25*'Specific Rate Tables'!$B$16</f>
        <v>-4.7855222748340786E-3</v>
      </c>
      <c r="C33" s="234">
        <f>'Stoichiometric Ratios'!$P25*'Specific Rate Tables'!$C$16</f>
        <v>4.4744941810210181E-4</v>
      </c>
      <c r="D33" s="153"/>
      <c r="E33" s="149" t="s">
        <v>92</v>
      </c>
      <c r="F33" s="237">
        <f>-'Post Process Calc.'!$Y4</f>
        <v>-2.3477057927152626E-3</v>
      </c>
      <c r="G33" s="237">
        <f>-'Post Process Calc.'!$Y5</f>
        <v>-1.5888569666529878E-2</v>
      </c>
      <c r="H33" s="237">
        <f>-'Post Process Calc.'!$Y6</f>
        <v>-1.4367928161335761E-2</v>
      </c>
      <c r="I33" s="237">
        <f>-'Post Process Calc.'!$Y7</f>
        <v>-1.0301255514077028E-2</v>
      </c>
      <c r="J33" s="237">
        <f>-'Post Process Calc.'!$Y8</f>
        <v>-7.8450201351255976E-3</v>
      </c>
      <c r="K33" s="237">
        <f>-'Post Process Calc.'!$Y9</f>
        <v>-5.1697314416401822E-3</v>
      </c>
      <c r="L33" s="237">
        <f>-'Post Process Calc.'!$Y10</f>
        <v>-3.5876474581512247E-3</v>
      </c>
      <c r="M33" s="237">
        <f>-'Post Process Calc.'!$Y11</f>
        <v>-2.6266441102410845E-3</v>
      </c>
      <c r="N33" s="237">
        <f>-'Post Process Calc.'!$Y12</f>
        <v>-1.8736638108276464E-3</v>
      </c>
      <c r="O33" s="237">
        <f>-'Post Process Calc.'!$Y13</f>
        <v>-1.3249208259417165E-3</v>
      </c>
      <c r="P33" s="237">
        <f>-'Post Process Calc.'!$Y14</f>
        <v>-7.1095596756496184E-4</v>
      </c>
      <c r="Q33" s="237">
        <f>-'Post Process Calc.'!$Y15</f>
        <v>-3.2038347349848097E-5</v>
      </c>
      <c r="R33" s="7"/>
      <c r="S33" s="7"/>
      <c r="T33" s="7"/>
      <c r="U33" s="7"/>
      <c r="V33" s="7"/>
    </row>
    <row r="34" spans="1:22">
      <c r="A34" s="150" t="s">
        <v>93</v>
      </c>
      <c r="B34" s="234">
        <f>'Stoichiometric Ratios'!$L27*'Specific Rate Tables'!$B$16</f>
        <v>-2.4161911574905985E-3</v>
      </c>
      <c r="C34" s="234">
        <f>'Stoichiometric Ratios'!$P27*'Specific Rate Tables'!$C$16</f>
        <v>2.2591543103413859E-4</v>
      </c>
      <c r="D34" s="153"/>
      <c r="E34" s="149" t="s">
        <v>93</v>
      </c>
      <c r="F34" s="237">
        <f>-'Post Process Calc.'!$AA4</f>
        <v>1.1513107126300331E-3</v>
      </c>
      <c r="G34" s="237">
        <f>-'Post Process Calc.'!$AA5</f>
        <v>-7.797729110753682E-3</v>
      </c>
      <c r="H34" s="237">
        <f>-'Post Process Calc.'!$AA6</f>
        <v>-7.4456503392083765E-3</v>
      </c>
      <c r="I34" s="237">
        <f>-'Post Process Calc.'!$AA7</f>
        <v>-5.4183675273043004E-3</v>
      </c>
      <c r="J34" s="237">
        <f>-'Post Process Calc.'!$AA8</f>
        <v>-4.1282927205065602E-3</v>
      </c>
      <c r="K34" s="237">
        <f>-'Post Process Calc.'!$AA9</f>
        <v>-2.6967480827537788E-3</v>
      </c>
      <c r="L34" s="237">
        <f>-'Post Process Calc.'!$AA10</f>
        <v>-1.8385386189081598E-3</v>
      </c>
      <c r="M34" s="237">
        <f>-'Post Process Calc.'!$AA11</f>
        <v>-1.3029036368780477E-3</v>
      </c>
      <c r="N34" s="237">
        <f>-'Post Process Calc.'!$AA12</f>
        <v>-8.7554999011124905E-4</v>
      </c>
      <c r="O34" s="237">
        <f>-'Post Process Calc.'!$AA13</f>
        <v>-5.35312721203211E-4</v>
      </c>
      <c r="P34" s="237">
        <f>-'Post Process Calc.'!$AA14</f>
        <v>-1.5664487270953715E-4</v>
      </c>
      <c r="Q34" s="237">
        <f>-'Post Process Calc.'!$AA15</f>
        <v>2.9450793845180309E-4</v>
      </c>
      <c r="R34" s="7"/>
      <c r="S34" s="7"/>
      <c r="T34" s="7"/>
      <c r="U34" s="7"/>
      <c r="V34" s="7"/>
    </row>
    <row r="35" spans="1:22">
      <c r="A35" s="150" t="s">
        <v>94</v>
      </c>
      <c r="B35" s="234">
        <f>'Stoichiometric Ratios'!$L28*'Specific Rate Tables'!$B$16</f>
        <v>4.9263243743054375E-3</v>
      </c>
      <c r="C35" s="234">
        <f>'Stoichiometric Ratios'!$P28*'Specific Rate Tables'!$C$16</f>
        <v>-2.6658407855415268E-3</v>
      </c>
      <c r="D35" s="153"/>
      <c r="E35" s="149" t="s">
        <v>94</v>
      </c>
      <c r="F35" s="237">
        <f>-'Post Process Calc.'!$AB4</f>
        <v>7.402291767897283E-2</v>
      </c>
      <c r="G35" s="237">
        <f>-'Post Process Calc.'!$AB5</f>
        <v>4.7883493399010192E-2</v>
      </c>
      <c r="H35" s="237">
        <f>-'Post Process Calc.'!$AB6</f>
        <v>2.9121638816756668E-2</v>
      </c>
      <c r="I35" s="237">
        <f>-'Post Process Calc.'!$AB7</f>
        <v>1.5843476788115672E-2</v>
      </c>
      <c r="J35" s="237">
        <f>-'Post Process Calc.'!$AB8</f>
        <v>9.823283195317889E-3</v>
      </c>
      <c r="K35" s="237">
        <f>-'Post Process Calc.'!$AB9</f>
        <v>4.8189789901655379E-3</v>
      </c>
      <c r="L35" s="237">
        <f>-'Post Process Calc.'!$AB10</f>
        <v>2.1562191130005889E-3</v>
      </c>
      <c r="M35" s="237">
        <f>-'Post Process Calc.'!$AB11</f>
        <v>4.0768798746151116E-4</v>
      </c>
      <c r="N35" s="237">
        <f>-'Post Process Calc.'!$AB12</f>
        <v>-9.7414074901811323E-4</v>
      </c>
      <c r="O35" s="237">
        <f>-'Post Process Calc.'!$AB13</f>
        <v>-2.5174211832617917E-3</v>
      </c>
      <c r="P35" s="237">
        <f>-'Post Process Calc.'!$AB14</f>
        <v>-4.1053377486536483E-3</v>
      </c>
      <c r="Q35" s="237">
        <f>-'Post Process Calc.'!$AB15</f>
        <v>-6.4696157105298222E-3</v>
      </c>
      <c r="R35" s="7"/>
      <c r="S35" s="7"/>
      <c r="T35" s="7"/>
      <c r="U35" s="7"/>
      <c r="V35" s="7"/>
    </row>
    <row r="36" spans="1:22">
      <c r="A36" s="150" t="s">
        <v>385</v>
      </c>
      <c r="B36" s="235">
        <v>0</v>
      </c>
      <c r="C36" s="235">
        <v>0</v>
      </c>
      <c r="D36" s="153"/>
      <c r="E36" s="149" t="s">
        <v>385</v>
      </c>
      <c r="F36" s="235">
        <v>0</v>
      </c>
      <c r="G36" s="235">
        <v>0</v>
      </c>
      <c r="H36" s="235">
        <v>0</v>
      </c>
      <c r="I36" s="235">
        <v>0</v>
      </c>
      <c r="J36" s="235">
        <v>0</v>
      </c>
      <c r="K36" s="235">
        <v>0</v>
      </c>
      <c r="L36" s="235">
        <v>0</v>
      </c>
      <c r="M36" s="235">
        <v>0</v>
      </c>
      <c r="N36" s="235">
        <v>0</v>
      </c>
      <c r="O36" s="235">
        <v>0</v>
      </c>
      <c r="P36" s="235">
        <v>0</v>
      </c>
      <c r="Q36" s="235">
        <v>0</v>
      </c>
    </row>
    <row r="37" spans="1:22">
      <c r="A37" s="150" t="s">
        <v>386</v>
      </c>
      <c r="B37" s="235">
        <v>0</v>
      </c>
      <c r="C37" s="235">
        <v>0</v>
      </c>
      <c r="D37" s="153"/>
      <c r="E37" s="149" t="s">
        <v>386</v>
      </c>
      <c r="F37" s="235">
        <v>0</v>
      </c>
      <c r="G37" s="235">
        <v>0</v>
      </c>
      <c r="H37" s="235">
        <v>0</v>
      </c>
      <c r="I37" s="235">
        <v>0</v>
      </c>
      <c r="J37" s="235">
        <v>0</v>
      </c>
      <c r="K37" s="235">
        <v>0</v>
      </c>
      <c r="L37" s="235">
        <v>0</v>
      </c>
      <c r="M37" s="235">
        <v>0</v>
      </c>
      <c r="N37" s="235">
        <v>0</v>
      </c>
      <c r="O37" s="235">
        <v>0</v>
      </c>
      <c r="P37" s="235">
        <v>0</v>
      </c>
      <c r="Q37" s="235">
        <v>0</v>
      </c>
    </row>
    <row r="38" spans="1:22">
      <c r="A38" s="150" t="s">
        <v>387</v>
      </c>
      <c r="B38" s="235">
        <v>0</v>
      </c>
      <c r="C38" s="235">
        <v>0</v>
      </c>
      <c r="D38" s="153"/>
      <c r="E38" s="149" t="s">
        <v>387</v>
      </c>
      <c r="F38" s="235">
        <v>0</v>
      </c>
      <c r="G38" s="235">
        <v>0</v>
      </c>
      <c r="H38" s="235">
        <v>0</v>
      </c>
      <c r="I38" s="235">
        <v>0</v>
      </c>
      <c r="J38" s="235">
        <v>0</v>
      </c>
      <c r="K38" s="235">
        <v>0</v>
      </c>
      <c r="L38" s="235">
        <v>0</v>
      </c>
      <c r="M38" s="235">
        <v>0</v>
      </c>
      <c r="N38" s="235">
        <v>0</v>
      </c>
      <c r="O38" s="235">
        <v>0</v>
      </c>
      <c r="P38" s="235">
        <v>0</v>
      </c>
      <c r="Q38" s="235">
        <v>0</v>
      </c>
    </row>
    <row r="39" spans="1:22">
      <c r="A39" s="150" t="s">
        <v>388</v>
      </c>
      <c r="B39" s="235">
        <v>0</v>
      </c>
      <c r="C39" s="235">
        <v>0</v>
      </c>
      <c r="D39" s="153"/>
      <c r="E39" s="149" t="s">
        <v>388</v>
      </c>
      <c r="F39" s="235">
        <v>0</v>
      </c>
      <c r="G39" s="235">
        <v>0</v>
      </c>
      <c r="H39" s="235">
        <v>0</v>
      </c>
      <c r="I39" s="235">
        <v>0</v>
      </c>
      <c r="J39" s="235">
        <v>0</v>
      </c>
      <c r="K39" s="235">
        <v>0</v>
      </c>
      <c r="L39" s="235">
        <v>0</v>
      </c>
      <c r="M39" s="235">
        <v>0</v>
      </c>
      <c r="N39" s="235">
        <v>0</v>
      </c>
      <c r="O39" s="235">
        <v>0</v>
      </c>
      <c r="P39" s="235">
        <v>0</v>
      </c>
      <c r="Q39" s="235">
        <v>0</v>
      </c>
    </row>
    <row r="40" spans="1:22">
      <c r="A40" s="150" t="s">
        <v>389</v>
      </c>
      <c r="B40" s="235">
        <v>0</v>
      </c>
      <c r="C40" s="235">
        <v>0</v>
      </c>
      <c r="D40" s="153"/>
      <c r="E40" s="149" t="s">
        <v>389</v>
      </c>
      <c r="F40" s="235">
        <v>0</v>
      </c>
      <c r="G40" s="235">
        <v>0</v>
      </c>
      <c r="H40" s="235">
        <v>0</v>
      </c>
      <c r="I40" s="235">
        <v>0</v>
      </c>
      <c r="J40" s="235">
        <v>0</v>
      </c>
      <c r="K40" s="235">
        <v>0</v>
      </c>
      <c r="L40" s="235">
        <v>0</v>
      </c>
      <c r="M40" s="235">
        <v>0</v>
      </c>
      <c r="N40" s="235">
        <v>0</v>
      </c>
      <c r="O40" s="235">
        <v>0</v>
      </c>
      <c r="P40" s="235">
        <v>0</v>
      </c>
      <c r="Q40" s="235">
        <v>0</v>
      </c>
    </row>
    <row r="41" spans="1:22">
      <c r="A41" s="150" t="s">
        <v>390</v>
      </c>
      <c r="B41" s="235">
        <v>0</v>
      </c>
      <c r="C41" s="235">
        <v>0</v>
      </c>
      <c r="D41" s="153"/>
      <c r="E41" s="149" t="s">
        <v>390</v>
      </c>
      <c r="F41" s="235">
        <v>0</v>
      </c>
      <c r="G41" s="235">
        <v>0</v>
      </c>
      <c r="H41" s="235">
        <v>0</v>
      </c>
      <c r="I41" s="235">
        <v>0</v>
      </c>
      <c r="J41" s="235">
        <v>0</v>
      </c>
      <c r="K41" s="235">
        <v>0</v>
      </c>
      <c r="L41" s="235">
        <v>0</v>
      </c>
      <c r="M41" s="235">
        <v>0</v>
      </c>
      <c r="N41" s="235">
        <v>0</v>
      </c>
      <c r="O41" s="235">
        <v>0</v>
      </c>
      <c r="P41" s="235">
        <v>0</v>
      </c>
      <c r="Q41" s="235">
        <v>0</v>
      </c>
    </row>
    <row r="42" spans="1:22">
      <c r="A42" s="150" t="s">
        <v>391</v>
      </c>
      <c r="B42" s="234">
        <f>-SUMIF('In Process Calc.'!$A$4:$A$93,"&lt;="&amp;NS,'In Process Calc.'!$AQ$4:$AQ$93)/COUNTIF('In Process Calc.'!$A$4:$A$93,"&lt;="&amp;NS)</f>
        <v>0</v>
      </c>
      <c r="C42" s="234">
        <f>-SUMIF('In Process Calc.'!$A$4:$A$93,"&gt;"&amp;NS,'In Process Calc.'!$AQ$4:$AQ$93)/COUNTIF('In Process Calc.'!$A$4:$A$93,"&gt;"&amp;NS)</f>
        <v>0</v>
      </c>
      <c r="D42" s="153"/>
      <c r="E42" s="149" t="s">
        <v>391</v>
      </c>
      <c r="F42" s="237">
        <f>-IF(Glutamine!$O8 &gt;0, Glutamine!$O8, 'Post Process Calc.'!$D$4)</f>
        <v>0</v>
      </c>
      <c r="G42" s="237">
        <f>-IF(Glutamine!$O9 &gt;0, Glutamine!$O9, 'Post Process Calc.'!$D$5)</f>
        <v>0</v>
      </c>
      <c r="H42" s="237">
        <f>-IF(Glutamine!$O10 &gt;0, Glutamine!$O10, 'Post Process Calc.'!$D$6)</f>
        <v>0</v>
      </c>
      <c r="I42" s="237" t="e">
        <f>-IF(Glutamine!#REF! &gt;0, Glutamine!#REF!, 'Post Process Calc.'!$D$7)</f>
        <v>#REF!</v>
      </c>
      <c r="J42" s="237">
        <f>-IF(Glutamine!$O11 &gt;0, Glutamine!$O11, 'Post Process Calc.'!$D$8)</f>
        <v>0</v>
      </c>
      <c r="K42" s="237">
        <f>-IF(Glutamine!$O12 &gt;0, Glutamine!$O12, 'Post Process Calc.'!$D$9)</f>
        <v>0</v>
      </c>
      <c r="L42" s="237">
        <f>-IF(Glutamine!$O13 &gt;0, Glutamine!$O13, 'Post Process Calc.'!$D$10)</f>
        <v>0</v>
      </c>
      <c r="M42" s="237" t="e">
        <f>-IF(Glutamine!#REF! &gt;0, Glutamine!#REF!, 'Post Process Calc.'!$D$11)</f>
        <v>#REF!</v>
      </c>
      <c r="N42" s="237">
        <f>-IF(Glutamine!$O14 &gt;0, Glutamine!$O14, 'Post Process Calc.'!$D$12)</f>
        <v>0</v>
      </c>
      <c r="O42" s="237" t="e">
        <f>-IF(Glutamine!#REF! &gt;0, Glutamine!#REF!, 'Post Process Calc.'!$D$13)</f>
        <v>#REF!</v>
      </c>
      <c r="P42" s="237" t="e">
        <f>-IF(Glutamine!#REF! &gt;0, Glutamine!#REF!, 'Post Process Calc.'!$D$14)</f>
        <v>#REF!</v>
      </c>
      <c r="Q42" s="237" t="e">
        <f>-IF(Glutamine!#REF! &gt;0, Glutamine!#REF!, 'Post Process Calc.'!$D$15)</f>
        <v>#REF!</v>
      </c>
    </row>
    <row r="43" spans="1:22">
      <c r="A43" s="150" t="s">
        <v>392</v>
      </c>
      <c r="B43" s="235">
        <v>0</v>
      </c>
      <c r="C43" s="235">
        <v>0</v>
      </c>
      <c r="D43" s="153"/>
      <c r="E43" s="149" t="s">
        <v>392</v>
      </c>
      <c r="F43" s="235">
        <v>0</v>
      </c>
      <c r="G43" s="235">
        <v>0</v>
      </c>
      <c r="H43" s="235">
        <v>0</v>
      </c>
      <c r="I43" s="235">
        <v>0</v>
      </c>
      <c r="J43" s="235">
        <v>0</v>
      </c>
      <c r="K43" s="235">
        <v>0</v>
      </c>
      <c r="L43" s="235">
        <v>0</v>
      </c>
      <c r="M43" s="235">
        <v>0</v>
      </c>
      <c r="N43" s="235">
        <v>0</v>
      </c>
      <c r="O43" s="235">
        <v>0</v>
      </c>
      <c r="P43" s="235">
        <v>0</v>
      </c>
      <c r="Q43" s="235">
        <v>0</v>
      </c>
    </row>
    <row r="44" spans="1:22">
      <c r="A44" s="150" t="s">
        <v>393</v>
      </c>
      <c r="B44" s="235">
        <v>0</v>
      </c>
      <c r="C44" s="235">
        <v>0</v>
      </c>
      <c r="D44" s="153"/>
      <c r="E44" s="149" t="s">
        <v>393</v>
      </c>
      <c r="F44" s="235">
        <v>0</v>
      </c>
      <c r="G44" s="235">
        <v>0</v>
      </c>
      <c r="H44" s="235">
        <v>0</v>
      </c>
      <c r="I44" s="235">
        <v>0</v>
      </c>
      <c r="J44" s="235">
        <v>0</v>
      </c>
      <c r="K44" s="235">
        <v>0</v>
      </c>
      <c r="L44" s="235">
        <v>0</v>
      </c>
      <c r="M44" s="235">
        <v>0</v>
      </c>
      <c r="N44" s="235">
        <v>0</v>
      </c>
      <c r="O44" s="235">
        <v>0</v>
      </c>
      <c r="P44" s="235">
        <v>0</v>
      </c>
      <c r="Q44" s="235">
        <v>0</v>
      </c>
    </row>
    <row r="45" spans="1:22">
      <c r="A45" s="150" t="s">
        <v>402</v>
      </c>
      <c r="B45" s="235">
        <v>0</v>
      </c>
      <c r="C45" s="235">
        <v>0</v>
      </c>
      <c r="D45" s="153"/>
      <c r="E45" s="149" t="s">
        <v>402</v>
      </c>
      <c r="F45" s="235">
        <v>0</v>
      </c>
      <c r="G45" s="235">
        <v>0</v>
      </c>
      <c r="H45" s="235">
        <v>0</v>
      </c>
      <c r="I45" s="235">
        <v>0</v>
      </c>
      <c r="J45" s="235">
        <v>0</v>
      </c>
      <c r="K45" s="235">
        <v>0</v>
      </c>
      <c r="L45" s="235">
        <v>0</v>
      </c>
      <c r="M45" s="235">
        <v>0</v>
      </c>
      <c r="N45" s="235">
        <v>0</v>
      </c>
      <c r="O45" s="235">
        <v>0</v>
      </c>
      <c r="P45" s="235">
        <v>0</v>
      </c>
      <c r="Q45" s="235">
        <v>0</v>
      </c>
    </row>
    <row r="46" spans="1:22">
      <c r="A46" s="150" t="s">
        <v>403</v>
      </c>
      <c r="B46" s="235">
        <v>0</v>
      </c>
      <c r="C46" s="235">
        <v>0</v>
      </c>
      <c r="D46" s="153"/>
      <c r="E46" s="149" t="s">
        <v>403</v>
      </c>
      <c r="F46" s="235">
        <v>0</v>
      </c>
      <c r="G46" s="235">
        <v>0</v>
      </c>
      <c r="H46" s="235">
        <v>0</v>
      </c>
      <c r="I46" s="235">
        <v>0</v>
      </c>
      <c r="J46" s="235">
        <v>0</v>
      </c>
      <c r="K46" s="235">
        <v>0</v>
      </c>
      <c r="L46" s="235">
        <v>0</v>
      </c>
      <c r="M46" s="235">
        <v>0</v>
      </c>
      <c r="N46" s="235">
        <v>0</v>
      </c>
      <c r="O46" s="235">
        <v>0</v>
      </c>
      <c r="P46" s="235">
        <v>0</v>
      </c>
      <c r="Q46" s="235">
        <v>0</v>
      </c>
    </row>
    <row r="47" spans="1:22">
      <c r="A47" s="150" t="s">
        <v>396</v>
      </c>
      <c r="B47" s="235">
        <v>0</v>
      </c>
      <c r="C47" s="235">
        <v>0</v>
      </c>
      <c r="D47" s="153"/>
      <c r="E47" s="149" t="s">
        <v>396</v>
      </c>
      <c r="F47" s="235">
        <v>0</v>
      </c>
      <c r="G47" s="235">
        <v>0</v>
      </c>
      <c r="H47" s="235">
        <v>0</v>
      </c>
      <c r="I47" s="235">
        <v>0</v>
      </c>
      <c r="J47" s="235">
        <v>0</v>
      </c>
      <c r="K47" s="235">
        <v>0</v>
      </c>
      <c r="L47" s="235">
        <v>0</v>
      </c>
      <c r="M47" s="235">
        <v>0</v>
      </c>
      <c r="N47" s="235">
        <v>0</v>
      </c>
      <c r="O47" s="235">
        <v>0</v>
      </c>
      <c r="P47" s="235">
        <v>0</v>
      </c>
      <c r="Q47" s="235">
        <v>0</v>
      </c>
    </row>
    <row r="48" spans="1:22">
      <c r="A48" s="150" t="s">
        <v>397</v>
      </c>
      <c r="B48" s="235">
        <v>0</v>
      </c>
      <c r="C48" s="235">
        <v>0</v>
      </c>
      <c r="D48" s="153"/>
      <c r="E48" s="149" t="s">
        <v>397</v>
      </c>
      <c r="F48" s="235">
        <v>0</v>
      </c>
      <c r="G48" s="235">
        <v>0</v>
      </c>
      <c r="H48" s="235">
        <v>0</v>
      </c>
      <c r="I48" s="235">
        <v>0</v>
      </c>
      <c r="J48" s="235">
        <v>0</v>
      </c>
      <c r="K48" s="235">
        <v>0</v>
      </c>
      <c r="L48" s="235">
        <v>0</v>
      </c>
      <c r="M48" s="235">
        <v>0</v>
      </c>
      <c r="N48" s="235">
        <v>0</v>
      </c>
      <c r="O48" s="235">
        <v>0</v>
      </c>
      <c r="P48" s="235">
        <v>0</v>
      </c>
      <c r="Q48" s="235">
        <v>0</v>
      </c>
    </row>
    <row r="49" spans="1:17">
      <c r="A49" s="150" t="s">
        <v>398</v>
      </c>
      <c r="B49" s="235">
        <v>0</v>
      </c>
      <c r="C49" s="235">
        <v>0</v>
      </c>
      <c r="D49" s="153"/>
      <c r="E49" s="149" t="s">
        <v>398</v>
      </c>
      <c r="F49" s="235">
        <v>0</v>
      </c>
      <c r="G49" s="235">
        <v>0</v>
      </c>
      <c r="H49" s="235">
        <v>0</v>
      </c>
      <c r="I49" s="235">
        <v>0</v>
      </c>
      <c r="J49" s="235">
        <v>0</v>
      </c>
      <c r="K49" s="235">
        <v>0</v>
      </c>
      <c r="L49" s="235">
        <v>0</v>
      </c>
      <c r="M49" s="235">
        <v>0</v>
      </c>
      <c r="N49" s="235">
        <v>0</v>
      </c>
      <c r="O49" s="235">
        <v>0</v>
      </c>
      <c r="P49" s="235">
        <v>0</v>
      </c>
      <c r="Q49" s="235">
        <v>0</v>
      </c>
    </row>
    <row r="50" spans="1:17">
      <c r="A50" s="150" t="s">
        <v>399</v>
      </c>
      <c r="B50" s="235">
        <v>0</v>
      </c>
      <c r="C50" s="235">
        <v>0</v>
      </c>
      <c r="D50" s="153"/>
      <c r="E50" s="149" t="s">
        <v>399</v>
      </c>
      <c r="F50" s="235">
        <v>0</v>
      </c>
      <c r="G50" s="235">
        <v>0</v>
      </c>
      <c r="H50" s="235">
        <v>0</v>
      </c>
      <c r="I50" s="235">
        <v>0</v>
      </c>
      <c r="J50" s="235">
        <v>0</v>
      </c>
      <c r="K50" s="235">
        <v>0</v>
      </c>
      <c r="L50" s="235">
        <v>0</v>
      </c>
      <c r="M50" s="235">
        <v>0</v>
      </c>
      <c r="N50" s="235">
        <v>0</v>
      </c>
      <c r="O50" s="235">
        <v>0</v>
      </c>
      <c r="P50" s="235">
        <v>0</v>
      </c>
      <c r="Q50" s="235">
        <v>0</v>
      </c>
    </row>
    <row r="51" spans="1:17">
      <c r="A51" s="150" t="s">
        <v>428</v>
      </c>
      <c r="B51" s="235">
        <v>0</v>
      </c>
      <c r="C51" s="235">
        <v>0</v>
      </c>
      <c r="D51" s="153"/>
      <c r="E51" s="149" t="s">
        <v>428</v>
      </c>
      <c r="F51" s="235">
        <v>0</v>
      </c>
      <c r="G51" s="235">
        <v>0</v>
      </c>
      <c r="H51" s="235">
        <v>0</v>
      </c>
      <c r="I51" s="235">
        <v>0</v>
      </c>
      <c r="J51" s="235">
        <v>0</v>
      </c>
      <c r="K51" s="235">
        <v>0</v>
      </c>
      <c r="L51" s="235">
        <v>0</v>
      </c>
      <c r="M51" s="235">
        <v>0</v>
      </c>
      <c r="N51" s="235">
        <v>0</v>
      </c>
      <c r="O51" s="235">
        <v>0</v>
      </c>
      <c r="P51" s="235">
        <v>0</v>
      </c>
      <c r="Q51" s="235">
        <v>0</v>
      </c>
    </row>
    <row r="52" spans="1:17">
      <c r="A52" s="150" t="s">
        <v>429</v>
      </c>
      <c r="B52" s="234">
        <f>'Stoichiometric Ratios'!$L26*'Specific Rate Tables'!$B$16</f>
        <v>3.3064541943281998E-4</v>
      </c>
      <c r="C52" s="234">
        <f>'Stoichiometric Ratios'!$P26*'Specific Rate Tables'!$C$16</f>
        <v>-5.3922154374294227E-4</v>
      </c>
      <c r="D52" s="153"/>
      <c r="E52" s="149" t="s">
        <v>429</v>
      </c>
      <c r="F52" s="237">
        <f>-'Post Process Calc.'!$Z$4</f>
        <v>1.588874958190014E-3</v>
      </c>
      <c r="G52" s="237">
        <f>-'Post Process Calc.'!$Z$5</f>
        <v>3.7293362806272603E-3</v>
      </c>
      <c r="H52" s="237">
        <f>-'Post Process Calc.'!$Z$6</f>
        <v>2.9588383329946346E-3</v>
      </c>
      <c r="I52" s="237">
        <f>-'Post Process Calc.'!$Z$7</f>
        <v>1.8505956396410344E-3</v>
      </c>
      <c r="J52" s="237">
        <f>-'Post Process Calc.'!$Z$8</f>
        <v>1.2188296018646385E-3</v>
      </c>
      <c r="K52" s="237">
        <f>-'Post Process Calc.'!$Z$9</f>
        <v>6.106768316237783E-4</v>
      </c>
      <c r="L52" s="237">
        <f>-'Post Process Calc.'!$Z$10</f>
        <v>2.5267091887405088E-4</v>
      </c>
      <c r="M52" s="237">
        <f>-'Post Process Calc.'!$Z$11</f>
        <v>-5.8141819908434257E-6</v>
      </c>
      <c r="N52" s="237">
        <f>-'Post Process Calc.'!$Z$12</f>
        <v>-2.2522701388149447E-4</v>
      </c>
      <c r="O52" s="237">
        <f>-'Post Process Calc.'!$Z$13</f>
        <v>-4.9120075901859582E-4</v>
      </c>
      <c r="P52" s="237">
        <f>-'Post Process Calc.'!$Z$14</f>
        <v>-7.7259839525922421E-4</v>
      </c>
      <c r="Q52" s="237">
        <f>-'Post Process Calc.'!$Z$15</f>
        <v>-1.2035948132056182E-3</v>
      </c>
    </row>
    <row r="53" spans="1:17">
      <c r="A53" s="150" t="s">
        <v>404</v>
      </c>
      <c r="B53" s="235">
        <v>0</v>
      </c>
      <c r="C53" s="235">
        <v>0</v>
      </c>
      <c r="D53" s="153"/>
      <c r="E53" s="149" t="s">
        <v>404</v>
      </c>
      <c r="F53" s="235">
        <v>0</v>
      </c>
      <c r="G53" s="235">
        <v>0</v>
      </c>
      <c r="H53" s="235">
        <v>0</v>
      </c>
      <c r="I53" s="235">
        <v>0</v>
      </c>
      <c r="J53" s="235">
        <v>0</v>
      </c>
      <c r="K53" s="235">
        <v>0</v>
      </c>
      <c r="L53" s="235">
        <v>0</v>
      </c>
      <c r="M53" s="235">
        <v>0</v>
      </c>
      <c r="N53" s="235">
        <v>0</v>
      </c>
      <c r="O53" s="235">
        <v>0</v>
      </c>
      <c r="P53" s="235">
        <v>0</v>
      </c>
      <c r="Q53" s="235">
        <v>0</v>
      </c>
    </row>
    <row r="54" spans="1:17">
      <c r="A54" s="150" t="s">
        <v>405</v>
      </c>
      <c r="B54" s="235">
        <v>0</v>
      </c>
      <c r="C54" s="235">
        <v>0</v>
      </c>
      <c r="D54" s="153"/>
      <c r="E54" s="149" t="s">
        <v>405</v>
      </c>
      <c r="F54" s="235">
        <v>0</v>
      </c>
      <c r="G54" s="235">
        <v>0</v>
      </c>
      <c r="H54" s="235">
        <v>0</v>
      </c>
      <c r="I54" s="235">
        <v>0</v>
      </c>
      <c r="J54" s="235">
        <v>0</v>
      </c>
      <c r="K54" s="235">
        <v>0</v>
      </c>
      <c r="L54" s="235">
        <v>0</v>
      </c>
      <c r="M54" s="235">
        <v>0</v>
      </c>
      <c r="N54" s="235">
        <v>0</v>
      </c>
      <c r="O54" s="235">
        <v>0</v>
      </c>
      <c r="P54" s="235">
        <v>0</v>
      </c>
      <c r="Q54" s="235">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FS101"/>
  <sheetViews>
    <sheetView zoomScale="130" zoomScaleNormal="130" workbookViewId="0">
      <selection activeCell="U24" sqref="U24"/>
    </sheetView>
  </sheetViews>
  <sheetFormatPr baseColWidth="10" defaultColWidth="8.83203125" defaultRowHeight="11"/>
  <cols>
    <col min="1" max="1" width="7.5" style="238" bestFit="1" customWidth="1"/>
    <col min="2" max="2" width="4.1640625" style="238" customWidth="1"/>
    <col min="3" max="3" width="7.5" style="238" bestFit="1" customWidth="1"/>
    <col min="4" max="4" width="7.33203125" style="238" bestFit="1" customWidth="1"/>
    <col min="5" max="5" width="3.5" style="238" bestFit="1" customWidth="1"/>
    <col min="6"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23" width="4.6640625" style="238" bestFit="1" customWidth="1"/>
    <col min="24" max="24" width="2.6640625" style="238" bestFit="1" customWidth="1"/>
    <col min="25" max="36" width="4.6640625" style="238" bestFit="1" customWidth="1"/>
    <col min="37" max="37" width="2.6640625" style="238" bestFit="1" customWidth="1"/>
    <col min="38" max="48" width="4.6640625" style="238" bestFit="1" customWidth="1"/>
    <col min="49" max="50" width="5.5" style="238" bestFit="1" customWidth="1"/>
    <col min="51" max="65" width="4.6640625" style="238" bestFit="1" customWidth="1"/>
    <col min="66" max="66" width="4.33203125" style="238" bestFit="1" customWidth="1"/>
    <col min="67" max="67" width="5.83203125" style="238" bestFit="1" customWidth="1"/>
    <col min="68" max="72" width="6.5" style="238" bestFit="1" customWidth="1"/>
    <col min="73" max="73" width="7.1640625" style="238" bestFit="1" customWidth="1"/>
    <col min="74" max="141" width="6.5" style="238" bestFit="1" customWidth="1"/>
    <col min="142" max="142" width="4.6640625" style="238" bestFit="1" customWidth="1"/>
    <col min="143" max="175" width="6.5" style="238" bestFit="1" customWidth="1"/>
    <col min="176" max="16384" width="8.83203125" style="238"/>
  </cols>
  <sheetData>
    <row r="1" spans="1:175" s="239" customFormat="1" ht="79.25" customHeight="1">
      <c r="A1" s="238"/>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row>
    <row r="2" spans="1:175" s="241" customFormat="1" ht="101" customHeight="1">
      <c r="A2" s="240" t="s">
        <v>112</v>
      </c>
      <c r="B2" s="240" t="str">
        <f>IF(Glutamine!A6&lt;&gt;0,Glutamine!A6,"")</f>
        <v>SAMPLE #</v>
      </c>
      <c r="C2" s="240" t="str">
        <f>IF(Glutamine!B6&lt;&gt;0,Glutamine!B6,"")</f>
        <v>Day</v>
      </c>
      <c r="D2" s="240" t="str">
        <f>IF(Glutamine!C6&lt;&gt;0,Glutamine!C6,"")</f>
        <v>RUN TIME (HOURS)</v>
      </c>
      <c r="E2" s="240" t="str">
        <f>IF(Glutamine!D6&lt;&gt;0,Glutamine!D6,"")</f>
        <v>SAMPLE VOLUME (mL)</v>
      </c>
      <c r="F2" s="240" t="str">
        <f>IF(Glutamine!E6&lt;&gt;0,Glutamine!E6,"")</f>
        <v>FEED MEDIA ADDED (mL)</v>
      </c>
      <c r="G2" s="240" t="str">
        <f>IF(Glutamine!G6&lt;&gt;0,Glutamine!G6,"")</f>
        <v>BASE ADDED (mL)</v>
      </c>
      <c r="H2" s="240" t="str">
        <f>IF(Glutamine!H6&lt;&gt;0,Glutamine!H6,"")</f>
        <v>VIABLE CELL CONC. XV (x106 cells/mL)</v>
      </c>
      <c r="I2" s="240" t="str">
        <f>IF(Glutamine!I6&lt;&gt;0,Glutamine!I6,"")</f>
        <v>DEAD CELL CONC. Xd (x106 cells/mL)</v>
      </c>
      <c r="J2" s="240" t="str">
        <f>IF(Glutamine!J6&lt;&gt;0,Glutamine!J6,"")</f>
        <v>TOTAL CELL CONC. Xt (x106 cells/mL)</v>
      </c>
      <c r="K2" s="240" t="str">
        <f>IF(Glutamine!K6&lt;&gt;0,Glutamine!K6,"")</f>
        <v>VIABILITY (%)</v>
      </c>
      <c r="L2" s="240" t="str">
        <f>IF(Glutamine!L6&lt;&gt;0,Glutamine!L6,"")</f>
        <v>pH</v>
      </c>
      <c r="M2" s="240" t="str">
        <f>IF(Glutamine!M6&lt;&gt;0,Glutamine!M6,"")</f>
        <v>DO (%)</v>
      </c>
      <c r="N2" s="240" t="str">
        <f>IF(Glutamine!N6&lt;&gt;0,Glutamine!N6,"")</f>
        <v>OUR (mmol/L/hr)</v>
      </c>
      <c r="O2" s="240" t="str">
        <f>IF(Glutamine!O6&lt;&gt;0,Glutamine!O6,"")</f>
        <v>SP. OXYGEN CONSUMPTION RATE (mmol/109cell/hr)</v>
      </c>
      <c r="P2" s="240" t="str">
        <f>IF(Glutamine!P6&lt;&gt;0,Glutamine!P6,"")</f>
        <v>OXYGEN CONSUMED (mmol/L)</v>
      </c>
      <c r="Q2" s="240" t="str">
        <f>IF(Glutamine!Q6&lt;&gt;0,Glutamine!Q6,"")</f>
        <v>OPTICAL DENSITY</v>
      </c>
      <c r="R2" s="240" t="str">
        <f>IF(Glutamine!R6&lt;&gt;0,Glutamine!R6,"")</f>
        <v>OSMOLALITY (mmol/kg)</v>
      </c>
      <c r="S2" s="240" t="str">
        <f>IF(Glutamine!S6&lt;&gt;0,Glutamine!S6,"")</f>
        <v>IgG CONC. (mg/L)</v>
      </c>
      <c r="T2" s="240" t="str">
        <f>IF(Glutamine!U6&lt;&gt;0,Glutamine!U6,"")</f>
        <v>ALANINE CONC. (mM)</v>
      </c>
      <c r="U2" s="240" t="str">
        <f>IF(Glutamine!V6&lt;&gt;0,Glutamine!V6,"")</f>
        <v>ARGININE CONC. (mM)</v>
      </c>
      <c r="V2" s="240" t="str">
        <f>IF(Glutamine!W6&lt;&gt;0,Glutamine!W6,"")</f>
        <v>ASPARAGINE CONC. (mM)</v>
      </c>
      <c r="W2" s="240" t="str">
        <f>IF(Glutamine!X6&lt;&gt;0,Glutamine!X6,"")</f>
        <v>ASPARTATE CONC. (mM)</v>
      </c>
      <c r="X2" s="240" t="str">
        <f>IF(Glutamine!Y6&lt;&gt;0,Glutamine!Y6,"")</f>
        <v>CYSTINE CONC. (mM)</v>
      </c>
      <c r="Y2" s="240" t="str">
        <f>IF(Glutamine!Z6&lt;&gt;0,Glutamine!Z6,"")</f>
        <v>GLUCOSE CONC. (mM)</v>
      </c>
      <c r="Z2" s="240" t="str">
        <f>IF(Glutamine!AA6&lt;&gt;0,Glutamine!AA6,"")</f>
        <v>GLUTAMINE CONC. (mM)</v>
      </c>
      <c r="AA2" s="240" t="str">
        <f>IF(Glutamine!AB6&lt;&gt;0,Glutamine!AB6,"")</f>
        <v>GLUTAMATE CONC. (mM)</v>
      </c>
      <c r="AB2" s="240" t="str">
        <f>IF(Glutamine!AC6&lt;&gt;0,Glutamine!AC6,"")</f>
        <v>GLYCINE CONC. (mM)</v>
      </c>
      <c r="AC2" s="240" t="str">
        <f>IF(Glutamine!AD6&lt;&gt;0,Glutamine!AD6,"")</f>
        <v>HISTIDINE CONC. (mM)</v>
      </c>
      <c r="AD2" s="240" t="str">
        <f>IF(Glutamine!AE6&lt;&gt;0,Glutamine!AE6,"")</f>
        <v>ISOLEUCINE CONC. (mM)</v>
      </c>
      <c r="AE2" s="240" t="str">
        <f>IF(Glutamine!AF6&lt;&gt;0,Glutamine!AF6,"")</f>
        <v>LACTATE CONC. (mM)</v>
      </c>
      <c r="AF2" s="240" t="str">
        <f>IF(Glutamine!AG6&lt;&gt;0,Glutamine!AG6,"")</f>
        <v>LEUCINE CONC. (mM)</v>
      </c>
      <c r="AG2" s="240" t="str">
        <f>IF(Glutamine!AH6&lt;&gt;0,Glutamine!AH6,"")</f>
        <v>LYSINE CONC. (mM)</v>
      </c>
      <c r="AH2" s="240" t="str">
        <f>IF(Glutamine!AI6&lt;&gt;0,Glutamine!AI6,"")</f>
        <v>METHIONINE CONC. (mM)</v>
      </c>
      <c r="AI2" s="240" t="str">
        <f>IF(Glutamine!AJ6&lt;&gt;0,Glutamine!AJ6,"")</f>
        <v>NH3 CONC. (mM)</v>
      </c>
      <c r="AJ2" s="240" t="str">
        <f>IF(Glutamine!AK6&lt;&gt;0,Glutamine!AK6,"")</f>
        <v>PHENYLALANINE CONC. (mM)</v>
      </c>
      <c r="AK2" s="240" t="str">
        <f>IF(Glutamine!AL6&lt;&gt;0,Glutamine!AL6,"")</f>
        <v>PROLINE CONC. (mM)</v>
      </c>
      <c r="AL2" s="240" t="str">
        <f>IF(Glutamine!AM6&lt;&gt;0,Glutamine!AM6,"")</f>
        <v>SERINE CONC. (mM)</v>
      </c>
      <c r="AM2" s="240" t="str">
        <f>IF(Glutamine!AN6&lt;&gt;0,Glutamine!AN6,"")</f>
        <v>THREONINE CONC. (mM)</v>
      </c>
      <c r="AN2" s="240" t="str">
        <f>IF(Glutamine!AO6&lt;&gt;0,Glutamine!AO6,"")</f>
        <v>TRYPTOPHAN CONC. (mM)</v>
      </c>
      <c r="AO2" s="240" t="str">
        <f>IF(Glutamine!AP6&lt;&gt;0,Glutamine!AP6,"")</f>
        <v>TYROSINE CONC. (mM)</v>
      </c>
      <c r="AP2" s="240" t="str">
        <f>IF(Glutamine!AQ6&lt;&gt;0,Glutamine!AQ6,"")</f>
        <v>VALINE CONC. (mM)</v>
      </c>
      <c r="AQ2" s="240" t="str">
        <f>IF(Glutamine!AR6&lt;&gt;0,Glutamine!AR6,"")</f>
        <v>ETHANOLAMINE CONC. (mM)</v>
      </c>
      <c r="AR2" s="240" t="str">
        <f>IF(Glutamine!AS6&lt;&gt;0,Glutamine!AS6,"")</f>
        <v>FEED ALANINE CONC. (mM)</v>
      </c>
      <c r="AS2" s="240" t="str">
        <f>IF(Glutamine!AT6&lt;&gt;0,Glutamine!AT6,"")</f>
        <v>FEED ARGININE CONC. (mM)</v>
      </c>
      <c r="AT2" s="240" t="str">
        <f>IF(Glutamine!AU6&lt;&gt;0,Glutamine!AU6,"")</f>
        <v>FEED ASPARAGINE CONC. (mM)</v>
      </c>
      <c r="AU2" s="240" t="str">
        <f>IF(Glutamine!AV6&lt;&gt;0,Glutamine!AV6,"")</f>
        <v>FEED ASPARTATE CONC. (mM)</v>
      </c>
      <c r="AV2" s="240" t="str">
        <f>IF(Glutamine!AW6&lt;&gt;0,Glutamine!AW6,"")</f>
        <v>FEED CYSTINE CONC. (mM)</v>
      </c>
      <c r="AW2" s="240" t="str">
        <f>IF(Glutamine!AX6&lt;&gt;0,Glutamine!AX6,"")</f>
        <v>FEED GLUCOSE CONC. (mM)</v>
      </c>
      <c r="AX2" s="240" t="str">
        <f>IF(Glutamine!AY6&lt;&gt;0,Glutamine!AY6,"")</f>
        <v>FEED GLUTAMINE CONC. (mM)</v>
      </c>
      <c r="AY2" s="240" t="str">
        <f>IF(Glutamine!AZ6&lt;&gt;0,Glutamine!AZ6,"")</f>
        <v>FEED GLUTAMATE CONC. (mM)</v>
      </c>
      <c r="AZ2" s="240" t="str">
        <f>IF(Glutamine!BA6&lt;&gt;0,Glutamine!BA6,"")</f>
        <v>FEED GLYCINE CONC. (mM)</v>
      </c>
      <c r="BA2" s="240" t="str">
        <f>IF(Glutamine!BB6&lt;&gt;0,Glutamine!BB6,"")</f>
        <v>FEED HISTIDINE CONC. (mM)</v>
      </c>
      <c r="BB2" s="240" t="str">
        <f>IF(Glutamine!BC6&lt;&gt;0,Glutamine!BC6,"")</f>
        <v>FEED ISOLEUCINE CONC. (mM)</v>
      </c>
      <c r="BC2" s="240" t="str">
        <f>IF(Glutamine!BE6&lt;&gt;0,Glutamine!BE6,"")</f>
        <v>FEED LEUCINE CONC. (mM)</v>
      </c>
      <c r="BD2" s="240" t="str">
        <f>IF(Glutamine!BF6&lt;&gt;0,Glutamine!BF6,"")</f>
        <v>FEED LYSINE CONC. (mM)</v>
      </c>
      <c r="BE2" s="240" t="str">
        <f>IF(Glutamine!BG6&lt;&gt;0,Glutamine!BG6,"")</f>
        <v>FEED METHIONINE CONC. (mM)</v>
      </c>
      <c r="BF2" s="240" t="str">
        <f>IF(Glutamine!BI6&lt;&gt;0,Glutamine!BI6,"")</f>
        <v>FEED PHENYLALANINE CONC. (mM)</v>
      </c>
      <c r="BG2" s="240" t="str">
        <f>IF(Glutamine!BJ6&lt;&gt;0,Glutamine!BJ6,"")</f>
        <v>FEED PROLINE CONC. (mM)</v>
      </c>
      <c r="BH2" s="240" t="str">
        <f>IF(Glutamine!BK6&lt;&gt;0,Glutamine!BK6,"")</f>
        <v>FEED SERINE CONC. (mM)</v>
      </c>
      <c r="BI2" s="240" t="str">
        <f>IF(Glutamine!BL6&lt;&gt;0,Glutamine!BL6,"")</f>
        <v>FEED THREONINE CONC. (mM)</v>
      </c>
      <c r="BJ2" s="240" t="str">
        <f>IF(Glutamine!BM6&lt;&gt;0,Glutamine!BM6,"")</f>
        <v>FEED TRYPTOPHAN CONC. (mM)</v>
      </c>
      <c r="BK2" s="240" t="str">
        <f>IF(Glutamine!BN6&lt;&gt;0,Glutamine!BN6,"")</f>
        <v>FEED TYROSINE CONC. (mM)</v>
      </c>
      <c r="BL2" s="240" t="str">
        <f>IF(Glutamine!BO6&lt;&gt;0,Glutamine!BO6,"")</f>
        <v>FEED VALINE CONC. (mM)</v>
      </c>
      <c r="BM2" s="240" t="str">
        <f>IF(Glutamine!BP6&lt;&gt;0,Glutamine!BP6,"")</f>
        <v>FEED ETHANOLAMINE CONC. (mM)</v>
      </c>
      <c r="BN2" s="240" t="str">
        <f>IF('In Process Calc.'!B2&lt;&gt;0,'In Process Calc.'!B2,"")</f>
        <v>RUN TIME (DAYS)</v>
      </c>
      <c r="BO2" s="240" t="str">
        <f>IF('In Process Calc.'!C2&lt;&gt;0,'In Process Calc.'!C2,"")</f>
        <v>RUN TIME (HOURS)</v>
      </c>
      <c r="BP2" s="241" t="str">
        <f>IF('In Process Calc.'!E2&lt;&gt;0,'In Process Calc.'!E2,"")</f>
        <v>VOLUME BEFORE SAMPLING (mL)</v>
      </c>
      <c r="BQ2" s="241" t="str">
        <f>IF('In Process Calc.'!F2&lt;&gt;0,'In Process Calc.'!F2,"")</f>
        <v>FEED MEDIA ADDED (mL)</v>
      </c>
      <c r="BR2" s="241" t="str">
        <f>IF('In Process Calc.'!H2&lt;&gt;0,'In Process Calc.'!H2,"")</f>
        <v>BASE ADDED (mL)</v>
      </c>
      <c r="BS2" s="241" t="str">
        <f>IF('In Process Calc.'!J2&lt;&gt;0,'In Process Calc.'!J2,"")</f>
        <v>VOLUME AFTER SAMPLING (mL)</v>
      </c>
      <c r="BT2" s="241" t="str">
        <f>IF('In Process Calc.'!K2&lt;&gt;0,'In Process Calc.'!K2,"")</f>
        <v>INTEGRAL OF VIABLE CELL CONC. IVCC (x106 cells hr/mL)</v>
      </c>
      <c r="BU2" s="241" t="str">
        <f>IF('In Process Calc.'!L2&lt;&gt;0,'In Process Calc.'!L2,"")</f>
        <v>CUM CELLS PROD. (x106 cells)</v>
      </c>
      <c r="BV2" s="241" t="str">
        <f>IF('In Process Calc.'!M2&lt;&gt;0,'In Process Calc.'!M2,"")</f>
        <v>CUM OXYGEN CONS. (mmol)</v>
      </c>
      <c r="BW2" s="241" t="str">
        <f>IF('In Process Calc.'!N2&lt;&gt;0,'In Process Calc.'!N2,"")</f>
        <v>CUM IgG PROD. (mg)</v>
      </c>
      <c r="BX2" s="241" t="str">
        <f>IF('In Process Calc.'!O2&lt;&gt;0,'In Process Calc.'!O2,"")</f>
        <v>CUM ALANINE CONS. (mmol)</v>
      </c>
      <c r="BY2" s="241" t="str">
        <f>IF('In Process Calc.'!P2&lt;&gt;0,'In Process Calc.'!P2,"")</f>
        <v>CUM ARGININE CONS. (mmol)</v>
      </c>
      <c r="BZ2" s="241" t="str">
        <f>IF('In Process Calc.'!Q2&lt;&gt;0,'In Process Calc.'!Q2,"")</f>
        <v>CUM ASPARAGINE CONS. (mmol)</v>
      </c>
      <c r="CA2" s="241" t="str">
        <f>IF('In Process Calc.'!R2&lt;&gt;0,'In Process Calc.'!R2,"")</f>
        <v>CUM ASPARTATE CONS. (mmol)</v>
      </c>
      <c r="CB2" s="241" t="str">
        <f>IF('In Process Calc.'!S2&lt;&gt;0,'In Process Calc.'!S2,"")</f>
        <v>CUM CYSTINE CONS. (mmol)</v>
      </c>
      <c r="CC2" s="241" t="str">
        <f>IF('In Process Calc.'!T2&lt;&gt;0,'In Process Calc.'!T2,"")</f>
        <v>CUM GLUCOSE CONS. (mM)</v>
      </c>
      <c r="CD2" s="241" t="str">
        <f>IF('In Process Calc.'!U2&lt;&gt;0,'In Process Calc.'!U2,"")</f>
        <v>CUM GLUTAMINE CONS. (mmol)</v>
      </c>
      <c r="CE2" s="241" t="str">
        <f>IF('In Process Calc.'!V2&lt;&gt;0,'In Process Calc.'!V2,"")</f>
        <v>CUM GLUTAMATE CONS. (mmol)</v>
      </c>
      <c r="CF2" s="241" t="str">
        <f>IF('In Process Calc.'!W2&lt;&gt;0,'In Process Calc.'!W2,"")</f>
        <v>CUM GLYCINE CONS. (mmol)</v>
      </c>
      <c r="CG2" s="241" t="str">
        <f>IF('In Process Calc.'!X2&lt;&gt;0,'In Process Calc.'!X2,"")</f>
        <v>CUM HISTIDINE CONS. (mmol)</v>
      </c>
      <c r="CH2" s="241" t="str">
        <f>IF('In Process Calc.'!Y2&lt;&gt;0,'In Process Calc.'!Y2,"")</f>
        <v>CUM ISOLEUCINE CONS. (mmol)</v>
      </c>
      <c r="CI2" s="241" t="str">
        <f>IF('In Process Calc.'!Z2&lt;&gt;0,'In Process Calc.'!Z2,"")</f>
        <v>CUM LACTATE PROD. (mM)</v>
      </c>
      <c r="CJ2" s="241" t="str">
        <f>IF('In Process Calc.'!AA2&lt;&gt;0,'In Process Calc.'!AA2,"")</f>
        <v>CUM LEUCINE CONS. (mmol)</v>
      </c>
      <c r="CK2" s="241" t="str">
        <f>IF('In Process Calc.'!AB2&lt;&gt;0,'In Process Calc.'!AB2,"")</f>
        <v>CUM LYSINE CONS. (mmol)</v>
      </c>
      <c r="CL2" s="241" t="str">
        <f>IF('In Process Calc.'!AC2&lt;&gt;0,'In Process Calc.'!AC2,"")</f>
        <v>CUM METHIONINE CONS. (mmol)</v>
      </c>
      <c r="CM2" s="241" t="str">
        <f>IF('In Process Calc.'!AD2&lt;&gt;0,'In Process Calc.'!AD2,"")</f>
        <v>CUM NH3 PROD. (mmol)</v>
      </c>
      <c r="CN2" s="241" t="str">
        <f>IF('In Process Calc.'!AE2&lt;&gt;0,'In Process Calc.'!AE2,"")</f>
        <v>CUM PHENYLALANINE CONS. (mmol)</v>
      </c>
      <c r="CO2" s="241" t="str">
        <f>IF('In Process Calc.'!AF2&lt;&gt;0,'In Process Calc.'!AF2,"")</f>
        <v>CUM PROLINE CONS. (mmol)</v>
      </c>
      <c r="CP2" s="241" t="str">
        <f>IF('In Process Calc.'!AG2&lt;&gt;0,'In Process Calc.'!AG2,"")</f>
        <v>CUM SERINE CONS. (mmol)</v>
      </c>
      <c r="CQ2" s="241" t="str">
        <f>IF('In Process Calc.'!AH2&lt;&gt;0,'In Process Calc.'!AH2,"")</f>
        <v>CUM THREONINE CONS. (mmol)</v>
      </c>
      <c r="CR2" s="241" t="str">
        <f>IF('In Process Calc.'!AI2&lt;&gt;0,'In Process Calc.'!AI2,"")</f>
        <v>CUM TRYPTOPHAN CONS. (mmol)</v>
      </c>
      <c r="CS2" s="241" t="str">
        <f>IF('In Process Calc.'!AJ2&lt;&gt;0,'In Process Calc.'!AJ2,"")</f>
        <v>CUM TYROSINE  CONS. (mmol)</v>
      </c>
      <c r="CT2" s="241" t="str">
        <f>IF('In Process Calc.'!AK2&lt;&gt;0,'In Process Calc.'!AK2,"")</f>
        <v>CUM VALINE CONS. (mmol)</v>
      </c>
      <c r="CU2" s="241" t="str">
        <f>IF('In Process Calc.'!AL2&lt;&gt;0,'In Process Calc.'!AL2,"")</f>
        <v>CUM ETHANOLAMINE CONS. (mmol)</v>
      </c>
      <c r="CV2" s="241" t="str">
        <f>IF('In Process Calc.'!AM2&lt;&gt;0,'In Process Calc.'!AM2,"")</f>
        <v>CUM NITROGEN CONS. (mmol)</v>
      </c>
      <c r="CW2" s="241" t="str">
        <f>IF('In Process Calc.'!AN2&lt;&gt;0,'In Process Calc.'!AN2,"")</f>
        <v>CUM NITROGEN CONS. (w/o NH3, Ala) (mmol)</v>
      </c>
      <c r="CX2" s="241" t="str">
        <f>IF('In Process Calc.'!AO2&lt;&gt;0,'In Process Calc.'!AO2,"")</f>
        <v>CUM AA CARBON CONS. (mmol)</v>
      </c>
      <c r="CY2" s="241" t="str">
        <f>IF('In Process Calc.'!AP2&lt;&gt;0,'In Process Calc.'!AP2,"")</f>
        <v>SP. OUR (mmol/109 cells/hr)</v>
      </c>
      <c r="CZ2" s="241" t="str">
        <f>IF('In Process Calc.'!AQ2&lt;&gt;0,'In Process Calc.'!AQ2,"")</f>
        <v>SP. OXYGEN CONSUMPTION RATE (mmol/109cell/hr)</v>
      </c>
      <c r="DA2" s="241" t="str">
        <f>IF('In Process Calc.'!AR2&lt;&gt;0,'In Process Calc.'!AR2,"")</f>
        <v>SP. GROWTH RATE, m (hr-1) [mv-kd]</v>
      </c>
      <c r="DB2" s="241" t="str">
        <f>IF('In Process Calc.'!AS2&lt;&gt;0,'In Process Calc.'!AS2,"")</f>
        <v>mv</v>
      </c>
      <c r="DC2" s="241" t="str">
        <f>IF('In Process Calc.'!AT2&lt;&gt;0,'In Process Calc.'!AT2,"")</f>
        <v>kd</v>
      </c>
      <c r="DD2" s="241" t="str">
        <f>IF('In Process Calc.'!AU2&lt;&gt;0,'In Process Calc.'!AU2,"")</f>
        <v>qAntibody (mg/109 cell/hr)</v>
      </c>
      <c r="DE2" s="241" t="str">
        <f>IF('In Process Calc.'!AV2&lt;&gt;0,'In Process Calc.'!AV2,"")</f>
        <v>qAlanine (mmol/109 cell/hr)</v>
      </c>
      <c r="DF2" s="241" t="str">
        <f>IF('In Process Calc.'!AW2&lt;&gt;0,'In Process Calc.'!AW2,"")</f>
        <v>qArginine (mmol/109 cell/hr)</v>
      </c>
      <c r="DG2" s="241" t="str">
        <f>IF('In Process Calc.'!AX2&lt;&gt;0,'In Process Calc.'!AX2,"")</f>
        <v>qAsparagine (mmol/109 cell/hr)</v>
      </c>
      <c r="DH2" s="241" t="str">
        <f>IF('In Process Calc.'!AY2&lt;&gt;0,'In Process Calc.'!AY2,"")</f>
        <v>qAspartate (mmol/109 cell/hr)</v>
      </c>
      <c r="DI2" s="241" t="str">
        <f>IF('In Process Calc.'!AZ2&lt;&gt;0,'In Process Calc.'!AZ2,"")</f>
        <v>qCystine (mmol/109 cell/hr)</v>
      </c>
      <c r="DJ2" s="241" t="str">
        <f>IF('In Process Calc.'!BA2&lt;&gt;0,'In Process Calc.'!BA2,"")</f>
        <v>qGlucose (mmol/109 cell/hr)</v>
      </c>
      <c r="DK2" s="241" t="str">
        <f>IF('In Process Calc.'!BB2&lt;&gt;0,'In Process Calc.'!BB2,"")</f>
        <v>qGlutamine (mmol/109 cell/hr)</v>
      </c>
      <c r="DL2" s="241" t="str">
        <f>IF('In Process Calc.'!BC2&lt;&gt;0,'In Process Calc.'!BC2,"")</f>
        <v>qGlutamate (mmol/109 cell/hr)</v>
      </c>
      <c r="DM2" s="241" t="str">
        <f>IF('In Process Calc.'!BD2&lt;&gt;0,'In Process Calc.'!BD2,"")</f>
        <v>qGlycine (mmol/109 cell/hr)</v>
      </c>
      <c r="DN2" s="241" t="str">
        <f>IF('In Process Calc.'!BE2&lt;&gt;0,'In Process Calc.'!BE2,"")</f>
        <v>qHistidine (mmol/109 cell/hr)</v>
      </c>
      <c r="DO2" s="241" t="str">
        <f>IF('In Process Calc.'!BF2&lt;&gt;0,'In Process Calc.'!BF2,"")</f>
        <v>qIsoleucine (mmol/109 cell/hr)</v>
      </c>
      <c r="DP2" s="241" t="str">
        <f>IF('In Process Calc.'!BG2&lt;&gt;0,'In Process Calc.'!BG2,"")</f>
        <v>qLactate (mmol/109 cell/hr)</v>
      </c>
      <c r="DQ2" s="241" t="str">
        <f>IF('In Process Calc.'!BH2&lt;&gt;0,'In Process Calc.'!BH2,"")</f>
        <v>qLeucine (mmol/109 cell/hr)</v>
      </c>
      <c r="DR2" s="241" t="str">
        <f>IF('In Process Calc.'!BI2&lt;&gt;0,'In Process Calc.'!BI2,"")</f>
        <v>qLysine (mmol/109 cell/hr)</v>
      </c>
      <c r="DS2" s="241" t="str">
        <f>IF('In Process Calc.'!BJ2&lt;&gt;0,'In Process Calc.'!BJ2,"")</f>
        <v>qMethionine (mmol/109 cell/hr)</v>
      </c>
      <c r="DT2" s="241" t="str">
        <f>IF('In Process Calc.'!BK2&lt;&gt;0,'In Process Calc.'!BK2,"")</f>
        <v>qNH3 (mmol/109 cell/hr)</v>
      </c>
      <c r="DU2" s="241" t="str">
        <f>IF('In Process Calc.'!BL2&lt;&gt;0,'In Process Calc.'!BL2,"")</f>
        <v>qPhenylalanine (mmol/109 cell/hr)</v>
      </c>
      <c r="DV2" s="241" t="str">
        <f>IF('In Process Calc.'!BM2&lt;&gt;0,'In Process Calc.'!BM2,"")</f>
        <v>qProline (mmol/109 cell/hr)</v>
      </c>
      <c r="DW2" s="241" t="str">
        <f>IF('In Process Calc.'!BN2&lt;&gt;0,'In Process Calc.'!BN2,"")</f>
        <v>qSerine (mmol/109 cell/hr)</v>
      </c>
      <c r="DX2" s="241" t="str">
        <f>IF('In Process Calc.'!BO2&lt;&gt;0,'In Process Calc.'!BO2,"")</f>
        <v>qThreonine (mmol/109 cell/hr)</v>
      </c>
      <c r="DY2" s="241" t="str">
        <f>IF('In Process Calc.'!BP2&lt;&gt;0,'In Process Calc.'!BP2,"")</f>
        <v>qTryptophan (mmol/109 cell/hr)</v>
      </c>
      <c r="DZ2" s="241" t="str">
        <f>IF('In Process Calc.'!BQ2&lt;&gt;0,'In Process Calc.'!BQ2,"")</f>
        <v>qTyrosine (mmol/109 cell/hr)</v>
      </c>
      <c r="EA2" s="241" t="str">
        <f>IF('In Process Calc.'!BR2&lt;&gt;0,'In Process Calc.'!BR2,"")</f>
        <v>qValine (mmol/109 cell/hr)</v>
      </c>
      <c r="EB2" s="241" t="str">
        <f>IF('In Process Calc.'!BS2&lt;&gt;0,'In Process Calc.'!BS2,"")</f>
        <v>qEthanolamine (mmol/109 cell/hr)</v>
      </c>
      <c r="EC2" s="241" t="str">
        <f>IF('In Process Calc.'!BT2&lt;&gt;0,'In Process Calc.'!BT2,"")</f>
        <v>qNitrogen (mmol/109 cells/hr)</v>
      </c>
      <c r="ED2" s="241" t="str">
        <f>IF('In Process Calc.'!BU2&lt;&gt;0,'In Process Calc.'!BU2,"")</f>
        <v>qNitrogen (w/o NH3, Ala) (mmol/109 cells/hr)</v>
      </c>
      <c r="EE2" s="241" t="str">
        <f>IF('In Process Calc.'!BV2&lt;&gt;0,'In Process Calc.'!BV2,"")</f>
        <v>qaaC (mmol/109 cells/hr)</v>
      </c>
      <c r="EF2" s="241" t="str">
        <f>IF('In Process Calc.'!BW2&lt;&gt;0,'In Process Calc.'!BW2,"")</f>
        <v>qaaC (consumption only) (mmol/109 cells/hr)</v>
      </c>
      <c r="EG2" s="241" t="str">
        <f>IF('In Process Calc.'!BX2&lt;&gt;0,'In Process Calc.'!BX2,"")</f>
        <v>DL/DG (mmol/mmol)</v>
      </c>
      <c r="EH2" s="241" t="str">
        <f>IF('In Process Calc.'!BY2&lt;&gt;0,'In Process Calc.'!BY2,"")</f>
        <v>qO2/qGlc (mmol/mmol)</v>
      </c>
      <c r="EI2" s="241" t="str">
        <f>IF('In Process Calc.'!BZ2&lt;&gt;0,'In Process Calc.'!BZ2,"")</f>
        <v>qGln/qGlc (mmol/mmol)</v>
      </c>
      <c r="EJ2" s="241" t="str">
        <f>IF('In Process Calc.'!CA2&lt;&gt;0,'In Process Calc.'!CA2,"")</f>
        <v>qNH3/qGln (mmol/mmol)</v>
      </c>
      <c r="EK2" s="241" t="str">
        <f>_xlfn.CONCAT('Post Process Calc.'!A2, ", polynomial fit")</f>
        <v>Xv (109 cells/L), polynomial fit</v>
      </c>
      <c r="EL2" s="241" t="s">
        <v>374</v>
      </c>
      <c r="EM2" s="241" t="str">
        <f>_xlfn.CONCAT('Post Process Calc.'!D2, ", polynomial fit")</f>
        <v>Sp. OUR (mmol/109 cells/hr), polynomial fit</v>
      </c>
      <c r="EN2" s="241" t="str">
        <f>_xlfn.CONCAT('Post Process Calc.'!E2, ", polynomial fit")</f>
        <v>qAB (mg/109 cell/hr), polynomial fit</v>
      </c>
      <c r="EO2" s="241" t="str">
        <f>_xlfn.CONCAT('Post Process Calc.'!F2, ", polynomial fit")</f>
        <v>qAlanine (mmol/109 cell/hr), polynomial fit</v>
      </c>
      <c r="EP2" s="241" t="str">
        <f>_xlfn.CONCAT('Post Process Calc.'!G2, ", polynomial fit")</f>
        <v>qArginine (mmol/109 cell/hr), polynomial fit</v>
      </c>
      <c r="EQ2" s="241" t="str">
        <f>_xlfn.CONCAT('Post Process Calc.'!H2, ", polynomial fit")</f>
        <v>qAsparagine (mmol/109 cell/hr), polynomial fit</v>
      </c>
      <c r="ER2" s="241" t="str">
        <f>_xlfn.CONCAT('Post Process Calc.'!I2, ", polynomial fit")</f>
        <v>qAspartate (mmol/109 cell/hr), polynomial fit</v>
      </c>
      <c r="ES2" s="241" t="str">
        <f>_xlfn.CONCAT('Post Process Calc.'!J2, ", polynomial fit")</f>
        <v>qCystine (mmol/109 cell/hr), polynomial fit</v>
      </c>
      <c r="ET2" s="241" t="str">
        <f>_xlfn.CONCAT('Post Process Calc.'!K2, ", polynomial fit")</f>
        <v>qGlucose (mmol/109 cells/hr), polynomial fit</v>
      </c>
      <c r="EU2" s="241" t="str">
        <f>_xlfn.CONCAT('Post Process Calc.'!L2, ", polynomial fit")</f>
        <v>qGlutamine (mmol/109 cell/hr), polynomial fit</v>
      </c>
      <c r="EV2" s="241" t="str">
        <f>_xlfn.CONCAT('Post Process Calc.'!M2, ", polynomial fit")</f>
        <v>qGlutamate (mmol/109 cell/hr), polynomial fit</v>
      </c>
      <c r="EW2" s="241" t="str">
        <f>_xlfn.CONCAT('Post Process Calc.'!N2, ", polynomial fit")</f>
        <v>qGlycine (mmol/109 cell/hr), polynomial fit</v>
      </c>
      <c r="EX2" s="241" t="str">
        <f>_xlfn.CONCAT('Post Process Calc.'!O2, ", polynomial fit")</f>
        <v>qHistidine (mmol/109 cell/hr), polynomial fit</v>
      </c>
      <c r="EY2" s="241" t="str">
        <f>_xlfn.CONCAT('Post Process Calc.'!P2, ", polynomial fit")</f>
        <v>qIsoleucine (mmol/109 cell/hr), polynomial fit</v>
      </c>
      <c r="EZ2" s="241" t="str">
        <f>_xlfn.CONCAT('Post Process Calc.'!Q2, ", polynomial fit")</f>
        <v>qLactate (mmol/109 cells/hr), polynomial fit</v>
      </c>
      <c r="FA2" s="241" t="str">
        <f>_xlfn.CONCAT('Post Process Calc.'!R2, ", polynomial fit")</f>
        <v>qLeucine (mmol/109 cell/hr), polynomial fit</v>
      </c>
      <c r="FB2" s="241" t="str">
        <f>_xlfn.CONCAT('Post Process Calc.'!S2, ", polynomial fit")</f>
        <v>qLysine (mmol/109 cell/hr), polynomial fit</v>
      </c>
      <c r="FC2" s="241" t="str">
        <f>_xlfn.CONCAT('Post Process Calc.'!T2, ", polynomial fit")</f>
        <v>qMethionine (mmol/109 cell/hr), polynomial fit</v>
      </c>
      <c r="FD2" s="241" t="str">
        <f>_xlfn.CONCAT('Post Process Calc.'!U2, ", polynomial fit")</f>
        <v>qNH3 (mmol/109 cells/hr), polynomial fit</v>
      </c>
      <c r="FE2" s="241" t="str">
        <f>_xlfn.CONCAT('Post Process Calc.'!V2, ", polynomial fit")</f>
        <v>qPhenylalanine (mmol/109 cell/hr), polynomial fit</v>
      </c>
      <c r="FF2" s="241" t="str">
        <f>_xlfn.CONCAT('Post Process Calc.'!W2, ", polynomial fit")</f>
        <v>qProline (mmol/109 cell/hr), polynomial fit</v>
      </c>
      <c r="FG2" s="241" t="str">
        <f>_xlfn.CONCAT('Post Process Calc.'!X2, ", polynomial fit")</f>
        <v>qSerine (mmol/109 cell/hr), polynomial fit</v>
      </c>
      <c r="FH2" s="241" t="str">
        <f>_xlfn.CONCAT('Post Process Calc.'!Y2, ", polynomial fit")</f>
        <v>qThreonine (mmol/109 cell/hr), polynomial fit</v>
      </c>
      <c r="FI2" s="241" t="str">
        <f>_xlfn.CONCAT('Post Process Calc.'!Z2, ", polynomial fit")</f>
        <v>qTryptophan (mmol/109 cell/hr), polynomial fit</v>
      </c>
      <c r="FJ2" s="241" t="str">
        <f>_xlfn.CONCAT('Post Process Calc.'!AA2, ", polynomial fit")</f>
        <v>qTyrosine (mmol/109 cell/hr), polynomial fit</v>
      </c>
      <c r="FK2" s="241" t="str">
        <f>_xlfn.CONCAT('Post Process Calc.'!AB2, ", polynomial fit")</f>
        <v>qValine (mmol/109 cell/hr), polynomial fit</v>
      </c>
      <c r="FL2" s="241" t="str">
        <f>_xlfn.CONCAT('Post Process Calc.'!AC2, ", polynomial fit")</f>
        <v>qEthanolamine (mmol/109 cell/hr), polynomial fit</v>
      </c>
      <c r="FM2" s="241" t="str">
        <f>_xlfn.CONCAT('Post Process Calc.'!AD2, ", polynomial fit")</f>
        <v>qNitrogen (mmol/109 cells/hr), polynomial fit</v>
      </c>
      <c r="FN2" s="241" t="str">
        <f>_xlfn.CONCAT('Post Process Calc.'!AE2, ", polynomial fit")</f>
        <v>qNitrogen (w/o NH3, ALA) (mmol/109 cells/hr), polynomial fit</v>
      </c>
      <c r="FO2" s="241" t="str">
        <f>_xlfn.CONCAT('Post Process Calc.'!AF2, ", polynomial fit")</f>
        <v>qCaa (mmol/109 cells/hr), polynomial fit</v>
      </c>
      <c r="FP2" s="241" t="str">
        <f>_xlfn.CONCAT('Post Process Calc.'!AG2, ", polynomial fit")</f>
        <v>DL/DG (mol/mol), polynomial fit</v>
      </c>
      <c r="FQ2" s="241" t="str">
        <f>_xlfn.CONCAT('Post Process Calc.'!AH2, ", polynomial fit")</f>
        <v>OC/GC (mol/mol), polynomial fit</v>
      </c>
      <c r="FR2" s="241" t="str">
        <f>_xlfn.CONCAT('Post Process Calc.'!AI2, ", polynomial fit")</f>
        <v>Gln/Glc (mol/mol), polynomial fit</v>
      </c>
      <c r="FS2" s="241" t="str">
        <f>_xlfn.CONCAT('Post Process Calc.'!AJ2, ", polynomial fit")</f>
        <v>NH3/Gln (mol/mol), polynomial fit</v>
      </c>
    </row>
    <row r="3" spans="1:175">
      <c r="A3" s="238" t="str">
        <f>IF(Glutamine!B7&lt;&gt;0,Glutamine!$B$1,"")</f>
        <v>XB50</v>
      </c>
      <c r="B3" s="238">
        <f>IF(ISBLANK(Glutamine!A7),"",Glutamine!A7)</f>
        <v>0</v>
      </c>
      <c r="C3" s="245">
        <f>IF(ISBLANK(Glutamine!B7),"",Glutamine!B7)</f>
        <v>2.5694444448163267E-2</v>
      </c>
      <c r="D3" s="246">
        <f>IF(ISBLANK(Glutamine!C7),"",Glutamine!C7)</f>
        <v>0.61666666675591841</v>
      </c>
      <c r="E3" s="238">
        <f>IF(ISBLANK(Glutamine!D7),"",Glutamine!D7)</f>
        <v>20</v>
      </c>
      <c r="F3" s="238" t="str">
        <f>IF(ISBLANK(Glutamine!E7),"",Glutamine!E7)</f>
        <v/>
      </c>
      <c r="G3" s="238" t="str">
        <f>IF(ISBLANK(Glutamine!G7),"",Glutamine!G7)</f>
        <v/>
      </c>
      <c r="H3" s="243">
        <f>IF(ISBLANK(Glutamine!H7),"",Glutamine!H7)</f>
        <v>0.26</v>
      </c>
      <c r="I3" s="243">
        <f>IF(ISBLANK(Glutamine!I7),"",Glutamine!I7)</f>
        <v>1.0441767068273267E-3</v>
      </c>
      <c r="J3" s="243">
        <f>IF(ISBLANK(Glutamine!J7),"",Glutamine!J7)</f>
        <v>0.26104417670682734</v>
      </c>
      <c r="K3" s="243">
        <f>IF(ISBLANK(Glutamine!K7),"",Glutamine!K7)</f>
        <v>99.6</v>
      </c>
      <c r="L3" s="238" t="str">
        <f>IF(ISBLANK(Glutamine!L7),"",Glutamine!L7)</f>
        <v/>
      </c>
      <c r="M3" s="238" t="str">
        <f>IF(ISBLANK(Glutamine!M7),"",Glutamine!M7)</f>
        <v/>
      </c>
      <c r="N3" s="238" t="str">
        <f>IF(ISBLANK(Glutamine!N7),"",Glutamine!N7)</f>
        <v/>
      </c>
      <c r="O3" s="238" t="str">
        <f>IF(ISBLANK(Glutamine!O7),"",Glutamine!O7)</f>
        <v/>
      </c>
      <c r="P3" s="238" t="str">
        <f>IF(ISBLANK(Glutamine!P7),"",Glutamine!P7)</f>
        <v/>
      </c>
      <c r="Q3" s="238" t="str">
        <f>IF(ISBLANK(Glutamine!Q7),"",Glutamine!Q7)</f>
        <v/>
      </c>
      <c r="R3" s="238">
        <f>IF(ISBLANK(Glutamine!R7),"",Glutamine!R7)</f>
        <v>335</v>
      </c>
      <c r="S3" s="238" t="str">
        <f>IF(ISBLANK(Glutamine!S7),"",Glutamine!S7)</f>
        <v/>
      </c>
      <c r="T3" s="243">
        <f>IF(ISBLANK(Glutamine!U7),"",Glutamine!U7)</f>
        <v>6.5000000000000002E-2</v>
      </c>
      <c r="U3" s="243">
        <f>IF(ISBLANK(Glutamine!V7),"",Glutamine!V7)</f>
        <v>2.2170000000000001</v>
      </c>
      <c r="V3" s="243">
        <f>IF(ISBLANK(Glutamine!W7),"",Glutamine!W7)</f>
        <v>6.718</v>
      </c>
      <c r="W3" s="243">
        <f>IF(ISBLANK(Glutamine!X7),"",Glutamine!X7)</f>
        <v>1.8839999999999999</v>
      </c>
      <c r="X3" s="243">
        <f>IF(ISBLANK(Glutamine!Y7),"",Glutamine!Y7)</f>
        <v>1.123</v>
      </c>
      <c r="Y3" s="243">
        <f>IF(ISBLANK(Glutamine!Z7),"",Glutamine!Z7)</f>
        <v>34.08157374719687</v>
      </c>
      <c r="Z3" s="243">
        <f>IF(ISBLANK(Glutamine!AA7),"",Glutamine!AA7)</f>
        <v>0</v>
      </c>
      <c r="AA3" s="243">
        <f>IF(ISBLANK(Glutamine!AB7),"",Glutamine!AB7)</f>
        <v>2.4990000000000001</v>
      </c>
      <c r="AB3" s="243">
        <f>IF(ISBLANK(Glutamine!AC7),"",Glutamine!AC7)</f>
        <v>0.21199999999999999</v>
      </c>
      <c r="AC3" s="243">
        <f>IF(ISBLANK(Glutamine!AD7),"",Glutamine!AD7)</f>
        <v>1.3089999999999999</v>
      </c>
      <c r="AD3" s="243">
        <f>IF(ISBLANK(Glutamine!AE7),"",Glutamine!AE7)</f>
        <v>2.9790000000000001</v>
      </c>
      <c r="AE3" s="243">
        <f>IF(ISBLANK(Glutamine!AF7),"",Glutamine!AF7)</f>
        <v>0.6660746003552398</v>
      </c>
      <c r="AF3" s="243">
        <f>IF(ISBLANK(Glutamine!AG7),"",Glutamine!AG7)</f>
        <v>4.5869999999999997</v>
      </c>
      <c r="AG3" s="243">
        <f>IF(ISBLANK(Glutamine!AH7),"",Glutamine!AH7)</f>
        <v>3.5350000000000001</v>
      </c>
      <c r="AH3" s="243">
        <f>IF(ISBLANK(Glutamine!AI7),"",Glutamine!AI7)</f>
        <v>0.83099999999999996</v>
      </c>
      <c r="AI3" s="243">
        <f>IF(ISBLANK(Glutamine!AJ7),"",Glutamine!AJ7)</f>
        <v>0.64</v>
      </c>
      <c r="AJ3" s="243">
        <f>IF(ISBLANK(Glutamine!AK7),"",Glutamine!AK7)</f>
        <v>1.357</v>
      </c>
      <c r="AK3" s="243">
        <f>IF(ISBLANK(Glutamine!AL7),"",Glutamine!AL7)</f>
        <v>5.3029999999999999</v>
      </c>
      <c r="AL3" s="243">
        <f>IF(ISBLANK(Glutamine!AM7),"",Glutamine!AM7)</f>
        <v>5.1929999999999996</v>
      </c>
      <c r="AM3" s="243">
        <f>IF(ISBLANK(Glutamine!AN7),"",Glutamine!AN7)</f>
        <v>3.2669999999999999</v>
      </c>
      <c r="AN3" s="243">
        <f>IF(ISBLANK(Glutamine!AO7),"",Glutamine!AO7)</f>
        <v>1.141</v>
      </c>
      <c r="AO3" s="243">
        <f>IF(ISBLANK(Glutamine!AP7),"",Glutamine!AP7)</f>
        <v>1.5580000000000001</v>
      </c>
      <c r="AP3" s="243">
        <f>IF(ISBLANK(Glutamine!AQ7),"",Glutamine!AQ7)</f>
        <v>3.2669999999999999</v>
      </c>
      <c r="AQ3" s="243">
        <f>IF(ISBLANK(Glutamine!AR7),"",Glutamine!AR7)</f>
        <v>0</v>
      </c>
      <c r="AR3" s="243" t="str">
        <f>IF(ISBLANK(Glutamine!AS7),"",Glutamine!AS7)</f>
        <v/>
      </c>
      <c r="AS3" s="243" t="str">
        <f>IF(ISBLANK(Glutamine!AT7),"",Glutamine!AT7)</f>
        <v/>
      </c>
      <c r="AT3" s="243" t="str">
        <f>IF(ISBLANK(Glutamine!AU7),"",Glutamine!AU7)</f>
        <v/>
      </c>
      <c r="AU3" s="243" t="str">
        <f>IF(ISBLANK(Glutamine!AV7),"",Glutamine!AV7)</f>
        <v/>
      </c>
      <c r="AV3" s="243" t="str">
        <f>IF(ISBLANK(Glutamine!AW7),"",Glutamine!AW7)</f>
        <v/>
      </c>
      <c r="AW3" s="243" t="str">
        <f>IF(ISBLANK(Glutamine!AX7),"",Glutamine!AX7)</f>
        <v/>
      </c>
      <c r="AX3" s="243" t="str">
        <f>IF(ISBLANK(Glutamine!AY7),"",Glutamine!AY7)</f>
        <v/>
      </c>
      <c r="AY3" s="243" t="str">
        <f>IF(ISBLANK(Glutamine!AZ7),"",Glutamine!AZ7)</f>
        <v/>
      </c>
      <c r="AZ3" s="243" t="str">
        <f>IF(ISBLANK(Glutamine!BA7),"",Glutamine!BA7)</f>
        <v/>
      </c>
      <c r="BA3" s="243" t="str">
        <f>IF(ISBLANK(Glutamine!BB7),"",Glutamine!BB7)</f>
        <v/>
      </c>
      <c r="BB3" s="243" t="str">
        <f>IF(ISBLANK(Glutamine!BC7),"",Glutamine!BC7)</f>
        <v/>
      </c>
      <c r="BC3" s="243" t="str">
        <f>IF(ISBLANK(Glutamine!BE7),"",Glutamine!BE7)</f>
        <v/>
      </c>
      <c r="BD3" s="243" t="str">
        <f>IF(ISBLANK(Glutamine!BF7),"",Glutamine!BF7)</f>
        <v/>
      </c>
      <c r="BE3" s="243" t="str">
        <f>IF(ISBLANK(Glutamine!BG7),"",Glutamine!BG7)</f>
        <v/>
      </c>
      <c r="BF3" s="243" t="str">
        <f>IF(ISBLANK(Glutamine!BI7),"",Glutamine!BI7)</f>
        <v/>
      </c>
      <c r="BG3" s="243" t="str">
        <f>IF(ISBLANK(Glutamine!BJ7),"",Glutamine!BJ7)</f>
        <v/>
      </c>
      <c r="BH3" s="243" t="str">
        <f>IF(ISBLANK(Glutamine!BK7),"",Glutamine!BK7)</f>
        <v/>
      </c>
      <c r="BI3" s="243" t="str">
        <f>IF(ISBLANK(Glutamine!BL7),"",Glutamine!BL7)</f>
        <v/>
      </c>
      <c r="BJ3" s="243" t="str">
        <f>IF(ISBLANK(Glutamine!BM7),"",Glutamine!BM7)</f>
        <v/>
      </c>
      <c r="BK3" s="243" t="str">
        <f>IF(ISBLANK(Glutamine!BN7),"",Glutamine!BN7)</f>
        <v/>
      </c>
      <c r="BL3" s="243" t="str">
        <f>IF(ISBLANK(Glutamine!BO7),"",Glutamine!BO7)</f>
        <v/>
      </c>
      <c r="BM3" s="243" t="str">
        <f>IF(ISBLANK(Glutamine!BP7),"",Glutamine!BP7)</f>
        <v/>
      </c>
      <c r="BN3" s="238">
        <v>0</v>
      </c>
      <c r="BO3" s="238">
        <v>0</v>
      </c>
      <c r="BP3" s="238">
        <f>IF(ISBLANK('In Process Calc.'!E3),"",'In Process Calc.'!E3)</f>
        <v>1935</v>
      </c>
      <c r="BQ3" s="238">
        <f>IF(ISBLANK('In Process Calc.'!F3),"",'In Process Calc.'!F3)</f>
        <v>0</v>
      </c>
      <c r="BR3" s="238">
        <f>IF(ISBLANK('In Process Calc.'!H3),"",'In Process Calc.'!H3)</f>
        <v>0</v>
      </c>
      <c r="BS3" s="238">
        <f>IF(ISBLANK('In Process Calc.'!J3),"",'In Process Calc.'!J3)</f>
        <v>1935</v>
      </c>
      <c r="BT3" s="243">
        <f>IF(ISBLANK('In Process Calc.'!K3),"",'In Process Calc.'!K3)</f>
        <v>0</v>
      </c>
      <c r="BU3" s="243">
        <f>IF(ISBLANK('In Process Calc.'!L3),"",'In Process Calc.'!L3)</f>
        <v>0</v>
      </c>
      <c r="BV3" s="243">
        <f>IF(ISBLANK('In Process Calc.'!M3),"",'In Process Calc.'!M3)</f>
        <v>0</v>
      </c>
      <c r="BW3" s="243">
        <f>IF(ISBLANK('In Process Calc.'!N3),"",'In Process Calc.'!N3)</f>
        <v>0</v>
      </c>
      <c r="BX3" s="243">
        <f>IF(ISBLANK('In Process Calc.'!O3),"",'In Process Calc.'!O3)</f>
        <v>0</v>
      </c>
      <c r="BY3" s="243">
        <f>IF(ISBLANK('In Process Calc.'!P3),"",'In Process Calc.'!P3)</f>
        <v>0</v>
      </c>
      <c r="BZ3" s="243">
        <f>IF(ISBLANK('In Process Calc.'!Q3),"",'In Process Calc.'!Q3)</f>
        <v>0</v>
      </c>
      <c r="CA3" s="243">
        <f>IF(ISBLANK('In Process Calc.'!R3),"",'In Process Calc.'!R3)</f>
        <v>0</v>
      </c>
      <c r="CB3" s="243">
        <f>IF(ISBLANK('In Process Calc.'!S3),"",'In Process Calc.'!S3)</f>
        <v>0</v>
      </c>
      <c r="CC3" s="243">
        <f>IF(ISBLANK('In Process Calc.'!T3),"",'In Process Calc.'!T3)</f>
        <v>0</v>
      </c>
      <c r="CD3" s="243">
        <f>IF(ISBLANK('In Process Calc.'!U3),"",'In Process Calc.'!U3)</f>
        <v>0</v>
      </c>
      <c r="CE3" s="243">
        <f>IF(ISBLANK('In Process Calc.'!V3),"",'In Process Calc.'!V3)</f>
        <v>0</v>
      </c>
      <c r="CF3" s="243">
        <f>IF(ISBLANK('In Process Calc.'!W3),"",'In Process Calc.'!W3)</f>
        <v>0</v>
      </c>
      <c r="CG3" s="243">
        <f>IF(ISBLANK('In Process Calc.'!X3),"",'In Process Calc.'!X3)</f>
        <v>0</v>
      </c>
      <c r="CH3" s="243">
        <f>IF(ISBLANK('In Process Calc.'!Y3),"",'In Process Calc.'!Y3)</f>
        <v>0</v>
      </c>
      <c r="CI3" s="243">
        <f>IF(ISBLANK('In Process Calc.'!Z3),"",'In Process Calc.'!Z3)</f>
        <v>0</v>
      </c>
      <c r="CJ3" s="243">
        <f>IF(ISBLANK('In Process Calc.'!AA3),"",'In Process Calc.'!AA3)</f>
        <v>0</v>
      </c>
      <c r="CK3" s="243">
        <f>IF(ISBLANK('In Process Calc.'!AB3),"",'In Process Calc.'!AB3)</f>
        <v>0</v>
      </c>
      <c r="CL3" s="243">
        <f>IF(ISBLANK('In Process Calc.'!AC3),"",'In Process Calc.'!AC3)</f>
        <v>0</v>
      </c>
      <c r="CM3" s="243">
        <f>IF(ISBLANK('In Process Calc.'!AD3),"",'In Process Calc.'!AD3)</f>
        <v>0</v>
      </c>
      <c r="CN3" s="243">
        <f>IF(ISBLANK('In Process Calc.'!AE3),"",'In Process Calc.'!AE3)</f>
        <v>0</v>
      </c>
      <c r="CO3" s="243">
        <f>IF(ISBLANK('In Process Calc.'!AF3),"",'In Process Calc.'!AF3)</f>
        <v>0</v>
      </c>
      <c r="CP3" s="243">
        <f>IF(ISBLANK('In Process Calc.'!AG3),"",'In Process Calc.'!AG3)</f>
        <v>0</v>
      </c>
      <c r="CQ3" s="243">
        <f>IF(ISBLANK('In Process Calc.'!AH3),"",'In Process Calc.'!AH3)</f>
        <v>0</v>
      </c>
      <c r="CR3" s="243">
        <f>IF(ISBLANK('In Process Calc.'!AI3),"",'In Process Calc.'!AI3)</f>
        <v>0</v>
      </c>
      <c r="CS3" s="243">
        <f>IF(ISBLANK('In Process Calc.'!AJ3),"",'In Process Calc.'!AJ3)</f>
        <v>0</v>
      </c>
      <c r="CT3" s="243">
        <f>IF(ISBLANK('In Process Calc.'!AK3),"",'In Process Calc.'!AK3)</f>
        <v>0</v>
      </c>
      <c r="CU3" s="243">
        <f>IF(ISBLANK('In Process Calc.'!AL3),"",'In Process Calc.'!AL3)</f>
        <v>0</v>
      </c>
      <c r="CV3" s="243">
        <f>IF(ISBLANK('In Process Calc.'!AM3),"",'In Process Calc.'!AM3)</f>
        <v>0</v>
      </c>
      <c r="CW3" s="243">
        <f>IF(ISBLANK('In Process Calc.'!AN3),"",'In Process Calc.'!AN3)</f>
        <v>0</v>
      </c>
      <c r="CX3" s="243">
        <f>IF(ISBLANK('In Process Calc.'!AO3),"",'In Process Calc.'!AO3)</f>
        <v>0</v>
      </c>
      <c r="CY3" s="243" t="str">
        <f>IF(ISBLANK('In Process Calc.'!AP3),"",'In Process Calc.'!AP3)</f>
        <v/>
      </c>
      <c r="CZ3" s="243" t="str">
        <f>IF(ISBLANK('In Process Calc.'!AQ3),"",'In Process Calc.'!AQ3)</f>
        <v/>
      </c>
      <c r="DA3" s="243" t="str">
        <f>IF(ISBLANK('In Process Calc.'!AR3),"",'In Process Calc.'!AR3)</f>
        <v/>
      </c>
      <c r="DB3" s="243" t="str">
        <f>IF(ISBLANK('In Process Calc.'!AS3),"",'In Process Calc.'!AS3)</f>
        <v/>
      </c>
      <c r="DC3" s="243" t="str">
        <f>IF(ISBLANK('In Process Calc.'!AT3),"",'In Process Calc.'!AT3)</f>
        <v/>
      </c>
      <c r="DD3" s="243" t="str">
        <f>IF(ISBLANK('In Process Calc.'!AU3),"",'In Process Calc.'!AU3)</f>
        <v/>
      </c>
      <c r="DE3" s="243" t="str">
        <f>IF(ISBLANK('In Process Calc.'!AV3),"",'In Process Calc.'!AV3)</f>
        <v/>
      </c>
      <c r="DF3" s="243" t="str">
        <f>IF(ISBLANK('In Process Calc.'!AW3),"",'In Process Calc.'!AW3)</f>
        <v/>
      </c>
      <c r="DG3" s="243" t="str">
        <f>IF(ISBLANK('In Process Calc.'!AX3),"",'In Process Calc.'!AX3)</f>
        <v/>
      </c>
      <c r="DH3" s="243" t="str">
        <f>IF(ISBLANK('In Process Calc.'!AY3),"",'In Process Calc.'!AY3)</f>
        <v/>
      </c>
      <c r="DI3" s="243" t="str">
        <f>IF(ISBLANK('In Process Calc.'!AZ3),"",'In Process Calc.'!AZ3)</f>
        <v/>
      </c>
      <c r="DJ3" s="243" t="str">
        <f>IF(ISBLANK('In Process Calc.'!BA3),"",'In Process Calc.'!BA3)</f>
        <v/>
      </c>
      <c r="DK3" s="243" t="str">
        <f>IF(ISBLANK('In Process Calc.'!BB3),"",'In Process Calc.'!BB3)</f>
        <v/>
      </c>
      <c r="DL3" s="243" t="str">
        <f>IF(ISBLANK('In Process Calc.'!BC3),"",'In Process Calc.'!BC3)</f>
        <v/>
      </c>
      <c r="DM3" s="243" t="str">
        <f>IF(ISBLANK('In Process Calc.'!BD3),"",'In Process Calc.'!BD3)</f>
        <v/>
      </c>
      <c r="DN3" s="243" t="str">
        <f>IF(ISBLANK('In Process Calc.'!BE3),"",'In Process Calc.'!BE3)</f>
        <v/>
      </c>
      <c r="DO3" s="243" t="str">
        <f>IF(ISBLANK('In Process Calc.'!BF3),"",'In Process Calc.'!BF3)</f>
        <v/>
      </c>
      <c r="DP3" s="243" t="str">
        <f>IF(ISBLANK('In Process Calc.'!BG3),"",'In Process Calc.'!BG3)</f>
        <v/>
      </c>
      <c r="DQ3" s="243" t="str">
        <f>IF(ISBLANK('In Process Calc.'!BH3),"",'In Process Calc.'!BH3)</f>
        <v/>
      </c>
      <c r="DR3" s="243" t="str">
        <f>IF(ISBLANK('In Process Calc.'!BI3),"",'In Process Calc.'!BI3)</f>
        <v/>
      </c>
      <c r="DS3" s="243" t="str">
        <f>IF(ISBLANK('In Process Calc.'!BJ3),"",'In Process Calc.'!BJ3)</f>
        <v/>
      </c>
      <c r="DT3" s="243" t="str">
        <f>IF(ISBLANK('In Process Calc.'!BK3),"",'In Process Calc.'!BK3)</f>
        <v/>
      </c>
      <c r="DU3" s="243" t="str">
        <f>IF(ISBLANK('In Process Calc.'!BL3),"",'In Process Calc.'!BL3)</f>
        <v/>
      </c>
      <c r="DV3" s="243" t="str">
        <f>IF(ISBLANK('In Process Calc.'!BM3),"",'In Process Calc.'!BM3)</f>
        <v/>
      </c>
      <c r="DW3" s="243" t="str">
        <f>IF(ISBLANK('In Process Calc.'!BN3),"",'In Process Calc.'!BN3)</f>
        <v/>
      </c>
      <c r="DX3" s="243" t="str">
        <f>IF(ISBLANK('In Process Calc.'!BO3),"",'In Process Calc.'!BO3)</f>
        <v/>
      </c>
      <c r="DY3" s="243" t="str">
        <f>IF(ISBLANK('In Process Calc.'!BP3),"",'In Process Calc.'!BP3)</f>
        <v/>
      </c>
      <c r="DZ3" s="243" t="str">
        <f>IF(ISBLANK('In Process Calc.'!BQ3),"",'In Process Calc.'!BQ3)</f>
        <v/>
      </c>
      <c r="EA3" s="243" t="str">
        <f>IF(ISBLANK('In Process Calc.'!BR3),"",'In Process Calc.'!BR3)</f>
        <v/>
      </c>
      <c r="EB3" s="243" t="str">
        <f>IF(ISBLANK('In Process Calc.'!BS3),"",'In Process Calc.'!BS3)</f>
        <v/>
      </c>
      <c r="EC3" s="243" t="str">
        <f>IF(ISBLANK('In Process Calc.'!BT3),"",'In Process Calc.'!BT3)</f>
        <v/>
      </c>
      <c r="ED3" s="243" t="str">
        <f>IF(ISBLANK('In Process Calc.'!BU3),"",'In Process Calc.'!BU3)</f>
        <v/>
      </c>
      <c r="EE3" s="243" t="str">
        <f>IF(ISBLANK('In Process Calc.'!BV3),"",'In Process Calc.'!BV3)</f>
        <v/>
      </c>
      <c r="EF3" s="243" t="str">
        <f>IF(ISBLANK('In Process Calc.'!BW3),"",'In Process Calc.'!BW3)</f>
        <v/>
      </c>
      <c r="EG3" s="243" t="str">
        <f>IF(ISBLANK('In Process Calc.'!BX3),"",'In Process Calc.'!BX3)</f>
        <v/>
      </c>
      <c r="EH3" s="243" t="str">
        <f>IF(ISBLANK('In Process Calc.'!BY3),"",'In Process Calc.'!BY3)</f>
        <v/>
      </c>
      <c r="EI3" s="243" t="str">
        <f>IF(ISBLANK('In Process Calc.'!BZ3),"",'In Process Calc.'!BZ3)</f>
        <v/>
      </c>
      <c r="EJ3" s="243" t="str">
        <f>IF(ISBLANK('In Process Calc.'!CA3),"",'In Process Calc.'!CA3)</f>
        <v/>
      </c>
      <c r="EK3" s="243">
        <f>IF(ISBLANK('Post Process Calc.'!A3),"",'Post Process Calc.'!A3)</f>
        <v>0.26422524334438419</v>
      </c>
      <c r="EL3" s="243" t="str">
        <f>IF(ISBLANK('Post Process Calc.'!C3),"",'Post Process Calc.'!C3)</f>
        <v/>
      </c>
      <c r="EM3" s="243" t="str">
        <f>IF(ISBLANK('Post Process Calc.'!D3),"",'Post Process Calc.'!D3)</f>
        <v/>
      </c>
      <c r="EN3" s="243" t="str">
        <f>IF(ISBLANK('Post Process Calc.'!E3),"",'Post Process Calc.'!E3)</f>
        <v/>
      </c>
      <c r="EO3" s="243" t="str">
        <f>IF(ISBLANK('Post Process Calc.'!F3),"",'Post Process Calc.'!F3)</f>
        <v/>
      </c>
      <c r="EP3" s="243" t="str">
        <f>IF(ISBLANK('Post Process Calc.'!G3),"",'Post Process Calc.'!G3)</f>
        <v/>
      </c>
      <c r="EQ3" s="243" t="str">
        <f>IF(ISBLANK('Post Process Calc.'!H3),"",'Post Process Calc.'!H3)</f>
        <v/>
      </c>
      <c r="ER3" s="243" t="str">
        <f>IF(ISBLANK('Post Process Calc.'!I3),"",'Post Process Calc.'!I3)</f>
        <v/>
      </c>
      <c r="ES3" s="243" t="str">
        <f>IF(ISBLANK('Post Process Calc.'!J3),"",'Post Process Calc.'!J3)</f>
        <v/>
      </c>
      <c r="ET3" s="243" t="str">
        <f>IF(ISBLANK('Post Process Calc.'!K3),"",'Post Process Calc.'!K3)</f>
        <v/>
      </c>
      <c r="EU3" s="243" t="str">
        <f>IF(ISBLANK('Post Process Calc.'!L3),"",'Post Process Calc.'!L3)</f>
        <v/>
      </c>
      <c r="EV3" s="243" t="str">
        <f>IF(ISBLANK('Post Process Calc.'!M3),"",'Post Process Calc.'!M3)</f>
        <v/>
      </c>
      <c r="EW3" s="243" t="str">
        <f>IF(ISBLANK('Post Process Calc.'!N3),"",'Post Process Calc.'!N3)</f>
        <v/>
      </c>
      <c r="EX3" s="243" t="str">
        <f>IF(ISBLANK('Post Process Calc.'!O3),"",'Post Process Calc.'!O3)</f>
        <v/>
      </c>
      <c r="EY3" s="243" t="str">
        <f>IF(ISBLANK('Post Process Calc.'!P3),"",'Post Process Calc.'!P3)</f>
        <v/>
      </c>
      <c r="EZ3" s="243" t="str">
        <f>IF(ISBLANK('Post Process Calc.'!Q3),"",'Post Process Calc.'!Q3)</f>
        <v/>
      </c>
      <c r="FA3" s="243" t="str">
        <f>IF(ISBLANK('Post Process Calc.'!R3),"",'Post Process Calc.'!R3)</f>
        <v/>
      </c>
      <c r="FB3" s="243" t="str">
        <f>IF(ISBLANK('Post Process Calc.'!S3),"",'Post Process Calc.'!S3)</f>
        <v/>
      </c>
      <c r="FC3" s="243" t="str">
        <f>IF(ISBLANK('Post Process Calc.'!T3),"",'Post Process Calc.'!T3)</f>
        <v/>
      </c>
      <c r="FD3" s="243" t="str">
        <f>IF(ISBLANK('Post Process Calc.'!U3),"",'Post Process Calc.'!U3)</f>
        <v/>
      </c>
      <c r="FE3" s="243" t="str">
        <f>IF(ISBLANK('Post Process Calc.'!V3),"",'Post Process Calc.'!V3)</f>
        <v/>
      </c>
      <c r="FF3" s="243" t="str">
        <f>IF(ISBLANK('Post Process Calc.'!W3),"",'Post Process Calc.'!W3)</f>
        <v/>
      </c>
      <c r="FG3" s="243" t="str">
        <f>IF(ISBLANK('Post Process Calc.'!X3),"",'Post Process Calc.'!X3)</f>
        <v/>
      </c>
      <c r="FH3" s="243" t="str">
        <f>IF(ISBLANK('Post Process Calc.'!Y3),"",'Post Process Calc.'!Y3)</f>
        <v/>
      </c>
      <c r="FI3" s="243" t="str">
        <f>IF(ISBLANK('Post Process Calc.'!Z3),"",'Post Process Calc.'!Z3)</f>
        <v/>
      </c>
      <c r="FJ3" s="243" t="str">
        <f>IF(ISBLANK('Post Process Calc.'!AA3),"",'Post Process Calc.'!AA3)</f>
        <v/>
      </c>
      <c r="FK3" s="243" t="str">
        <f>IF(ISBLANK('Post Process Calc.'!AB3),"",'Post Process Calc.'!AB3)</f>
        <v/>
      </c>
      <c r="FL3" s="243" t="str">
        <f>IF(ISBLANK('Post Process Calc.'!AC3),"",'Post Process Calc.'!AC3)</f>
        <v/>
      </c>
      <c r="FM3" s="243" t="str">
        <f>IF(ISBLANK('Post Process Calc.'!AD3),"",'Post Process Calc.'!AD3)</f>
        <v/>
      </c>
      <c r="FN3" s="243" t="str">
        <f>IF(ISBLANK('Post Process Calc.'!AE3),"",'Post Process Calc.'!AE3)</f>
        <v/>
      </c>
      <c r="FO3" s="243" t="str">
        <f>IF(ISBLANK('Post Process Calc.'!AF3),"",'Post Process Calc.'!AF3)</f>
        <v/>
      </c>
      <c r="FP3" s="243" t="str">
        <f>IF(ISBLANK('Post Process Calc.'!AG3),"",'Post Process Calc.'!AG3)</f>
        <v/>
      </c>
      <c r="FQ3" s="243" t="str">
        <f>IF(ISBLANK('Post Process Calc.'!AH3),"",'Post Process Calc.'!AH3)</f>
        <v/>
      </c>
      <c r="FR3" s="243" t="str">
        <f>IF(ISBLANK('Post Process Calc.'!AI3),"",'Post Process Calc.'!AI3)</f>
        <v/>
      </c>
      <c r="FS3" s="243" t="str">
        <f>IF(ISBLANK('Post Process Calc.'!AJ3),"",'Post Process Calc.'!AJ3)</f>
        <v/>
      </c>
    </row>
    <row r="4" spans="1:175">
      <c r="A4" s="238" t="str">
        <f>IF(Glutamine!B8&lt;&gt;0,Glutamine!$B$1,"")</f>
        <v>XB50</v>
      </c>
      <c r="B4" s="238">
        <f>IF(ISBLANK(Glutamine!A8),"",Glutamine!A8)</f>
        <v>1</v>
      </c>
      <c r="C4" s="245">
        <f>IF(ISBLANK(Glutamine!B8),"",Glutamine!B8)</f>
        <v>0.8868055555576575</v>
      </c>
      <c r="D4" s="246">
        <f>IF(ISBLANK(Glutamine!C8),"",Glutamine!C8)</f>
        <v>21.28333333338378</v>
      </c>
      <c r="E4" s="238">
        <f>IF(ISBLANK(Glutamine!D8),"",Glutamine!D8)</f>
        <v>20</v>
      </c>
      <c r="F4" s="238" t="str">
        <f>IF(ISBLANK(Glutamine!E9),"",Glutamine!E9)</f>
        <v/>
      </c>
      <c r="G4" s="238" t="str">
        <f>IF(ISBLANK(Glutamine!G8),"",Glutamine!G8)</f>
        <v/>
      </c>
      <c r="H4" s="243">
        <f>IF(ISBLANK(Glutamine!H8),"",Glutamine!H8)</f>
        <v>0.43249998817443841</v>
      </c>
      <c r="I4" s="243">
        <f>IF(ISBLANK(Glutamine!I8),"",Glutamine!I8)</f>
        <v>2.5590320804282363E-3</v>
      </c>
      <c r="J4" s="243">
        <f>IF(ISBLANK(Glutamine!J8),"",Glutamine!J8)</f>
        <v>0.43505902025486665</v>
      </c>
      <c r="K4" s="243">
        <f>IF(ISBLANK(Glutamine!K8),"",Glutamine!K8)</f>
        <v>99.411796569824219</v>
      </c>
      <c r="L4" s="238" t="str">
        <f>IF(ISBLANK(Glutamine!L8),"",Glutamine!L8)</f>
        <v/>
      </c>
      <c r="M4" s="238" t="str">
        <f>IF(ISBLANK(Glutamine!M8),"",Glutamine!M8)</f>
        <v/>
      </c>
      <c r="N4" s="238" t="str">
        <f>IF(ISBLANK(Glutamine!N8),"",Glutamine!N8)</f>
        <v/>
      </c>
      <c r="O4" s="238" t="str">
        <f>IF(ISBLANK(Glutamine!O8),"",Glutamine!O8)</f>
        <v/>
      </c>
      <c r="P4" s="238" t="str">
        <f>IF(ISBLANK(Glutamine!P8),"",Glutamine!P8)</f>
        <v/>
      </c>
      <c r="Q4" s="238" t="str">
        <f>IF(ISBLANK(Glutamine!Q8),"",Glutamine!Q8)</f>
        <v/>
      </c>
      <c r="R4" s="238">
        <f>IF(ISBLANK(Glutamine!R8),"",Glutamine!R8)</f>
        <v>330</v>
      </c>
      <c r="S4" s="238" t="str">
        <f>IF(ISBLANK(Glutamine!S8),"",Glutamine!S8)</f>
        <v/>
      </c>
      <c r="T4" s="243">
        <f>IF(ISBLANK(Glutamine!U8),"",Glutamine!U8)</f>
        <v>7.2999999999999995E-2</v>
      </c>
      <c r="U4" s="243">
        <f>IF(ISBLANK(Glutamine!V8),"",Glutamine!V8)</f>
        <v>2.133</v>
      </c>
      <c r="V4" s="243">
        <f>IF(ISBLANK(Glutamine!W8),"",Glutamine!W8)</f>
        <v>6.3630000000000004</v>
      </c>
      <c r="W4" s="243">
        <f>IF(ISBLANK(Glutamine!X8),"",Glutamine!X8)</f>
        <v>1.9319999999999999</v>
      </c>
      <c r="X4" s="243">
        <f>IF(ISBLANK(Glutamine!Y8),"",Glutamine!Y8)</f>
        <v>1.19</v>
      </c>
      <c r="Y4" s="243">
        <f>IF(ISBLANK(Glutamine!Z8),"",Glutamine!Z8)</f>
        <v>32.860409867004151</v>
      </c>
      <c r="Z4" s="243">
        <f>IF(ISBLANK(Glutamine!AA8),"",Glutamine!AA8)</f>
        <v>0</v>
      </c>
      <c r="AA4" s="243">
        <f>IF(ISBLANK(Glutamine!AB8),"",Glutamine!AB8)</f>
        <v>2.5510000000000002</v>
      </c>
      <c r="AB4" s="243">
        <f>IF(ISBLANK(Glutamine!AC8),"",Glutamine!AC8)</f>
        <v>0.27300000000000002</v>
      </c>
      <c r="AC4" s="243">
        <f>IF(ISBLANK(Glutamine!AD8),"",Glutamine!AD8)</f>
        <v>1.6679999999999999</v>
      </c>
      <c r="AD4" s="243">
        <f>IF(ISBLANK(Glutamine!AE8),"",Glutamine!AE8)</f>
        <v>2.9820000000000002</v>
      </c>
      <c r="AE4" s="243">
        <f>IF(ISBLANK(Glutamine!AF8),"",Glutamine!AF8)</f>
        <v>1.3321492007104796</v>
      </c>
      <c r="AF4" s="243">
        <f>IF(ISBLANK(Glutamine!AG8),"",Glutamine!AG8)</f>
        <v>4.5999999999999996</v>
      </c>
      <c r="AG4" s="243">
        <f>IF(ISBLANK(Glutamine!AH8),"",Glutamine!AH8)</f>
        <v>3.6219999999999999</v>
      </c>
      <c r="AH4" s="243">
        <f>IF(ISBLANK(Glutamine!AI8),"",Glutamine!AI8)</f>
        <v>0.82199999999999995</v>
      </c>
      <c r="AI4" s="243">
        <f>IF(ISBLANK(Glutamine!AJ8),"",Glutamine!AJ8)</f>
        <v>0.8</v>
      </c>
      <c r="AJ4" s="243">
        <f>IF(ISBLANK(Glutamine!AK8),"",Glutamine!AK8)</f>
        <v>1.3779999999999999</v>
      </c>
      <c r="AK4" s="243">
        <f>IF(ISBLANK(Glutamine!AL8),"",Glutamine!AL8)</f>
        <v>5.3490000000000002</v>
      </c>
      <c r="AL4" s="243">
        <f>IF(ISBLANK(Glutamine!AM8),"",Glutamine!AM8)</f>
        <v>5.1020000000000003</v>
      </c>
      <c r="AM4" s="243">
        <f>IF(ISBLANK(Glutamine!AN8),"",Glutamine!AN8)</f>
        <v>3.33</v>
      </c>
      <c r="AN4" s="243">
        <f>IF(ISBLANK(Glutamine!AO8),"",Glutamine!AO8)</f>
        <v>1.153</v>
      </c>
      <c r="AO4" s="243">
        <f>IF(ISBLANK(Glutamine!AP8),"",Glutamine!AP8)</f>
        <v>1.5720000000000001</v>
      </c>
      <c r="AP4" s="243">
        <f>IF(ISBLANK(Glutamine!AQ8),"",Glutamine!AQ8)</f>
        <v>3.302</v>
      </c>
      <c r="AQ4" s="243">
        <f>IF(ISBLANK(Glutamine!AR8),"",Glutamine!AR8)</f>
        <v>0</v>
      </c>
      <c r="AR4" s="243" t="str">
        <f>IF(ISBLANK(Glutamine!AS8),"",Glutamine!AS8)</f>
        <v/>
      </c>
      <c r="AS4" s="243" t="str">
        <f>IF(ISBLANK(Glutamine!AT8),"",Glutamine!AT8)</f>
        <v/>
      </c>
      <c r="AT4" s="243" t="str">
        <f>IF(ISBLANK(Glutamine!AU8),"",Glutamine!AU8)</f>
        <v/>
      </c>
      <c r="AU4" s="243" t="str">
        <f>IF(ISBLANK(Glutamine!AV8),"",Glutamine!AV8)</f>
        <v/>
      </c>
      <c r="AV4" s="243" t="str">
        <f>IF(ISBLANK(Glutamine!AW8),"",Glutamine!AW8)</f>
        <v/>
      </c>
      <c r="AW4" s="243" t="str">
        <f>IF(ISBLANK(Glutamine!AX8),"",Glutamine!AX8)</f>
        <v/>
      </c>
      <c r="AX4" s="243" t="str">
        <f>IF(ISBLANK(Glutamine!AY8),"",Glutamine!AY8)</f>
        <v/>
      </c>
      <c r="AY4" s="243" t="str">
        <f>IF(ISBLANK(Glutamine!AZ8),"",Glutamine!AZ8)</f>
        <v/>
      </c>
      <c r="AZ4" s="243" t="str">
        <f>IF(ISBLANK(Glutamine!BA8),"",Glutamine!BA8)</f>
        <v/>
      </c>
      <c r="BA4" s="243" t="str">
        <f>IF(ISBLANK(Glutamine!BB8),"",Glutamine!BB8)</f>
        <v/>
      </c>
      <c r="BB4" s="243" t="str">
        <f>IF(ISBLANK(Glutamine!BC8),"",Glutamine!BC8)</f>
        <v/>
      </c>
      <c r="BC4" s="243" t="str">
        <f>IF(ISBLANK(Glutamine!BE8),"",Glutamine!BE8)</f>
        <v/>
      </c>
      <c r="BD4" s="243" t="str">
        <f>IF(ISBLANK(Glutamine!BF8),"",Glutamine!BF8)</f>
        <v/>
      </c>
      <c r="BE4" s="243" t="str">
        <f>IF(ISBLANK(Glutamine!BG8),"",Glutamine!BG8)</f>
        <v/>
      </c>
      <c r="BF4" s="243" t="str">
        <f>IF(ISBLANK(Glutamine!BI8),"",Glutamine!BI8)</f>
        <v/>
      </c>
      <c r="BG4" s="243" t="str">
        <f>IF(ISBLANK(Glutamine!BJ8),"",Glutamine!BJ8)</f>
        <v/>
      </c>
      <c r="BH4" s="243" t="str">
        <f>IF(ISBLANK(Glutamine!BK8),"",Glutamine!BK8)</f>
        <v/>
      </c>
      <c r="BI4" s="243" t="str">
        <f>IF(ISBLANK(Glutamine!BL8),"",Glutamine!BL8)</f>
        <v/>
      </c>
      <c r="BJ4" s="243" t="str">
        <f>IF(ISBLANK(Glutamine!BM8),"",Glutamine!BM8)</f>
        <v/>
      </c>
      <c r="BK4" s="243" t="str">
        <f>IF(ISBLANK(Glutamine!BN8),"",Glutamine!BN8)</f>
        <v/>
      </c>
      <c r="BL4" s="243" t="str">
        <f>IF(ISBLANK(Glutamine!BO8),"",Glutamine!BO8)</f>
        <v/>
      </c>
      <c r="BM4" s="243" t="str">
        <f>IF(ISBLANK(Glutamine!BP8),"",Glutamine!BP8)</f>
        <v/>
      </c>
      <c r="BN4" s="238">
        <f>IF(ISBLANK('In Process Calc.'!B4),"",ROUND('In Process Calc.'!B4,2))</f>
        <v>0.89</v>
      </c>
      <c r="BO4" s="238">
        <f>IF(ISBLANK('In Process Calc.'!C4),"",ROUND('In Process Calc.'!C4,2))</f>
        <v>21.28</v>
      </c>
      <c r="BP4" s="238">
        <f>IF(ISBLANK('In Process Calc.'!E4),"",'In Process Calc.'!E4)</f>
        <v>1920</v>
      </c>
      <c r="BQ4" s="238">
        <f>IF(ISBLANK('In Process Calc.'!F4),"",'In Process Calc.'!F4)</f>
        <v>0</v>
      </c>
      <c r="BR4" s="238">
        <f>IF(ISBLANK('In Process Calc.'!H4),"",'In Process Calc.'!H4)</f>
        <v>0</v>
      </c>
      <c r="BS4" s="238">
        <f>IF(ISBLANK('In Process Calc.'!J4),"",'In Process Calc.'!J4)</f>
        <v>1920</v>
      </c>
      <c r="BT4" s="243">
        <f>IF(ISBLANK('In Process Calc.'!K4),"",'In Process Calc.'!K4)</f>
        <v>10.913175000033371</v>
      </c>
      <c r="BU4" s="243">
        <f>IF(ISBLANK('In Process Calc.'!L4),"",'In Process Calc.'!L4)</f>
        <v>327.29997729492175</v>
      </c>
      <c r="BV4" s="243">
        <f>IF(ISBLANK('In Process Calc.'!M4),"",'In Process Calc.'!M4)</f>
        <v>0</v>
      </c>
      <c r="BW4" s="243">
        <f>IF(ISBLANK('In Process Calc.'!N4),"",'In Process Calc.'!N4)</f>
        <v>0</v>
      </c>
      <c r="BX4" s="243">
        <f>IF(ISBLANK('In Process Calc.'!O4),"",'In Process Calc.'!O4)</f>
        <v>-1.4384999999999992E-2</v>
      </c>
      <c r="BY4" s="243">
        <f>IF(ISBLANK('In Process Calc.'!P4),"",'In Process Calc.'!P4)</f>
        <v>0.19453500000000032</v>
      </c>
      <c r="BZ4" s="243">
        <f>IF(ISBLANK('In Process Calc.'!Q4),"",'In Process Calc.'!Q4)</f>
        <v>0.78236999999999901</v>
      </c>
      <c r="CA4" s="243">
        <f>IF(ISBLANK('In Process Calc.'!R4),"",'In Process Calc.'!R4)</f>
        <v>-6.3900000000000096E-2</v>
      </c>
      <c r="CB4" s="243">
        <f>IF(ISBLANK('In Process Calc.'!S4),"",'In Process Calc.'!S4)</f>
        <v>-0.11179499999999962</v>
      </c>
      <c r="CC4" s="243">
        <f>IF(ISBLANK('In Process Calc.'!T4),"",'In Process Calc.'!T4)</f>
        <v>1.5792750255105248</v>
      </c>
      <c r="CD4" s="243">
        <f>IF(ISBLANK('In Process Calc.'!U4),"",'In Process Calc.'!U4)</f>
        <v>0</v>
      </c>
      <c r="CE4" s="243">
        <f>IF(ISBLANK('In Process Calc.'!V4),"",'In Process Calc.'!V4)</f>
        <v>-6.2354999999999564E-2</v>
      </c>
      <c r="CF4" s="243">
        <f>IF(ISBLANK('In Process Calc.'!W4),"",'In Process Calc.'!W4)</f>
        <v>-0.11394000000000011</v>
      </c>
      <c r="CG4" s="243">
        <f>IF(ISBLANK('In Process Calc.'!X4),"",'In Process Calc.'!X4)</f>
        <v>-0.66964499999999993</v>
      </c>
      <c r="CH4" s="243">
        <f>IF(ISBLANK('In Process Calc.'!Y4),"",'In Process Calc.'!Y4)</f>
        <v>3.8924999999999273E-2</v>
      </c>
      <c r="CI4" s="243">
        <f>IF(ISBLANK('In Process Calc.'!Z4),"",'In Process Calc.'!Z4)</f>
        <v>1.268872113676732</v>
      </c>
      <c r="CJ4" s="243">
        <f>IF(ISBLANK('In Process Calc.'!AA4),"",'In Process Calc.'!AA4)</f>
        <v>4.3844999999999343E-2</v>
      </c>
      <c r="CK4" s="243">
        <f>IF(ISBLANK('In Process Calc.'!AB4),"",'In Process Calc.'!AB4)</f>
        <v>-0.11401499999999942</v>
      </c>
      <c r="CL4" s="243">
        <f>IF(ISBLANK('In Process Calc.'!AC4),"",'In Process Calc.'!AC4)</f>
        <v>2.974499999999989E-2</v>
      </c>
      <c r="CM4" s="243">
        <f>IF(ISBLANK('In Process Calc.'!AD4),"",'In Process Calc.'!AD4)</f>
        <v>-0.29759999999999992</v>
      </c>
      <c r="CN4" s="243">
        <f>IF(ISBLANK('In Process Calc.'!AE4),"",'In Process Calc.'!AE4)</f>
        <v>-1.9964999999999691E-2</v>
      </c>
      <c r="CO4" s="243">
        <f>IF(ISBLANK('In Process Calc.'!AF4),"",'In Process Calc.'!AF4)</f>
        <v>-8.7749999999996355E-3</v>
      </c>
      <c r="CP4" s="243">
        <f>IF(ISBLANK('In Process Calc.'!AG4),"",'In Process Calc.'!AG4)</f>
        <v>0.25261499999999976</v>
      </c>
      <c r="CQ4" s="243">
        <f>IF(ISBLANK('In Process Calc.'!AH4),"",'In Process Calc.'!AH4)</f>
        <v>-7.1955000000000838E-2</v>
      </c>
      <c r="CR4" s="243">
        <f>IF(ISBLANK('In Process Calc.'!AI4),"",'In Process Calc.'!AI4)</f>
        <v>-5.9250000000001819E-3</v>
      </c>
      <c r="CS4" s="243">
        <f>IF(ISBLANK('In Process Calc.'!AJ4),"",'In Process Calc.'!AJ4)</f>
        <v>-3.5100000000002182E-3</v>
      </c>
      <c r="CT4" s="243">
        <f>IF(ISBLANK('In Process Calc.'!AK4),"",'In Process Calc.'!AK4)</f>
        <v>-1.8195000000000617E-2</v>
      </c>
      <c r="CU4" s="243">
        <f>IF(ISBLANK('In Process Calc.'!AL4),"",'In Process Calc.'!AL4)</f>
        <v>0</v>
      </c>
      <c r="CV4" s="243">
        <f>IF(ISBLANK('In Process Calc.'!AM4),"",'In Process Calc.'!AM4)</f>
        <v>0.15622499999999842</v>
      </c>
      <c r="CW4" s="243">
        <f>IF(ISBLANK('In Process Calc.'!AN4),"",'In Process Calc.'!AN4)</f>
        <v>-0.15576000000000148</v>
      </c>
      <c r="CX4" s="243">
        <f>IF(ISBLANK('In Process Calc.'!AO4),"",'In Process Calc.'!AO4)</f>
        <v>-1.1240700000000092</v>
      </c>
      <c r="CY4" s="243">
        <f>IF(ISBLANK('In Process Calc.'!AP4),"",'In Process Calc.'!AP4)</f>
        <v>0</v>
      </c>
      <c r="CZ4" s="243">
        <f>IF(ISBLANK('In Process Calc.'!AQ4),"",'In Process Calc.'!AQ4)</f>
        <v>0</v>
      </c>
      <c r="DA4" s="243">
        <f>IF(ISBLANK('In Process Calc.'!AR4),"",'In Process Calc.'!AR4)</f>
        <v>2.3752674833511265E-2</v>
      </c>
      <c r="DB4" s="243">
        <f>IF(ISBLANK('In Process Calc.'!AS4),"",'In Process Calc.'!AS4)</f>
        <v>2.3962614215634895E-2</v>
      </c>
      <c r="DC4" s="243">
        <f>IF(ISBLANK('In Process Calc.'!AT4),"",'In Process Calc.'!AT4)</f>
        <v>2.0993938212363045E-4</v>
      </c>
      <c r="DD4" s="243">
        <f>IF(ISBLANK('In Process Calc.'!AU4),"",'In Process Calc.'!AU4)</f>
        <v>0</v>
      </c>
      <c r="DE4" s="243">
        <f>IF(ISBLANK('In Process Calc.'!AV4),"",'In Process Calc.'!AV4)</f>
        <v>-1.0439421056610038E-3</v>
      </c>
      <c r="DF4" s="243">
        <f>IF(ISBLANK('In Process Calc.'!AW4),"",'In Process Calc.'!AW4)</f>
        <v>1.4117711332969331E-2</v>
      </c>
      <c r="DG4" s="243">
        <f>IF(ISBLANK('In Process Calc.'!AX4),"",'In Process Calc.'!AX4)</f>
        <v>5.6777823093917205E-2</v>
      </c>
      <c r="DH4" s="243">
        <f>IF(ISBLANK('In Process Calc.'!AY4),"",'In Process Calc.'!AY4)</f>
        <v>-4.6373236393283477E-3</v>
      </c>
      <c r="DI4" s="243">
        <f>IF(ISBLANK('In Process Calc.'!AZ4),"",'In Process Calc.'!AZ4)</f>
        <v>-8.113139221576058E-3</v>
      </c>
      <c r="DJ4" s="243">
        <f>IF(ISBLANK('In Process Calc.'!BA4),"",'In Process Calc.'!BA4)</f>
        <v>0.1449857625715468</v>
      </c>
      <c r="DK4" s="243">
        <f>IF(ISBLANK('In Process Calc.'!BB4),"",'In Process Calc.'!BB4)</f>
        <v>0</v>
      </c>
      <c r="DL4" s="243">
        <f>IF(ISBLANK('In Process Calc.'!BC4),"",'In Process Calc.'!BC4)</f>
        <v>-4.5252005560299947E-3</v>
      </c>
      <c r="DM4" s="243">
        <f>IF(ISBLANK('In Process Calc.'!BD4),"",'In Process Calc.'!BD4)</f>
        <v>-8.2688052498446265E-3</v>
      </c>
      <c r="DN4" s="243">
        <f>IF(ISBLANK('In Process Calc.'!BE4),"",'In Process Calc.'!BE4)</f>
        <v>-4.859719230763735E-2</v>
      </c>
      <c r="DO4" s="243">
        <f>IF(ISBLANK('In Process Calc.'!BF4),"",'In Process Calc.'!BF4)</f>
        <v>2.8248485549429154E-3</v>
      </c>
      <c r="DP4" s="243">
        <f>IF(ISBLANK('In Process Calc.'!BG4),"",'In Process Calc.'!BG4)</f>
        <v>0.12206797753233189</v>
      </c>
      <c r="DQ4" s="243">
        <f>IF(ISBLANK('In Process Calc.'!BH4),"",'In Process Calc.'!BH4)</f>
        <v>3.1819007036987179E-3</v>
      </c>
      <c r="DR4" s="243">
        <f>IF(ISBLANK('In Process Calc.'!BI4),"",'In Process Calc.'!BI4)</f>
        <v>-8.2742481179658538E-3</v>
      </c>
      <c r="DS4" s="243">
        <f>IF(ISBLANK('In Process Calc.'!BJ4),"",'In Process Calc.'!BJ4)</f>
        <v>2.1586414968986071E-3</v>
      </c>
      <c r="DT4" s="243">
        <f>IF(ISBLANK('In Process Calc.'!BK4),"",'In Process Calc.'!BK4)</f>
        <v>-2.1597300705228698E-2</v>
      </c>
      <c r="DU4" s="243">
        <f>IF(ISBLANK('In Process Calc.'!BL4),"",'In Process Calc.'!BL4)</f>
        <v>-1.4488914938840202E-3</v>
      </c>
      <c r="DV4" s="243">
        <f>IF(ISBLANK('In Process Calc.'!BM4),"",'In Process Calc.'!BM4)</f>
        <v>-6.3681557018942887E-4</v>
      </c>
      <c r="DW4" s="243">
        <f>IF(ISBLANK('In Process Calc.'!BN4),"",'In Process Calc.'!BN4)</f>
        <v>1.8332668406086505E-2</v>
      </c>
      <c r="DX4" s="243">
        <f>IF(ISBLANK('In Process Calc.'!BO4),"",'In Process Calc.'!BO4)</f>
        <v>-5.2218876755535937E-3</v>
      </c>
      <c r="DY4" s="243">
        <f>IF(ISBLANK('In Process Calc.'!BP4),"",'In Process Calc.'!BP4)</f>
        <v>-4.2998658158092745E-4</v>
      </c>
      <c r="DZ4" s="243">
        <f>IF(ISBLANK('In Process Calc.'!BQ4),"",'In Process Calc.'!BQ4)</f>
        <v>-2.5472622807579793E-4</v>
      </c>
      <c r="EA4" s="243">
        <f>IF(ISBLANK('In Process Calc.'!BR4),"",'In Process Calc.'!BR4)</f>
        <v>-1.3204398062219411E-3</v>
      </c>
      <c r="EB4" s="243">
        <f>IF(ISBLANK('In Process Calc.'!BS4),"",'In Process Calc.'!BS4)</f>
        <v>0</v>
      </c>
      <c r="EC4" s="243">
        <f>IF(ISBLANK('In Process Calc.'!BT4),"",'In Process Calc.'!BT4)</f>
        <v>1.9880620099777653E-2</v>
      </c>
      <c r="ED4" s="243">
        <f>IF(ISBLANK('In Process Calc.'!BU4),"",'In Process Calc.'!BU4)</f>
        <v>-6.7273849979004137E-4</v>
      </c>
      <c r="EE4" s="243">
        <f>IF(ISBLANK('In Process Calc.'!BV4),"",'In Process Calc.'!BV4)</f>
        <v>-8.4829276817357371E-2</v>
      </c>
      <c r="EF4" s="243">
        <f>IF(ISBLANK('In Process Calc.'!BW4),"",'In Process Calc.'!BW4)</f>
        <v>0.41364926862808715</v>
      </c>
      <c r="EG4" s="243">
        <f>IF(ISBLANK('In Process Calc.'!BX4),"",'In Process Calc.'!BX4)</f>
        <v>0.84193078939109234</v>
      </c>
      <c r="EH4" s="243">
        <f>IF(ISBLANK('In Process Calc.'!BY4),"",'In Process Calc.'!BY4)</f>
        <v>0</v>
      </c>
      <c r="EI4" s="243">
        <f>IF(ISBLANK('In Process Calc.'!BZ4),"",'In Process Calc.'!BZ4)</f>
        <v>0</v>
      </c>
      <c r="EJ4" s="243" t="e">
        <f>IF(ISBLANK('In Process Calc.'!CA4),"",'In Process Calc.'!CA4)</f>
        <v>#DIV/0!</v>
      </c>
      <c r="EK4" s="243">
        <f>IF(ISBLANK('Post Process Calc.'!A4),"",'Post Process Calc.'!A4)</f>
        <v>0.43249998817443841</v>
      </c>
      <c r="EL4" s="243">
        <f>IF(ISBLANK('Post Process Calc.'!C4),"",'Post Process Calc.'!C4)</f>
        <v>2.5849252378696761E-2</v>
      </c>
      <c r="EM4" s="243">
        <f>IF(ISBLANK('Post Process Calc.'!D4),"",'Post Process Calc.'!D4)</f>
        <v>0</v>
      </c>
      <c r="EN4" s="243">
        <f>IF(ISBLANK('Post Process Calc.'!E4),"",'Post Process Calc.'!E4)</f>
        <v>-18.929041884271026</v>
      </c>
      <c r="EO4" s="243">
        <f>IF(ISBLANK('Post Process Calc.'!F4),"",'Post Process Calc.'!F4)</f>
        <v>9.8495624353183611E-2</v>
      </c>
      <c r="EP4" s="243">
        <f>IF(ISBLANK('Post Process Calc.'!G4),"",'Post Process Calc.'!G4)</f>
        <v>-1.4785226862303721E-3</v>
      </c>
      <c r="EQ4" s="243">
        <f>IF(ISBLANK('Post Process Calc.'!H4),"",'Post Process Calc.'!H4)</f>
        <v>3.3605251098454407E-2</v>
      </c>
      <c r="ER4" s="243">
        <f>IF(ISBLANK('Post Process Calc.'!I4),"",'Post Process Calc.'!I4)</f>
        <v>7.0182415339087187E-2</v>
      </c>
      <c r="ES4" s="243">
        <f>IF(ISBLANK('Post Process Calc.'!J4),"",'Post Process Calc.'!J4)</f>
        <v>2.109829597435187E-3</v>
      </c>
      <c r="ET4" s="243">
        <f>IF(ISBLANK('Post Process Calc.'!K4),"",'Post Process Calc.'!K4)</f>
        <v>4.0979128707748252E-2</v>
      </c>
      <c r="EU4" s="243">
        <f>IF(ISBLANK('Post Process Calc.'!L4),"",'Post Process Calc.'!L4)</f>
        <v>-2.1788301503209831E-2</v>
      </c>
      <c r="EV4" s="243">
        <f>IF(ISBLANK('Post Process Calc.'!M4),"",'Post Process Calc.'!M4)</f>
        <v>-0.38333781517343507</v>
      </c>
      <c r="EW4" s="243">
        <f>IF(ISBLANK('Post Process Calc.'!N4),"",'Post Process Calc.'!N4)</f>
        <v>-8.9430046535007093E-2</v>
      </c>
      <c r="EX4" s="243">
        <f>IF(ISBLANK('Post Process Calc.'!O4),"",'Post Process Calc.'!O4)</f>
        <v>-1.8304527758454803E-2</v>
      </c>
      <c r="EY4" s="243">
        <f>IF(ISBLANK('Post Process Calc.'!P4),"",'Post Process Calc.'!P4)</f>
        <v>-2.8373910678298832E-2</v>
      </c>
      <c r="EZ4" s="243">
        <f>IF(ISBLANK('Post Process Calc.'!Q4),"",'Post Process Calc.'!Q4)</f>
        <v>1.6113994448061195E-2</v>
      </c>
      <c r="FA4" s="243">
        <f>IF(ISBLANK('Post Process Calc.'!R4),"",'Post Process Calc.'!R4)</f>
        <v>-3.7002599268038464E-2</v>
      </c>
      <c r="FB4" s="243">
        <f>IF(ISBLANK('Post Process Calc.'!S4),"",'Post Process Calc.'!S4)</f>
        <v>-3.092051520107186E-2</v>
      </c>
      <c r="FC4" s="243">
        <f>IF(ISBLANK('Post Process Calc.'!T4),"",'Post Process Calc.'!T4)</f>
        <v>4.7293295876413479E-3</v>
      </c>
      <c r="FD4" s="243">
        <f>IF(ISBLANK('Post Process Calc.'!U4),"",'Post Process Calc.'!U4)</f>
        <v>-0.1392914128459713</v>
      </c>
      <c r="FE4" s="243">
        <f>IF(ISBLANK('Post Process Calc.'!V4),"",'Post Process Calc.'!V4)</f>
        <v>-1.635447897528302E-2</v>
      </c>
      <c r="FF4" s="243">
        <f>IF(ISBLANK('Post Process Calc.'!W4),"",'Post Process Calc.'!W4)</f>
        <v>2.4043009875281549E-2</v>
      </c>
      <c r="FG4" s="243">
        <f>IF(ISBLANK('Post Process Calc.'!X4),"",'Post Process Calc.'!X4)</f>
        <v>6.3077544630334131E-2</v>
      </c>
      <c r="FH4" s="243">
        <f>IF(ISBLANK('Post Process Calc.'!Y4),"",'Post Process Calc.'!Y4)</f>
        <v>2.3477057927152626E-3</v>
      </c>
      <c r="FI4" s="243">
        <f>IF(ISBLANK('Post Process Calc.'!Z4),"",'Post Process Calc.'!Z4)</f>
        <v>-1.588874958190014E-3</v>
      </c>
      <c r="FJ4" s="243">
        <f>IF(ISBLANK('Post Process Calc.'!AA4),"",'Post Process Calc.'!AA4)</f>
        <v>-1.1513107126300331E-3</v>
      </c>
      <c r="FK4" s="243">
        <f>IF(ISBLANK('Post Process Calc.'!AB4),"",'Post Process Calc.'!AB4)</f>
        <v>-7.402291767897283E-2</v>
      </c>
      <c r="FL4" s="243">
        <f>IF(ISBLANK('Post Process Calc.'!AC4),"",'Post Process Calc.'!AC4)</f>
        <v>0</v>
      </c>
      <c r="FM4" s="243">
        <f>IF(ISBLANK('Post Process Calc.'!AD4),"",'Post Process Calc.'!AD4)</f>
        <v>-0.51347296105980933</v>
      </c>
      <c r="FN4" s="243">
        <f>IF(ISBLANK('Post Process Calc.'!AE4),"",'Post Process Calc.'!AE4)</f>
        <v>-0.55426874955259675</v>
      </c>
      <c r="FO4" s="243">
        <f>IF(ISBLANK('Post Process Calc.'!AF4),"",'Post Process Calc.'!AF4)</f>
        <v>-3.3920248272683651</v>
      </c>
      <c r="FP4" s="243">
        <f>IF(ISBLANK('Post Process Calc.'!AG4),"",'Post Process Calc.'!AG4)</f>
        <v>0.393224428049257</v>
      </c>
      <c r="FQ4" s="243">
        <f>IF(ISBLANK('Post Process Calc.'!AH4),"",'Post Process Calc.'!AH4)</f>
        <v>0</v>
      </c>
      <c r="FR4" s="243">
        <f>IF(ISBLANK('Post Process Calc.'!AI4),"",'Post Process Calc.'!AI4)</f>
        <v>-0.53169264916777359</v>
      </c>
      <c r="FS4" s="243">
        <f>IF(ISBLANK('Post Process Calc.'!AJ4),"",'Post Process Calc.'!AJ4)</f>
        <v>6.3929449858884606</v>
      </c>
    </row>
    <row r="5" spans="1:175">
      <c r="A5" s="238" t="str">
        <f>IF(Glutamine!B9&lt;&gt;0,Glutamine!$B$1,"")</f>
        <v>XB50</v>
      </c>
      <c r="B5" s="238">
        <f>IF(ISBLANK(Glutamine!A9),"",Glutamine!A9)</f>
        <v>2</v>
      </c>
      <c r="C5" s="245">
        <f>IF(ISBLANK(Glutamine!B9),"",Glutamine!B9)</f>
        <v>2.0229166666686069</v>
      </c>
      <c r="D5" s="246">
        <f>IF(ISBLANK(Glutamine!C9),"",Glutamine!C9)</f>
        <v>48.550000000046566</v>
      </c>
      <c r="E5" s="238">
        <f>IF(ISBLANK(Glutamine!D9),"",Glutamine!D9)</f>
        <v>20</v>
      </c>
      <c r="F5" s="238" t="str">
        <f>IF(ISBLANK(Glutamine!E10),"",Glutamine!E10)</f>
        <v/>
      </c>
      <c r="G5" s="238" t="str">
        <f>IF(ISBLANK(Glutamine!G9),"",Glutamine!G9)</f>
        <v/>
      </c>
      <c r="H5" s="243">
        <f>IF(ISBLANK(Glutamine!H9),"",Glutamine!H9)</f>
        <v>0.84</v>
      </c>
      <c r="I5" s="243">
        <f>IF(ISBLANK(Glutamine!I9),"",Glutamine!I9)</f>
        <v>1.1063829787234081E-2</v>
      </c>
      <c r="J5" s="243">
        <f>IF(ISBLANK(Glutamine!J9),"",Glutamine!J9)</f>
        <v>0.85106382978723405</v>
      </c>
      <c r="K5" s="243">
        <f>IF(ISBLANK(Glutamine!K9),"",Glutamine!K9)</f>
        <v>98.7</v>
      </c>
      <c r="L5" s="238" t="str">
        <f>IF(ISBLANK(Glutamine!L9),"",Glutamine!L9)</f>
        <v/>
      </c>
      <c r="M5" s="238" t="str">
        <f>IF(ISBLANK(Glutamine!M9),"",Glutamine!M9)</f>
        <v/>
      </c>
      <c r="N5" s="238" t="str">
        <f>IF(ISBLANK(Glutamine!N9),"",Glutamine!N9)</f>
        <v/>
      </c>
      <c r="O5" s="238" t="str">
        <f>IF(ISBLANK(Glutamine!O9),"",Glutamine!O9)</f>
        <v/>
      </c>
      <c r="P5" s="238" t="str">
        <f>IF(ISBLANK(Glutamine!P9),"",Glutamine!P9)</f>
        <v/>
      </c>
      <c r="Q5" s="238" t="str">
        <f>IF(ISBLANK(Glutamine!Q9),"",Glutamine!Q9)</f>
        <v/>
      </c>
      <c r="R5" s="238">
        <f>IF(ISBLANK(Glutamine!R9),"",Glutamine!R9)</f>
        <v>335</v>
      </c>
      <c r="S5" s="238" t="str">
        <f>IF(ISBLANK(Glutamine!S9),"",Glutamine!S9)</f>
        <v/>
      </c>
      <c r="T5" s="243">
        <f>IF(ISBLANK(Glutamine!U9),"",Glutamine!U9)</f>
        <v>6.8000000000000005E-2</v>
      </c>
      <c r="U5" s="243">
        <f>IF(ISBLANK(Glutamine!V9),"",Glutamine!V9)</f>
        <v>1.657</v>
      </c>
      <c r="V5" s="243">
        <f>IF(ISBLANK(Glutamine!W9),"",Glutamine!W9)</f>
        <v>5.1859999999999999</v>
      </c>
      <c r="W5" s="243">
        <f>IF(ISBLANK(Glutamine!X9),"",Glutamine!X9)</f>
        <v>1.8180000000000001</v>
      </c>
      <c r="X5" s="243">
        <f>IF(ISBLANK(Glutamine!Y9),"",Glutamine!Y9)</f>
        <v>1.083</v>
      </c>
      <c r="Y5" s="243">
        <f>IF(ISBLANK(Glutamine!Z9),"",Glutamine!Z9)</f>
        <v>32.083305579608783</v>
      </c>
      <c r="Z5" s="243">
        <f>IF(ISBLANK(Glutamine!AA9),"",Glutamine!AA9)</f>
        <v>0.33200000000000002</v>
      </c>
      <c r="AA5" s="243">
        <f>IF(ISBLANK(Glutamine!AB9),"",Glutamine!AB9)</f>
        <v>2.355</v>
      </c>
      <c r="AB5" s="243">
        <f>IF(ISBLANK(Glutamine!AC9),"",Glutamine!AC9)</f>
        <v>0.38600000000000001</v>
      </c>
      <c r="AC5" s="243">
        <f>IF(ISBLANK(Glutamine!AD9),"",Glutamine!AD9)</f>
        <v>1.4370000000000001</v>
      </c>
      <c r="AD5" s="243">
        <f>IF(ISBLANK(Glutamine!AE9),"",Glutamine!AE9)</f>
        <v>2.6389999999999998</v>
      </c>
      <c r="AE5" s="243">
        <f>IF(ISBLANK(Glutamine!AF9),"",Glutamine!AF9)</f>
        <v>2.5532859680284195</v>
      </c>
      <c r="AF5" s="243">
        <f>IF(ISBLANK(Glutamine!AG9),"",Glutamine!AG9)</f>
        <v>4.0759999999999996</v>
      </c>
      <c r="AG5" s="243">
        <f>IF(ISBLANK(Glutamine!AH9),"",Glutamine!AH9)</f>
        <v>3.2919999999999998</v>
      </c>
      <c r="AH5" s="243">
        <f>IF(ISBLANK(Glutamine!AI9),"",Glutamine!AI9)</f>
        <v>0.73199999999999998</v>
      </c>
      <c r="AI5" s="243">
        <f>IF(ISBLANK(Glutamine!AJ9),"",Glutamine!AJ9)</f>
        <v>1.26</v>
      </c>
      <c r="AJ5" s="243">
        <f>IF(ISBLANK(Glutamine!AK9),"",Glutamine!AK9)</f>
        <v>1.228</v>
      </c>
      <c r="AK5" s="243">
        <f>IF(ISBLANK(Glutamine!AL9),"",Glutamine!AL9)</f>
        <v>4.8490000000000002</v>
      </c>
      <c r="AL5" s="243">
        <f>IF(ISBLANK(Glutamine!AM9),"",Glutamine!AM9)</f>
        <v>4.431</v>
      </c>
      <c r="AM5" s="243">
        <f>IF(ISBLANK(Glutamine!AN9),"",Glutamine!AN9)</f>
        <v>3.0129999999999999</v>
      </c>
      <c r="AN5" s="243">
        <f>IF(ISBLANK(Glutamine!AO9),"",Glutamine!AO9)</f>
        <v>1.014</v>
      </c>
      <c r="AO5" s="243">
        <f>IF(ISBLANK(Glutamine!AP9),"",Glutamine!AP9)</f>
        <v>1.454</v>
      </c>
      <c r="AP5" s="243">
        <f>IF(ISBLANK(Glutamine!AQ9),"",Glutamine!AQ9)</f>
        <v>2.9649999999999999</v>
      </c>
      <c r="AQ5" s="243">
        <f>IF(ISBLANK(Glutamine!AR9),"",Glutamine!AR9)</f>
        <v>0</v>
      </c>
      <c r="AR5" s="243" t="str">
        <f>IF(ISBLANK(Glutamine!AS9),"",Glutamine!AS9)</f>
        <v/>
      </c>
      <c r="AS5" s="243" t="str">
        <f>IF(ISBLANK(Glutamine!AT9),"",Glutamine!AT9)</f>
        <v/>
      </c>
      <c r="AT5" s="243" t="str">
        <f>IF(ISBLANK(Glutamine!AU9),"",Glutamine!AU9)</f>
        <v/>
      </c>
      <c r="AU5" s="243" t="str">
        <f>IF(ISBLANK(Glutamine!AV9),"",Glutamine!AV9)</f>
        <v/>
      </c>
      <c r="AV5" s="243" t="str">
        <f>IF(ISBLANK(Glutamine!AW9),"",Glutamine!AW9)</f>
        <v/>
      </c>
      <c r="AW5" s="243" t="str">
        <f>IF(ISBLANK(Glutamine!AX9),"",Glutamine!AX9)</f>
        <v/>
      </c>
      <c r="AX5" s="243" t="str">
        <f>IF(ISBLANK(Glutamine!AY9),"",Glutamine!AY9)</f>
        <v/>
      </c>
      <c r="AY5" s="243" t="str">
        <f>IF(ISBLANK(Glutamine!AZ9),"",Glutamine!AZ9)</f>
        <v/>
      </c>
      <c r="AZ5" s="243" t="str">
        <f>IF(ISBLANK(Glutamine!BA9),"",Glutamine!BA9)</f>
        <v/>
      </c>
      <c r="BA5" s="243" t="str">
        <f>IF(ISBLANK(Glutamine!BB9),"",Glutamine!BB9)</f>
        <v/>
      </c>
      <c r="BB5" s="243" t="str">
        <f>IF(ISBLANK(Glutamine!BC9),"",Glutamine!BC9)</f>
        <v/>
      </c>
      <c r="BC5" s="243" t="str">
        <f>IF(ISBLANK(Glutamine!BE9),"",Glutamine!BE9)</f>
        <v/>
      </c>
      <c r="BD5" s="243" t="str">
        <f>IF(ISBLANK(Glutamine!BF9),"",Glutamine!BF9)</f>
        <v/>
      </c>
      <c r="BE5" s="243" t="str">
        <f>IF(ISBLANK(Glutamine!BG9),"",Glutamine!BG9)</f>
        <v/>
      </c>
      <c r="BF5" s="243" t="str">
        <f>IF(ISBLANK(Glutamine!BI9),"",Glutamine!BI9)</f>
        <v/>
      </c>
      <c r="BG5" s="243" t="str">
        <f>IF(ISBLANK(Glutamine!BJ9),"",Glutamine!BJ9)</f>
        <v/>
      </c>
      <c r="BH5" s="243" t="str">
        <f>IF(ISBLANK(Glutamine!BK9),"",Glutamine!BK9)</f>
        <v/>
      </c>
      <c r="BI5" s="243" t="str">
        <f>IF(ISBLANK(Glutamine!BL9),"",Glutamine!BL9)</f>
        <v/>
      </c>
      <c r="BJ5" s="243" t="str">
        <f>IF(ISBLANK(Glutamine!BM9),"",Glutamine!BM9)</f>
        <v/>
      </c>
      <c r="BK5" s="243" t="str">
        <f>IF(ISBLANK(Glutamine!BN9),"",Glutamine!BN9)</f>
        <v/>
      </c>
      <c r="BL5" s="243" t="str">
        <f>IF(ISBLANK(Glutamine!BO9),"",Glutamine!BO9)</f>
        <v/>
      </c>
      <c r="BM5" s="243" t="str">
        <f>IF(ISBLANK(Glutamine!BP9),"",Glutamine!BP9)</f>
        <v/>
      </c>
      <c r="BN5" s="238">
        <f>IF(ISBLANK('In Process Calc.'!B5),"",ROUND('In Process Calc.'!B5,2))</f>
        <v>2.02</v>
      </c>
      <c r="BO5" s="238">
        <f>IF(ISBLANK('In Process Calc.'!C5),"",ROUND('In Process Calc.'!C5,2))</f>
        <v>48.55</v>
      </c>
      <c r="BP5" s="238">
        <f>IF(ISBLANK('In Process Calc.'!E5),"",'In Process Calc.'!E5)</f>
        <v>1905</v>
      </c>
      <c r="BQ5" s="238">
        <f>IF(ISBLANK('In Process Calc.'!F5),"",'In Process Calc.'!F5)</f>
        <v>0</v>
      </c>
      <c r="BR5" s="238">
        <f>IF(ISBLANK('In Process Calc.'!H5),"",'In Process Calc.'!H5)</f>
        <v>0</v>
      </c>
      <c r="BS5" s="238">
        <f>IF(ISBLANK('In Process Calc.'!J5),"",'In Process Calc.'!J5)</f>
        <v>1905</v>
      </c>
      <c r="BT5" s="243">
        <f>IF(ISBLANK('In Process Calc.'!K5),"",'In Process Calc.'!K5)</f>
        <v>32.268999937617458</v>
      </c>
      <c r="BU5" s="243">
        <f>IF(ISBLANK('In Process Calc.'!L5),"",'In Process Calc.'!L5)</f>
        <v>1097.0999999999999</v>
      </c>
      <c r="BV5" s="243">
        <f>IF(ISBLANK('In Process Calc.'!M5),"",'In Process Calc.'!M5)</f>
        <v>0</v>
      </c>
      <c r="BW5" s="243">
        <f>IF(ISBLANK('In Process Calc.'!N5),"",'In Process Calc.'!N5)</f>
        <v>0</v>
      </c>
      <c r="BX5" s="243">
        <f>IF(ISBLANK('In Process Calc.'!O5),"",'In Process Calc.'!O5)</f>
        <v>-3.7650000000000149E-3</v>
      </c>
      <c r="BY5" s="243">
        <f>IF(ISBLANK('In Process Calc.'!P5),"",'In Process Calc.'!P5)</f>
        <v>1.1333100000000005</v>
      </c>
      <c r="BZ5" s="243">
        <f>IF(ISBLANK('In Process Calc.'!Q5),"",'In Process Calc.'!Q5)</f>
        <v>3.12</v>
      </c>
      <c r="CA5" s="243">
        <f>IF(ISBLANK('In Process Calc.'!R5),"",'In Process Calc.'!R5)</f>
        <v>0.18225</v>
      </c>
      <c r="CB5" s="243">
        <f>IF(ISBLANK('In Process Calc.'!S5),"",'In Process Calc.'!S5)</f>
        <v>0.10989000000000032</v>
      </c>
      <c r="CC5" s="243">
        <f>IF(ISBLANK('In Process Calc.'!T5),"",'In Process Calc.'!T5)</f>
        <v>2.7049895639962189</v>
      </c>
      <c r="CD5" s="243">
        <f>IF(ISBLANK('In Process Calc.'!U5),"",'In Process Calc.'!U5)</f>
        <v>-0.63246000000000002</v>
      </c>
      <c r="CE5" s="243">
        <f>IF(ISBLANK('In Process Calc.'!V5),"",'In Process Calc.'!V5)</f>
        <v>0.34929000000000088</v>
      </c>
      <c r="CF5" s="243">
        <f>IF(ISBLANK('In Process Calc.'!W5),"",'In Process Calc.'!W5)</f>
        <v>-0.32511000000000007</v>
      </c>
      <c r="CG5" s="243">
        <f>IF(ISBLANK('In Process Calc.'!X5),"",'In Process Calc.'!X5)</f>
        <v>-0.20457000000000014</v>
      </c>
      <c r="CH5" s="243">
        <f>IF(ISBLANK('In Process Calc.'!Y5),"",'In Process Calc.'!Y5)</f>
        <v>0.73707000000000067</v>
      </c>
      <c r="CI5" s="243">
        <f>IF(ISBLANK('In Process Calc.'!Z5),"",'In Process Calc.'!Z5)</f>
        <v>3.5751554174067506</v>
      </c>
      <c r="CJ5" s="243">
        <f>IF(ISBLANK('In Process Calc.'!AA5),"",'In Process Calc.'!AA5)</f>
        <v>1.1110650000000004</v>
      </c>
      <c r="CK5" s="243">
        <f>IF(ISBLANK('In Process Calc.'!AB5),"",'In Process Calc.'!AB5)</f>
        <v>0.56896500000000105</v>
      </c>
      <c r="CL5" s="243">
        <f>IF(ISBLANK('In Process Calc.'!AC5),"",'In Process Calc.'!AC5)</f>
        <v>0.21352499999999985</v>
      </c>
      <c r="CM5" s="243">
        <f>IF(ISBLANK('In Process Calc.'!AD5),"",'In Process Calc.'!AD5)</f>
        <v>-1.1619000000000002</v>
      </c>
      <c r="CN5" s="243">
        <f>IF(ISBLANK('In Process Calc.'!AE5),"",'In Process Calc.'!AE5)</f>
        <v>0.28645499999999996</v>
      </c>
      <c r="CO5" s="243">
        <f>IF(ISBLANK('In Process Calc.'!AF5),"",'In Process Calc.'!AF5)</f>
        <v>1.0239599999999993</v>
      </c>
      <c r="CP5" s="243">
        <f>IF(ISBLANK('In Process Calc.'!AG5),"",'In Process Calc.'!AG5)</f>
        <v>1.6073999999999997</v>
      </c>
      <c r="CQ5" s="243">
        <f>IF(ISBLANK('In Process Calc.'!AH5),"",'In Process Calc.'!AH5)</f>
        <v>0.58188000000000006</v>
      </c>
      <c r="CR5" s="243">
        <f>IF(ISBLANK('In Process Calc.'!AI5),"",'In Process Calc.'!AI5)</f>
        <v>0.27616499999999994</v>
      </c>
      <c r="CS5" s="243">
        <f>IF(ISBLANK('In Process Calc.'!AJ5),"",'In Process Calc.'!AJ5)</f>
        <v>0.24486000000000013</v>
      </c>
      <c r="CT5" s="243">
        <f>IF(ISBLANK('In Process Calc.'!AK5),"",'In Process Calc.'!AK5)</f>
        <v>0.6733199999999997</v>
      </c>
      <c r="CU5" s="243">
        <f>IF(ISBLANK('In Process Calc.'!AL5),"",'In Process Calc.'!AL5)</f>
        <v>0</v>
      </c>
      <c r="CV5" s="243">
        <f>IF(ISBLANK('In Process Calc.'!AM5),"",'In Process Calc.'!AM5)</f>
        <v>18.648750000000007</v>
      </c>
      <c r="CW5" s="243">
        <f>IF(ISBLANK('In Process Calc.'!AN5),"",'In Process Calc.'!AN5)</f>
        <v>17.483085000000006</v>
      </c>
      <c r="CX5" s="243">
        <f>IF(ISBLANK('In Process Calc.'!AO5),"",'In Process Calc.'!AO5)</f>
        <v>56.412000000000006</v>
      </c>
      <c r="CY5" s="243">
        <f>IF(ISBLANK('In Process Calc.'!AP5),"",'In Process Calc.'!AP5)</f>
        <v>0</v>
      </c>
      <c r="CZ5" s="243">
        <f>IF(ISBLANK('In Process Calc.'!AQ5),"",'In Process Calc.'!AQ5)</f>
        <v>0</v>
      </c>
      <c r="DA5" s="243">
        <f>IF(ISBLANK('In Process Calc.'!AR5),"",'In Process Calc.'!AR5)</f>
        <v>2.3230704299404988E-2</v>
      </c>
      <c r="DB5" s="243">
        <f>IF(ISBLANK('In Process Calc.'!AS5),"",'In Process Calc.'!AS5)</f>
        <v>2.3718472247711016E-2</v>
      </c>
      <c r="DC5" s="243">
        <f>IF(ISBLANK('In Process Calc.'!AT5),"",'In Process Calc.'!AT5)</f>
        <v>4.8776794830602903E-4</v>
      </c>
      <c r="DD5" s="243">
        <f>IF(ISBLANK('In Process Calc.'!AU5),"",'In Process Calc.'!AU5)</f>
        <v>0</v>
      </c>
      <c r="DE5" s="243">
        <f>IF(ISBLANK('In Process Calc.'!AV5),"",'In Process Calc.'!AV5)</f>
        <v>3.2048593450639416E-4</v>
      </c>
      <c r="DF5" s="243">
        <f>IF(ISBLANK('In Process Calc.'!AW5),"",'In Process Calc.'!AW5)</f>
        <v>2.8329960750116845E-2</v>
      </c>
      <c r="DG5" s="243">
        <f>IF(ISBLANK('In Process Calc.'!AX5),"",'In Process Calc.'!AX5)</f>
        <v>7.0544024018849738E-2</v>
      </c>
      <c r="DH5" s="243">
        <f>IF(ISBLANK('In Process Calc.'!AY5),"",'In Process Calc.'!AY5)</f>
        <v>7.4282121260592403E-3</v>
      </c>
      <c r="DI5" s="243">
        <f>IF(ISBLANK('In Process Calc.'!AZ5),"",'In Process Calc.'!AZ5)</f>
        <v>6.6899175509463407E-3</v>
      </c>
      <c r="DJ5" s="243">
        <f>IF(ISBLANK('In Process Calc.'!BA5),"",'In Process Calc.'!BA5)</f>
        <v>5.2687416642327865E-2</v>
      </c>
      <c r="DK5" s="243">
        <f>IF(ISBLANK('In Process Calc.'!BB5),"",'In Process Calc.'!BB5)</f>
        <v>-1.9086114325604003E-2</v>
      </c>
      <c r="DL5" s="243">
        <f>IF(ISBLANK('In Process Calc.'!BC5),"",'In Process Calc.'!BC5)</f>
        <v>1.2422451272117238E-2</v>
      </c>
      <c r="DM5" s="243">
        <f>IF(ISBLANK('In Process Calc.'!BD5),"",'In Process Calc.'!BD5)</f>
        <v>-6.3726002626850655E-3</v>
      </c>
      <c r="DN5" s="243">
        <f>IF(ISBLANK('In Process Calc.'!BE5),"",'In Process Calc.'!BE5)</f>
        <v>1.4034839547133856E-2</v>
      </c>
      <c r="DO5" s="243">
        <f>IF(ISBLANK('In Process Calc.'!BF5),"",'In Process Calc.'!BF5)</f>
        <v>2.1068328883801082E-2</v>
      </c>
      <c r="DP5" s="243">
        <f>IF(ISBLANK('In Process Calc.'!BG5),"",'In Process Calc.'!BG5)</f>
        <v>5.7180500911901681E-2</v>
      </c>
      <c r="DQ5" s="243">
        <f>IF(ISBLANK('In Process Calc.'!BH5),"",'In Process Calc.'!BH5)</f>
        <v>3.2206120435396904E-2</v>
      </c>
      <c r="DR5" s="243">
        <f>IF(ISBLANK('In Process Calc.'!BI5),"",'In Process Calc.'!BI5)</f>
        <v>2.0610685833255909E-2</v>
      </c>
      <c r="DS5" s="243">
        <f>IF(ISBLANK('In Process Calc.'!BJ5),"",'In Process Calc.'!BJ5)</f>
        <v>5.5460362564581211E-3</v>
      </c>
      <c r="DT5" s="243">
        <f>IF(ISBLANK('In Process Calc.'!BK5),"",'In Process Calc.'!BK5)</f>
        <v>-2.6082485234828364E-2</v>
      </c>
      <c r="DU5" s="243">
        <f>IF(ISBLANK('In Process Calc.'!BL5),"",'In Process Calc.'!BL5)</f>
        <v>9.2470150707579472E-3</v>
      </c>
      <c r="DV5" s="243">
        <f>IF(ISBLANK('In Process Calc.'!BM5),"",'In Process Calc.'!BM5)</f>
        <v>3.1165446475749654E-2</v>
      </c>
      <c r="DW5" s="243">
        <f>IF(ISBLANK('In Process Calc.'!BN5),"",'In Process Calc.'!BN5)</f>
        <v>4.0884137173281182E-2</v>
      </c>
      <c r="DX5" s="243">
        <f>IF(ISBLANK('In Process Calc.'!BO5),"",'In Process Calc.'!BO5)</f>
        <v>1.9731160168360549E-2</v>
      </c>
      <c r="DY5" s="243">
        <f>IF(ISBLANK('In Process Calc.'!BP5),"",'In Process Calc.'!BP5)</f>
        <v>8.5127944693887941E-3</v>
      </c>
      <c r="DZ5" s="243">
        <f>IF(ISBLANK('In Process Calc.'!BQ5),"",'In Process Calc.'!BQ5)</f>
        <v>7.4952063609560653E-3</v>
      </c>
      <c r="EA5" s="243">
        <f>IF(ISBLANK('In Process Calc.'!BR5),"",'In Process Calc.'!BR5)</f>
        <v>2.0868251506609207E-2</v>
      </c>
      <c r="EB5" s="243">
        <f>IF(ISBLANK('In Process Calc.'!BS5),"",'In Process Calc.'!BS5)</f>
        <v>0</v>
      </c>
      <c r="EC5" s="243">
        <f>IF(ISBLANK('In Process Calc.'!BT5),"",'In Process Calc.'!BT5)</f>
        <v>0.54285700135140413</v>
      </c>
      <c r="ED5" s="243">
        <f>IF(ISBLANK('In Process Calc.'!BU5),"",'In Process Calc.'!BU5)</f>
        <v>0.51645403018206937</v>
      </c>
      <c r="EE5" s="243">
        <f>IF(ISBLANK('In Process Calc.'!BV5),"",'In Process Calc.'!BV5)</f>
        <v>1.6786328987446084</v>
      </c>
      <c r="EF5" s="243">
        <f>IF(ISBLANK('In Process Calc.'!BW5),"",'In Process Calc.'!BW5)</f>
        <v>1.7868086708979984</v>
      </c>
      <c r="EG5" s="243">
        <f>IF(ISBLANK('In Process Calc.'!BX5),"",'In Process Calc.'!BX5)</f>
        <v>1.0852781281738566</v>
      </c>
      <c r="EH5" s="243">
        <f>IF(ISBLANK('In Process Calc.'!BY5),"",'In Process Calc.'!BY5)</f>
        <v>0</v>
      </c>
      <c r="EI5" s="243">
        <f>IF(ISBLANK('In Process Calc.'!BZ5),"",'In Process Calc.'!BZ5)</f>
        <v>-0.36225185332527116</v>
      </c>
      <c r="EJ5" s="243">
        <f>IF(ISBLANK('In Process Calc.'!CA5),"",'In Process Calc.'!CA5)</f>
        <v>1.366568636751732</v>
      </c>
      <c r="EK5" s="243">
        <f>IF(ISBLANK('Post Process Calc.'!A5),"",'Post Process Calc.'!A5)</f>
        <v>0.84</v>
      </c>
      <c r="EL5" s="243">
        <f>IF(ISBLANK('Post Process Calc.'!C5),"",'Post Process Calc.'!C5)</f>
        <v>2.5150830105033578E-2</v>
      </c>
      <c r="EM5" s="243">
        <f>IF(ISBLANK('Post Process Calc.'!D5),"",'Post Process Calc.'!D5)</f>
        <v>0</v>
      </c>
      <c r="EN5" s="243">
        <f>IF(ISBLANK('Post Process Calc.'!E5),"",'Post Process Calc.'!E5)</f>
        <v>-1.5458036888960165</v>
      </c>
      <c r="EO5" s="243">
        <f>IF(ISBLANK('Post Process Calc.'!F5),"",'Post Process Calc.'!F5)</f>
        <v>-7.8687591101249867E-3</v>
      </c>
      <c r="EP5" s="243">
        <f>IF(ISBLANK('Post Process Calc.'!G5),"",'Post Process Calc.'!G5)</f>
        <v>-4.9375296149146023E-3</v>
      </c>
      <c r="EQ5" s="243">
        <f>IF(ISBLANK('Post Process Calc.'!H5),"",'Post Process Calc.'!H5)</f>
        <v>1.4326743173083321E-3</v>
      </c>
      <c r="ER5" s="243">
        <f>IF(ISBLANK('Post Process Calc.'!I5),"",'Post Process Calc.'!I5)</f>
        <v>-1.4355056811020956E-3</v>
      </c>
      <c r="ES5" s="243">
        <f>IF(ISBLANK('Post Process Calc.'!J5),"",'Post Process Calc.'!J5)</f>
        <v>5.9541915396956347E-3</v>
      </c>
      <c r="ET5" s="243">
        <f>IF(ISBLANK('Post Process Calc.'!K5),"",'Post Process Calc.'!K5)</f>
        <v>0.10944412662374273</v>
      </c>
      <c r="EU5" s="243">
        <f>IF(ISBLANK('Post Process Calc.'!L5),"",'Post Process Calc.'!L5)</f>
        <v>-7.4697979419109453E-3</v>
      </c>
      <c r="EV5" s="243">
        <f>IF(ISBLANK('Post Process Calc.'!M5),"",'Post Process Calc.'!M5)</f>
        <v>-0.191712929183664</v>
      </c>
      <c r="EW5" s="243">
        <f>IF(ISBLANK('Post Process Calc.'!N5),"",'Post Process Calc.'!N5)</f>
        <v>-2.82486380780286E-2</v>
      </c>
      <c r="EX5" s="243">
        <f>IF(ISBLANK('Post Process Calc.'!O5),"",'Post Process Calc.'!O5)</f>
        <v>-3.9208392085177558E-3</v>
      </c>
      <c r="EY5" s="243">
        <f>IF(ISBLANK('Post Process Calc.'!P5),"",'Post Process Calc.'!P5)</f>
        <v>-1.3881564768262109E-2</v>
      </c>
      <c r="EZ5" s="243">
        <f>IF(ISBLANK('Post Process Calc.'!Q5),"",'Post Process Calc.'!Q5)</f>
        <v>8.3067473273430462E-2</v>
      </c>
      <c r="FA5" s="243">
        <f>IF(ISBLANK('Post Process Calc.'!R5),"",'Post Process Calc.'!R5)</f>
        <v>-1.1808240335662988E-2</v>
      </c>
      <c r="FB5" s="243">
        <f>IF(ISBLANK('Post Process Calc.'!S5),"",'Post Process Calc.'!S5)</f>
        <v>-1.9268282505815224E-2</v>
      </c>
      <c r="FC5" s="243">
        <f>IF(ISBLANK('Post Process Calc.'!T5),"",'Post Process Calc.'!T5)</f>
        <v>6.1957086790605338E-3</v>
      </c>
      <c r="FD5" s="243">
        <f>IF(ISBLANK('Post Process Calc.'!U5),"",'Post Process Calc.'!U5)</f>
        <v>-7.893539044450644E-2</v>
      </c>
      <c r="FE5" s="243">
        <f>IF(ISBLANK('Post Process Calc.'!V5),"",'Post Process Calc.'!V5)</f>
        <v>-8.8997696663846559E-3</v>
      </c>
      <c r="FF5" s="243">
        <f>IF(ISBLANK('Post Process Calc.'!W5),"",'Post Process Calc.'!W5)</f>
        <v>2.3184956364357759E-2</v>
      </c>
      <c r="FG5" s="243">
        <f>IF(ISBLANK('Post Process Calc.'!X5),"",'Post Process Calc.'!X5)</f>
        <v>4.5786259755064229E-2</v>
      </c>
      <c r="FH5" s="243">
        <f>IF(ISBLANK('Post Process Calc.'!Y5),"",'Post Process Calc.'!Y5)</f>
        <v>1.5888569666529878E-2</v>
      </c>
      <c r="FI5" s="243">
        <f>IF(ISBLANK('Post Process Calc.'!Z5),"",'Post Process Calc.'!Z5)</f>
        <v>-3.7293362806272603E-3</v>
      </c>
      <c r="FJ5" s="243">
        <f>IF(ISBLANK('Post Process Calc.'!AA5),"",'Post Process Calc.'!AA5)</f>
        <v>7.797729110753682E-3</v>
      </c>
      <c r="FK5" s="243">
        <f>IF(ISBLANK('Post Process Calc.'!AB5),"",'Post Process Calc.'!AB5)</f>
        <v>-4.7883493399010192E-2</v>
      </c>
      <c r="FL5" s="243">
        <f>IF(ISBLANK('Post Process Calc.'!AC5),"",'Post Process Calc.'!AC5)</f>
        <v>0</v>
      </c>
      <c r="FM5" s="243">
        <f>IF(ISBLANK('Post Process Calc.'!AD5),"",'Post Process Calc.'!AD5)</f>
        <v>-0.26106882954478955</v>
      </c>
      <c r="FN5" s="243">
        <f>IF(ISBLANK('Post Process Calc.'!AE5),"",'Post Process Calc.'!AE5)</f>
        <v>-0.347872979099421</v>
      </c>
      <c r="FO5" s="243">
        <f>IF(ISBLANK('Post Process Calc.'!AF5),"",'Post Process Calc.'!AF5)</f>
        <v>-1.3632047312722133</v>
      </c>
      <c r="FP5" s="243">
        <f>IF(ISBLANK('Post Process Calc.'!AG5),"",'Post Process Calc.'!AG5)</f>
        <v>0.75899434566285684</v>
      </c>
      <c r="FQ5" s="243">
        <f>IF(ISBLANK('Post Process Calc.'!AH5),"",'Post Process Calc.'!AH5)</f>
        <v>0</v>
      </c>
      <c r="FR5" s="243">
        <f>IF(ISBLANK('Post Process Calc.'!AI5),"",'Post Process Calc.'!AI5)</f>
        <v>-6.8252159091106976E-2</v>
      </c>
      <c r="FS5" s="243">
        <f>IF(ISBLANK('Post Process Calc.'!AJ5),"",'Post Process Calc.'!AJ5)</f>
        <v>10.567272509691602</v>
      </c>
    </row>
    <row r="6" spans="1:175">
      <c r="A6" s="238" t="str">
        <f>IF(Glutamine!B10&lt;&gt;0,Glutamine!$B$1,"")</f>
        <v>XB50</v>
      </c>
      <c r="B6" s="238">
        <f>IF(ISBLANK(Glutamine!A10),"",Glutamine!A10)</f>
        <v>3</v>
      </c>
      <c r="C6" s="245">
        <f>IF(ISBLANK(Glutamine!B10),"",Glutamine!B10)</f>
        <v>2.9604166666686069</v>
      </c>
      <c r="D6" s="246">
        <f>IF(ISBLANK(Glutamine!C10),"",Glutamine!C10)</f>
        <v>71.050000000046566</v>
      </c>
      <c r="E6" s="238">
        <f>IF(ISBLANK(Glutamine!D10),"",Glutamine!D10)</f>
        <v>20</v>
      </c>
      <c r="F6" s="238" t="e">
        <f>IF(ISBLANK(Glutamine!#REF!),"",Glutamine!#REF!)</f>
        <v>#REF!</v>
      </c>
      <c r="G6" s="238" t="str">
        <f>IF(ISBLANK(Glutamine!G10),"",Glutamine!G10)</f>
        <v/>
      </c>
      <c r="H6" s="243">
        <f>IF(ISBLANK(Glutamine!H10),"",Glutamine!H10)</f>
        <v>1.4873000217437744</v>
      </c>
      <c r="I6" s="243">
        <f>IF(ISBLANK(Glutamine!I10),"",Glutamine!I10)</f>
        <v>1.7401904409480418E-2</v>
      </c>
      <c r="J6" s="243">
        <f>IF(ISBLANK(Glutamine!J10),"",Glutamine!J10)</f>
        <v>1.5047019261532548</v>
      </c>
      <c r="K6" s="243">
        <f>IF(ISBLANK(Glutamine!K10),"",Glutamine!K10)</f>
        <v>98.843498229980469</v>
      </c>
      <c r="L6" s="238" t="str">
        <f>IF(ISBLANK(Glutamine!L10),"",Glutamine!L10)</f>
        <v/>
      </c>
      <c r="M6" s="238" t="str">
        <f>IF(ISBLANK(Glutamine!M10),"",Glutamine!M10)</f>
        <v/>
      </c>
      <c r="N6" s="238" t="str">
        <f>IF(ISBLANK(Glutamine!N10),"",Glutamine!N10)</f>
        <v/>
      </c>
      <c r="O6" s="238" t="str">
        <f>IF(ISBLANK(Glutamine!O10),"",Glutamine!O10)</f>
        <v/>
      </c>
      <c r="P6" s="238" t="str">
        <f>IF(ISBLANK(Glutamine!P10),"",Glutamine!P10)</f>
        <v/>
      </c>
      <c r="Q6" s="238" t="str">
        <f>IF(ISBLANK(Glutamine!Q10),"",Glutamine!Q10)</f>
        <v/>
      </c>
      <c r="R6" s="238">
        <f>IF(ISBLANK(Glutamine!R10),"",Glutamine!R10)</f>
        <v>323</v>
      </c>
      <c r="S6" s="238" t="str">
        <f>IF(ISBLANK(Glutamine!S10),"",Glutamine!S10)</f>
        <v/>
      </c>
      <c r="T6" s="243">
        <f>IF(ISBLANK(Glutamine!U10),"",Glutamine!U10)</f>
        <v>0.10199999999999999</v>
      </c>
      <c r="U6" s="243">
        <f>IF(ISBLANK(Glutamine!V10),"",Glutamine!V10)</f>
        <v>1.6890000000000001</v>
      </c>
      <c r="V6" s="243">
        <f>IF(ISBLANK(Glutamine!W10),"",Glutamine!W10)</f>
        <v>4.5129999999999999</v>
      </c>
      <c r="W6" s="243">
        <f>IF(ISBLANK(Glutamine!X10),"",Glutamine!X10)</f>
        <v>1.6950000000000001</v>
      </c>
      <c r="X6" s="243">
        <f>IF(ISBLANK(Glutamine!Y10),"",Glutamine!Y10)</f>
        <v>0.96799999999999997</v>
      </c>
      <c r="Y6" s="243">
        <f>IF(ISBLANK(Glutamine!Z10),"",Glutamine!Z10)</f>
        <v>29.807500166522345</v>
      </c>
      <c r="Z6" s="243">
        <f>IF(ISBLANK(Glutamine!AA10),"",Glutamine!AA10)</f>
        <v>0.35599999999999998</v>
      </c>
      <c r="AA6" s="243">
        <f>IF(ISBLANK(Glutamine!AB10),"",Glutamine!AB10)</f>
        <v>2.2269999999999999</v>
      </c>
      <c r="AB6" s="243">
        <f>IF(ISBLANK(Glutamine!AC10),"",Glutamine!AC10)</f>
        <v>0.53200000000000003</v>
      </c>
      <c r="AC6" s="243">
        <f>IF(ISBLANK(Glutamine!AD10),"",Glutamine!AD10)</f>
        <v>0.97699999999999998</v>
      </c>
      <c r="AD6" s="243">
        <f>IF(ISBLANK(Glutamine!AE10),"",Glutamine!AE10)</f>
        <v>2.4089999999999998</v>
      </c>
      <c r="AE6" s="243">
        <f>IF(ISBLANK(Glutamine!AF10),"",Glutamine!AF10)</f>
        <v>3.4413854351687392</v>
      </c>
      <c r="AF6" s="243">
        <f>IF(ISBLANK(Glutamine!AG10),"",Glutamine!AG10)</f>
        <v>3.72</v>
      </c>
      <c r="AG6" s="243">
        <f>IF(ISBLANK(Glutamine!AH10),"",Glutamine!AH10)</f>
        <v>3.0379999999999998</v>
      </c>
      <c r="AH6" s="243">
        <f>IF(ISBLANK(Glutamine!AI10),"",Glutamine!AI10)</f>
        <v>0.64900000000000002</v>
      </c>
      <c r="AI6" s="243">
        <f>IF(ISBLANK(Glutamine!AJ10),"",Glutamine!AJ10)</f>
        <v>1.8</v>
      </c>
      <c r="AJ6" s="243">
        <f>IF(ISBLANK(Glutamine!AK10),"",Glutamine!AK10)</f>
        <v>1.123</v>
      </c>
      <c r="AK6" s="243">
        <f>IF(ISBLANK(Glutamine!AL10),"",Glutamine!AL10)</f>
        <v>4.5590000000000002</v>
      </c>
      <c r="AL6" s="243">
        <f>IF(ISBLANK(Glutamine!AM10),"",Glutamine!AM10)</f>
        <v>3.9089999999999998</v>
      </c>
      <c r="AM6" s="243">
        <f>IF(ISBLANK(Glutamine!AN10),"",Glutamine!AN10)</f>
        <v>2.7930000000000001</v>
      </c>
      <c r="AN6" s="243">
        <f>IF(ISBLANK(Glutamine!AO10),"",Glutamine!AO10)</f>
        <v>0.90500000000000003</v>
      </c>
      <c r="AO6" s="243">
        <f>IF(ISBLANK(Glutamine!AP10),"",Glutamine!AP10)</f>
        <v>1.35</v>
      </c>
      <c r="AP6" s="243">
        <f>IF(ISBLANK(Glutamine!AQ10),"",Glutamine!AQ10)</f>
        <v>2.7189999999999999</v>
      </c>
      <c r="AQ6" s="243">
        <f>IF(ISBLANK(Glutamine!AR10),"",Glutamine!AR10)</f>
        <v>0</v>
      </c>
      <c r="AR6" s="243" t="str">
        <f>IF(ISBLANK(Glutamine!AS10),"",Glutamine!AS10)</f>
        <v/>
      </c>
      <c r="AS6" s="243" t="str">
        <f>IF(ISBLANK(Glutamine!AT10),"",Glutamine!AT10)</f>
        <v/>
      </c>
      <c r="AT6" s="243" t="str">
        <f>IF(ISBLANK(Glutamine!AU10),"",Glutamine!AU10)</f>
        <v/>
      </c>
      <c r="AU6" s="243" t="str">
        <f>IF(ISBLANK(Glutamine!AV10),"",Glutamine!AV10)</f>
        <v/>
      </c>
      <c r="AV6" s="243" t="str">
        <f>IF(ISBLANK(Glutamine!AW10),"",Glutamine!AW10)</f>
        <v/>
      </c>
      <c r="AW6" s="243" t="str">
        <f>IF(ISBLANK(Glutamine!AX10),"",Glutamine!AX10)</f>
        <v/>
      </c>
      <c r="AX6" s="243" t="str">
        <f>IF(ISBLANK(Glutamine!AY10),"",Glutamine!AY10)</f>
        <v/>
      </c>
      <c r="AY6" s="243" t="str">
        <f>IF(ISBLANK(Glutamine!AZ10),"",Glutamine!AZ10)</f>
        <v/>
      </c>
      <c r="AZ6" s="243" t="str">
        <f>IF(ISBLANK(Glutamine!BA10),"",Glutamine!BA10)</f>
        <v/>
      </c>
      <c r="BA6" s="243" t="str">
        <f>IF(ISBLANK(Glutamine!BB10),"",Glutamine!BB10)</f>
        <v/>
      </c>
      <c r="BB6" s="243" t="str">
        <f>IF(ISBLANK(Glutamine!BC10),"",Glutamine!BC10)</f>
        <v/>
      </c>
      <c r="BC6" s="243" t="str">
        <f>IF(ISBLANK(Glutamine!BE10),"",Glutamine!BE10)</f>
        <v/>
      </c>
      <c r="BD6" s="243" t="str">
        <f>IF(ISBLANK(Glutamine!BF10),"",Glutamine!BF10)</f>
        <v/>
      </c>
      <c r="BE6" s="243" t="str">
        <f>IF(ISBLANK(Glutamine!BG10),"",Glutamine!BG10)</f>
        <v/>
      </c>
      <c r="BF6" s="243" t="str">
        <f>IF(ISBLANK(Glutamine!BI10),"",Glutamine!BI10)</f>
        <v/>
      </c>
      <c r="BG6" s="243" t="str">
        <f>IF(ISBLANK(Glutamine!BJ10),"",Glutamine!BJ10)</f>
        <v/>
      </c>
      <c r="BH6" s="243" t="str">
        <f>IF(ISBLANK(Glutamine!BK10),"",Glutamine!BK10)</f>
        <v/>
      </c>
      <c r="BI6" s="243" t="str">
        <f>IF(ISBLANK(Glutamine!BL10),"",Glutamine!BL10)</f>
        <v/>
      </c>
      <c r="BJ6" s="243" t="str">
        <f>IF(ISBLANK(Glutamine!BM10),"",Glutamine!BM10)</f>
        <v/>
      </c>
      <c r="BK6" s="243" t="str">
        <f>IF(ISBLANK(Glutamine!BN10),"",Glutamine!BN10)</f>
        <v/>
      </c>
      <c r="BL6" s="243" t="str">
        <f>IF(ISBLANK(Glutamine!BO10),"",Glutamine!BO10)</f>
        <v/>
      </c>
      <c r="BM6" s="243" t="str">
        <f>IF(ISBLANK(Glutamine!BP10),"",Glutamine!BP10)</f>
        <v/>
      </c>
      <c r="BN6" s="238">
        <f>IF(ISBLANK('In Process Calc.'!B6),"",ROUND('In Process Calc.'!B6,2))</f>
        <v>2.96</v>
      </c>
      <c r="BO6" s="238">
        <f>IF(ISBLANK('In Process Calc.'!C6),"",ROUND('In Process Calc.'!C6,2))</f>
        <v>71.05</v>
      </c>
      <c r="BP6" s="238">
        <f>IF(ISBLANK('In Process Calc.'!E6),"",'In Process Calc.'!E6)</f>
        <v>1876</v>
      </c>
      <c r="BQ6" s="238">
        <f>IF(ISBLANK('In Process Calc.'!F6),"",'In Process Calc.'!F6)</f>
        <v>0</v>
      </c>
      <c r="BR6" s="238">
        <f>IF(ISBLANK('In Process Calc.'!H6),"",'In Process Calc.'!H6)</f>
        <v>0</v>
      </c>
      <c r="BS6" s="238">
        <f>IF(ISBLANK('In Process Calc.'!J6),"",'In Process Calc.'!J6)</f>
        <v>1876</v>
      </c>
      <c r="BT6" s="243">
        <f>IF(ISBLANK('In Process Calc.'!K6),"",'In Process Calc.'!K6)</f>
        <v>58.173752507505455</v>
      </c>
      <c r="BU6" s="243">
        <f>IF(ISBLANK('In Process Calc.'!L6),"",'In Process Calc.'!L6)</f>
        <v>2287.0748407913206</v>
      </c>
      <c r="BV6" s="243">
        <f>IF(ISBLANK('In Process Calc.'!M6),"",'In Process Calc.'!M6)</f>
        <v>0</v>
      </c>
      <c r="BW6" s="243">
        <f>IF(ISBLANK('In Process Calc.'!N6),"",'In Process Calc.'!N6)</f>
        <v>0</v>
      </c>
      <c r="BX6" s="243">
        <f>IF(ISBLANK('In Process Calc.'!O6),"",'In Process Calc.'!O6)</f>
        <v>-6.5576999999999969E-2</v>
      </c>
      <c r="BY6" s="243">
        <f>IF(ISBLANK('In Process Calc.'!P6),"",'In Process Calc.'!P6)</f>
        <v>1.1213310000000003</v>
      </c>
      <c r="BZ6" s="243">
        <f>IF(ISBLANK('In Process Calc.'!Q6),"",'In Process Calc.'!Q6)</f>
        <v>4.5329420000000011</v>
      </c>
      <c r="CA6" s="243">
        <f>IF(ISBLANK('In Process Calc.'!R6),"",'In Process Calc.'!R6)</f>
        <v>0.4657199999999998</v>
      </c>
      <c r="CB6" s="243">
        <f>IF(ISBLANK('In Process Calc.'!S6),"",'In Process Calc.'!S6)</f>
        <v>0.35703700000000027</v>
      </c>
      <c r="CC6" s="243">
        <f>IF(ISBLANK('In Process Calc.'!T6),"",'In Process Calc.'!T6)</f>
        <v>5.3259832690662527</v>
      </c>
      <c r="CD6" s="243">
        <f>IF(ISBLANK('In Process Calc.'!U6),"",'In Process Calc.'!U6)</f>
        <v>-0.66785600000000001</v>
      </c>
      <c r="CE6" s="243">
        <f>IF(ISBLANK('In Process Calc.'!V6),"",'In Process Calc.'!V6)</f>
        <v>0.65771300000000066</v>
      </c>
      <c r="CF6" s="243">
        <f>IF(ISBLANK('In Process Calc.'!W6),"",'In Process Calc.'!W6)</f>
        <v>-0.587812</v>
      </c>
      <c r="CG6" s="243">
        <f>IF(ISBLANK('In Process Calc.'!X6),"",'In Process Calc.'!X6)</f>
        <v>0.7000630000000001</v>
      </c>
      <c r="CH6" s="243">
        <f>IF(ISBLANK('In Process Calc.'!Y6),"",'In Process Calc.'!Y6)</f>
        <v>1.2450810000000003</v>
      </c>
      <c r="CI6" s="243">
        <f>IF(ISBLANK('In Process Calc.'!Z6),"",'In Process Calc.'!Z6)</f>
        <v>5.1671847246891662</v>
      </c>
      <c r="CJ6" s="243">
        <f>IF(ISBLANK('In Process Calc.'!AA6),"",'In Process Calc.'!AA6)</f>
        <v>1.8971249999999991</v>
      </c>
      <c r="CK6" s="243">
        <f>IF(ISBLANK('In Process Calc.'!AB6),"",'In Process Calc.'!AB6)</f>
        <v>1.1409370000000008</v>
      </c>
      <c r="CL6" s="243">
        <f>IF(ISBLANK('In Process Calc.'!AC6),"",'In Process Calc.'!AC6)</f>
        <v>0.39046099999999978</v>
      </c>
      <c r="CM6" s="243">
        <f>IF(ISBLANK('In Process Calc.'!AD6),"",'In Process Calc.'!AD6)</f>
        <v>-2.1384000000000003</v>
      </c>
      <c r="CN6" s="243">
        <f>IF(ISBLANK('In Process Calc.'!AE6),"",'In Process Calc.'!AE6)</f>
        <v>0.51904700000000004</v>
      </c>
      <c r="CO6" s="243">
        <f>IF(ISBLANK('In Process Calc.'!AF6),"",'In Process Calc.'!AF6)</f>
        <v>1.7086209999999995</v>
      </c>
      <c r="CP6" s="243">
        <f>IF(ISBLANK('In Process Calc.'!AG6),"",'In Process Calc.'!AG6)</f>
        <v>2.7151710000000007</v>
      </c>
      <c r="CQ6" s="243">
        <f>IF(ISBLANK('In Process Calc.'!AH6),"",'In Process Calc.'!AH6)</f>
        <v>1.0819769999999989</v>
      </c>
      <c r="CR6" s="243">
        <f>IF(ISBLANK('In Process Calc.'!AI6),"",'In Process Calc.'!AI6)</f>
        <v>0.51005500000000004</v>
      </c>
      <c r="CS6" s="243">
        <f>IF(ISBLANK('In Process Calc.'!AJ6),"",'In Process Calc.'!AJ6)</f>
        <v>0.48212999999999967</v>
      </c>
      <c r="CT6" s="243">
        <f>IF(ISBLANK('In Process Calc.'!AK6),"",'In Process Calc.'!AK6)</f>
        <v>1.2208009999999994</v>
      </c>
      <c r="CU6" s="243">
        <f>IF(ISBLANK('In Process Calc.'!AL6),"",'In Process Calc.'!AL6)</f>
        <v>0</v>
      </c>
      <c r="CV6" s="243">
        <f>IF(ISBLANK('In Process Calc.'!AM6),"",'In Process Calc.'!AM6)</f>
        <v>32.200600999999999</v>
      </c>
      <c r="CW6" s="243">
        <f>IF(ISBLANK('In Process Calc.'!AN6),"",'In Process Calc.'!AN6)</f>
        <v>29.996623999999997</v>
      </c>
      <c r="CX6" s="243">
        <f>IF(ISBLANK('In Process Calc.'!AO6),"",'In Process Calc.'!AO6)</f>
        <v>101.428518</v>
      </c>
      <c r="CY6" s="243">
        <f>IF(ISBLANK('In Process Calc.'!AP6),"",'In Process Calc.'!AP6)</f>
        <v>0</v>
      </c>
      <c r="CZ6" s="243">
        <f>IF(ISBLANK('In Process Calc.'!AQ6),"",'In Process Calc.'!AQ6)</f>
        <v>0</v>
      </c>
      <c r="DA6" s="243">
        <f>IF(ISBLANK('In Process Calc.'!AR6),"",'In Process Calc.'!AR6)</f>
        <v>2.4092599206086918E-2</v>
      </c>
      <c r="DB6" s="243">
        <f>IF(ISBLANK('In Process Calc.'!AS6),"",'In Process Calc.'!AS6)</f>
        <v>2.4326836394827106E-2</v>
      </c>
      <c r="DC6" s="243">
        <f>IF(ISBLANK('In Process Calc.'!AT6),"",'In Process Calc.'!AT6)</f>
        <v>2.3423718874018772E-4</v>
      </c>
      <c r="DD6" s="243">
        <f>IF(ISBLANK('In Process Calc.'!AU6),"",'In Process Calc.'!AU6)</f>
        <v>0</v>
      </c>
      <c r="DE6" s="243">
        <f>IF(ISBLANK('In Process Calc.'!AV6),"",'In Process Calc.'!AV6)</f>
        <v>-1.2514648974732382E-3</v>
      </c>
      <c r="DF6" s="243">
        <f>IF(ISBLANK('In Process Calc.'!AW6),"",'In Process Calc.'!AW6)</f>
        <v>-2.4253054434142504E-4</v>
      </c>
      <c r="DG6" s="243">
        <f>IF(ISBLANK('In Process Calc.'!AX6),"",'In Process Calc.'!AX6)</f>
        <v>2.860686137264018E-2</v>
      </c>
      <c r="DH6" s="243">
        <f>IF(ISBLANK('In Process Calc.'!AY6),"",'In Process Calc.'!AY6)</f>
        <v>5.7392214211923077E-3</v>
      </c>
      <c r="DI6" s="243">
        <f>IF(ISBLANK('In Process Calc.'!AZ6),"",'In Process Calc.'!AZ6)</f>
        <v>5.0038147126095032E-3</v>
      </c>
      <c r="DJ6" s="243">
        <f>IF(ISBLANK('In Process Calc.'!BA6),"",'In Process Calc.'!BA6)</f>
        <v>0.10113035026121092</v>
      </c>
      <c r="DK6" s="243">
        <f>IF(ISBLANK('In Process Calc.'!BB6),"",'In Process Calc.'!BB6)</f>
        <v>-7.1663837945646095E-4</v>
      </c>
      <c r="DL6" s="243">
        <f>IF(ISBLANK('In Process Calc.'!BC6),"",'In Process Calc.'!BC6)</f>
        <v>6.2444275880636224E-3</v>
      </c>
      <c r="DM6" s="243">
        <f>IF(ISBLANK('In Process Calc.'!BD6),"",'In Process Calc.'!BD6)</f>
        <v>-5.3187460605710031E-3</v>
      </c>
      <c r="DN6" s="243">
        <f>IF(ISBLANK('In Process Calc.'!BE6),"",'In Process Calc.'!BE6)</f>
        <v>1.8315479916454883E-2</v>
      </c>
      <c r="DO6" s="243">
        <f>IF(ISBLANK('In Process Calc.'!BF6),"",'In Process Calc.'!BF6)</f>
        <v>1.0285348055883605E-2</v>
      </c>
      <c r="DP6" s="243">
        <f>IF(ISBLANK('In Process Calc.'!BG6),"",'In Process Calc.'!BG6)</f>
        <v>3.4283263842969779E-2</v>
      </c>
      <c r="DQ6" s="243">
        <f>IF(ISBLANK('In Process Calc.'!BH6),"",'In Process Calc.'!BH6)</f>
        <v>1.5914814231990759E-2</v>
      </c>
      <c r="DR6" s="243">
        <f>IF(ISBLANK('In Process Calc.'!BI6),"",'In Process Calc.'!BI6)</f>
        <v>1.1580322272981999E-2</v>
      </c>
      <c r="DS6" s="243">
        <f>IF(ISBLANK('In Process Calc.'!BJ6),"",'In Process Calc.'!BJ6)</f>
        <v>3.5823010596538695E-3</v>
      </c>
      <c r="DT6" s="243">
        <f>IF(ISBLANK('In Process Calc.'!BK6),"",'In Process Calc.'!BK6)</f>
        <v>-1.9770521458335247E-2</v>
      </c>
      <c r="DU6" s="243">
        <f>IF(ISBLANK('In Process Calc.'!BL6),"",'In Process Calc.'!BL6)</f>
        <v>4.7091296743851643E-3</v>
      </c>
      <c r="DV6" s="243">
        <f>IF(ISBLANK('In Process Calc.'!BM6),"",'In Process Calc.'!BM6)</f>
        <v>1.3861858670952659E-2</v>
      </c>
      <c r="DW6" s="243">
        <f>IF(ISBLANK('In Process Calc.'!BN6),"",'In Process Calc.'!BN6)</f>
        <v>2.2428274783841792E-2</v>
      </c>
      <c r="DX6" s="243">
        <f>IF(ISBLANK('In Process Calc.'!BO6),"",'In Process Calc.'!BO6)</f>
        <v>1.0125118760623714E-2</v>
      </c>
      <c r="DY6" s="243">
        <f>IF(ISBLANK('In Process Calc.'!BP6),"",'In Process Calc.'!BP6)</f>
        <v>4.7354093844239964E-3</v>
      </c>
      <c r="DZ6" s="243">
        <f>IF(ISBLANK('In Process Calc.'!BQ6),"",'In Process Calc.'!BQ6)</f>
        <v>4.8038419113355805E-3</v>
      </c>
      <c r="EA6" s="243">
        <f>IF(ISBLANK('In Process Calc.'!BR6),"",'In Process Calc.'!BR6)</f>
        <v>1.1084469901209249E-2</v>
      </c>
      <c r="EB6" s="243">
        <f>IF(ISBLANK('In Process Calc.'!BS6),"",'In Process Calc.'!BS6)</f>
        <v>0</v>
      </c>
      <c r="EC6" s="243">
        <f>IF(ISBLANK('In Process Calc.'!BT6),"",'In Process Calc.'!BT6)</f>
        <v>0.26463574876078727</v>
      </c>
      <c r="ED6" s="243">
        <f>IF(ISBLANK('In Process Calc.'!BU6),"",'In Process Calc.'!BU6)</f>
        <v>0.24611669219992527</v>
      </c>
      <c r="EE6" s="243">
        <f>IF(ISBLANK('In Process Calc.'!BV6),"",'In Process Calc.'!BV6)</f>
        <v>0.87076171164056171</v>
      </c>
      <c r="EF6" s="243">
        <f>IF(ISBLANK('In Process Calc.'!BW6),"",'In Process Calc.'!BW6)</f>
        <v>0.89019197361745428</v>
      </c>
      <c r="EG6" s="243">
        <f>IF(ISBLANK('In Process Calc.'!BX6),"",'In Process Calc.'!BX6)</f>
        <v>0.33900074264965052</v>
      </c>
      <c r="EH6" s="243">
        <f>IF(ISBLANK('In Process Calc.'!BY6),"",'In Process Calc.'!BY6)</f>
        <v>0</v>
      </c>
      <c r="EI6" s="243">
        <f>IF(ISBLANK('In Process Calc.'!BZ6),"",'In Process Calc.'!BZ6)</f>
        <v>-7.0862839652532225E-3</v>
      </c>
      <c r="EJ6" s="243">
        <f>IF(ISBLANK('In Process Calc.'!CA6),"",'In Process Calc.'!CA6)</f>
        <v>27.587863035371239</v>
      </c>
      <c r="EK6" s="243">
        <f>IF(ISBLANK('Post Process Calc.'!A6),"",'Post Process Calc.'!A6)</f>
        <v>1.4873000217437744</v>
      </c>
      <c r="EL6" s="243">
        <f>IF(ISBLANK('Post Process Calc.'!C6),"",'Post Process Calc.'!C6)</f>
        <v>2.4117144489471783E-2</v>
      </c>
      <c r="EM6" s="243">
        <f>IF(ISBLANK('Post Process Calc.'!D6),"",'Post Process Calc.'!D6)</f>
        <v>0</v>
      </c>
      <c r="EN6" s="243">
        <f>IF(ISBLANK('Post Process Calc.'!E6),"",'Post Process Calc.'!E6)</f>
        <v>2.5499881896724683</v>
      </c>
      <c r="EO6" s="243">
        <f>IF(ISBLANK('Post Process Calc.'!F6),"",'Post Process Calc.'!F6)</f>
        <v>-2.5597997605620416E-2</v>
      </c>
      <c r="EP6" s="243">
        <f>IF(ISBLANK('Post Process Calc.'!G6),"",'Post Process Calc.'!G6)</f>
        <v>-4.148483595207972E-3</v>
      </c>
      <c r="EQ6" s="243">
        <f>IF(ISBLANK('Post Process Calc.'!H6),"",'Post Process Calc.'!H6)</f>
        <v>-7.8041664401997429E-5</v>
      </c>
      <c r="ER6" s="243">
        <f>IF(ISBLANK('Post Process Calc.'!I6),"",'Post Process Calc.'!I6)</f>
        <v>-1.140001204610081E-2</v>
      </c>
      <c r="ES6" s="243">
        <f>IF(ISBLANK('Post Process Calc.'!J6),"",'Post Process Calc.'!J6)</f>
        <v>5.1141283981038614E-3</v>
      </c>
      <c r="ET6" s="243">
        <f>IF(ISBLANK('Post Process Calc.'!K6),"",'Post Process Calc.'!K6)</f>
        <v>0.10183961855854926</v>
      </c>
      <c r="EU6" s="243">
        <f>IF(ISBLANK('Post Process Calc.'!L6),"",'Post Process Calc.'!L6)</f>
        <v>-2.7196515941778536E-3</v>
      </c>
      <c r="EV6" s="243">
        <f>IF(ISBLANK('Post Process Calc.'!M6),"",'Post Process Calc.'!M6)</f>
        <v>-0.10160692279135072</v>
      </c>
      <c r="EW6" s="243">
        <f>IF(ISBLANK('Post Process Calc.'!N6),"",'Post Process Calc.'!N6)</f>
        <v>-8.9851294244339477E-3</v>
      </c>
      <c r="EX6" s="243">
        <f>IF(ISBLANK('Post Process Calc.'!O6),"",'Post Process Calc.'!O6)</f>
        <v>2.2712067380807719E-5</v>
      </c>
      <c r="EY6" s="243">
        <f>IF(ISBLANK('Post Process Calc.'!P6),"",'Post Process Calc.'!P6)</f>
        <v>-7.114514006230495E-3</v>
      </c>
      <c r="EZ6" s="243">
        <f>IF(ISBLANK('Post Process Calc.'!Q6),"",'Post Process Calc.'!Q6)</f>
        <v>6.447816367453886E-2</v>
      </c>
      <c r="FA6" s="243">
        <f>IF(ISBLANK('Post Process Calc.'!R6),"",'Post Process Calc.'!R6)</f>
        <v>-3.0817097597934323E-3</v>
      </c>
      <c r="FB6" s="243">
        <f>IF(ISBLANK('Post Process Calc.'!S6),"",'Post Process Calc.'!S6)</f>
        <v>-1.1168630200276915E-2</v>
      </c>
      <c r="FC6" s="243">
        <f>IF(ISBLANK('Post Process Calc.'!T6),"",'Post Process Calc.'!T6)</f>
        <v>4.7999847190793735E-3</v>
      </c>
      <c r="FD6" s="243">
        <f>IF(ISBLANK('Post Process Calc.'!U6),"",'Post Process Calc.'!U6)</f>
        <v>-4.7189136835614473E-2</v>
      </c>
      <c r="FE6" s="243">
        <f>IF(ISBLANK('Post Process Calc.'!V6),"",'Post Process Calc.'!V6)</f>
        <v>-4.7592948015765541E-3</v>
      </c>
      <c r="FF6" s="243">
        <f>IF(ISBLANK('Post Process Calc.'!W6),"",'Post Process Calc.'!W6)</f>
        <v>1.6827931897275203E-2</v>
      </c>
      <c r="FG6" s="243">
        <f>IF(ISBLANK('Post Process Calc.'!X6),"",'Post Process Calc.'!X6)</f>
        <v>3.0227070960024839E-2</v>
      </c>
      <c r="FH6" s="243">
        <f>IF(ISBLANK('Post Process Calc.'!Y6),"",'Post Process Calc.'!Y6)</f>
        <v>1.4367928161335761E-2</v>
      </c>
      <c r="FI6" s="243">
        <f>IF(ISBLANK('Post Process Calc.'!Z6),"",'Post Process Calc.'!Z6)</f>
        <v>-2.9588383329946346E-3</v>
      </c>
      <c r="FJ6" s="243">
        <f>IF(ISBLANK('Post Process Calc.'!AA6),"",'Post Process Calc.'!AA6)</f>
        <v>7.4456503392083765E-3</v>
      </c>
      <c r="FK6" s="243">
        <f>IF(ISBLANK('Post Process Calc.'!AB6),"",'Post Process Calc.'!AB6)</f>
        <v>-2.9121638816756668E-2</v>
      </c>
      <c r="FL6" s="243">
        <f>IF(ISBLANK('Post Process Calc.'!AC6),"",'Post Process Calc.'!AC6)</f>
        <v>0</v>
      </c>
      <c r="FM6" s="243">
        <f>IF(ISBLANK('Post Process Calc.'!AD6),"",'Post Process Calc.'!AD6)</f>
        <v>-0.13108271690679318</v>
      </c>
      <c r="FN6" s="243">
        <f>IF(ISBLANK('Post Process Calc.'!AE6),"",'Post Process Calc.'!AE6)</f>
        <v>-0.20386985134802812</v>
      </c>
      <c r="FO6" s="243">
        <f>IF(ISBLANK('Post Process Calc.'!AF6),"",'Post Process Calc.'!AF6)</f>
        <v>-0.57215002471455501</v>
      </c>
      <c r="FP6" s="243">
        <f>IF(ISBLANK('Post Process Calc.'!AG6),"",'Post Process Calc.'!AG6)</f>
        <v>0.63313437920497817</v>
      </c>
      <c r="FQ6" s="243">
        <f>IF(ISBLANK('Post Process Calc.'!AH6),"",'Post Process Calc.'!AH6)</f>
        <v>0</v>
      </c>
      <c r="FR6" s="243">
        <f>IF(ISBLANK('Post Process Calc.'!AI6),"",'Post Process Calc.'!AI6)</f>
        <v>-2.6705241365513183E-2</v>
      </c>
      <c r="FS6" s="243">
        <f>IF(ISBLANK('Post Process Calc.'!AJ6),"",'Post Process Calc.'!AJ6)</f>
        <v>17.351169883905541</v>
      </c>
    </row>
    <row r="7" spans="1:175">
      <c r="A7" s="238" t="e">
        <f>IF(Glutamine!#REF!&lt;&gt;0,Glutamine!$B$1,"")</f>
        <v>#REF!</v>
      </c>
      <c r="B7" s="238" t="e">
        <f>IF(ISBLANK(Glutamine!#REF!),"",Glutamine!#REF!)</f>
        <v>#REF!</v>
      </c>
      <c r="C7" s="245" t="e">
        <f>IF(ISBLANK(Glutamine!#REF!),"",Glutamine!#REF!)</f>
        <v>#REF!</v>
      </c>
      <c r="D7" s="246" t="e">
        <f>IF(ISBLANK(Glutamine!#REF!),"",Glutamine!#REF!)</f>
        <v>#REF!</v>
      </c>
      <c r="E7" s="238" t="e">
        <f>IF(ISBLANK(Glutamine!#REF!),"",Glutamine!#REF!)</f>
        <v>#REF!</v>
      </c>
      <c r="F7" s="238" t="str">
        <f>IF(ISBLANK(Glutamine!E11),"",Glutamine!E11)</f>
        <v/>
      </c>
      <c r="G7" s="238" t="e">
        <f>IF(ISBLANK(Glutamine!#REF!),"",Glutamine!#REF!)</f>
        <v>#REF!</v>
      </c>
      <c r="H7" s="243" t="e">
        <f>IF(ISBLANK(Glutamine!#REF!),"",Glutamine!#REF!)</f>
        <v>#REF!</v>
      </c>
      <c r="I7" s="243" t="e">
        <f>IF(ISBLANK(Glutamine!#REF!),"",Glutamine!#REF!)</f>
        <v>#REF!</v>
      </c>
      <c r="J7" s="243" t="e">
        <f>IF(ISBLANK(Glutamine!#REF!),"",Glutamine!#REF!)</f>
        <v>#REF!</v>
      </c>
      <c r="K7" s="243" t="e">
        <f>IF(ISBLANK(Glutamine!#REF!),"",Glutamine!#REF!)</f>
        <v>#REF!</v>
      </c>
      <c r="L7" s="238" t="e">
        <f>IF(ISBLANK(Glutamine!#REF!),"",Glutamine!#REF!)</f>
        <v>#REF!</v>
      </c>
      <c r="M7" s="238" t="e">
        <f>IF(ISBLANK(Glutamine!#REF!),"",Glutamine!#REF!)</f>
        <v>#REF!</v>
      </c>
      <c r="N7" s="238" t="e">
        <f>IF(ISBLANK(Glutamine!#REF!),"",Glutamine!#REF!)</f>
        <v>#REF!</v>
      </c>
      <c r="O7" s="238" t="e">
        <f>IF(ISBLANK(Glutamine!#REF!),"",Glutamine!#REF!)</f>
        <v>#REF!</v>
      </c>
      <c r="P7" s="238" t="e">
        <f>IF(ISBLANK(Glutamine!#REF!),"",Glutamine!#REF!)</f>
        <v>#REF!</v>
      </c>
      <c r="Q7" s="238" t="e">
        <f>IF(ISBLANK(Glutamine!#REF!),"",Glutamine!#REF!)</f>
        <v>#REF!</v>
      </c>
      <c r="R7" s="238" t="e">
        <f>IF(ISBLANK(Glutamine!#REF!),"",Glutamine!#REF!)</f>
        <v>#REF!</v>
      </c>
      <c r="S7" s="238" t="e">
        <f>IF(ISBLANK(Glutamine!#REF!),"",Glutamine!#REF!)</f>
        <v>#REF!</v>
      </c>
      <c r="T7" s="243" t="e">
        <f>IF(ISBLANK(Glutamine!#REF!),"",Glutamine!#REF!)</f>
        <v>#REF!</v>
      </c>
      <c r="U7" s="243" t="e">
        <f>IF(ISBLANK(Glutamine!#REF!),"",Glutamine!#REF!)</f>
        <v>#REF!</v>
      </c>
      <c r="V7" s="243" t="e">
        <f>IF(ISBLANK(Glutamine!#REF!),"",Glutamine!#REF!)</f>
        <v>#REF!</v>
      </c>
      <c r="W7" s="243" t="e">
        <f>IF(ISBLANK(Glutamine!#REF!),"",Glutamine!#REF!)</f>
        <v>#REF!</v>
      </c>
      <c r="X7" s="243" t="e">
        <f>IF(ISBLANK(Glutamine!#REF!),"",Glutamine!#REF!)</f>
        <v>#REF!</v>
      </c>
      <c r="Y7" s="243" t="e">
        <f>IF(ISBLANK(Glutamine!#REF!),"",Glutamine!#REF!)</f>
        <v>#REF!</v>
      </c>
      <c r="Z7" s="243" t="e">
        <f>IF(ISBLANK(Glutamine!#REF!),"",Glutamine!#REF!)</f>
        <v>#REF!</v>
      </c>
      <c r="AA7" s="243" t="e">
        <f>IF(ISBLANK(Glutamine!#REF!),"",Glutamine!#REF!)</f>
        <v>#REF!</v>
      </c>
      <c r="AB7" s="243" t="e">
        <f>IF(ISBLANK(Glutamine!#REF!),"",Glutamine!#REF!)</f>
        <v>#REF!</v>
      </c>
      <c r="AC7" s="243" t="e">
        <f>IF(ISBLANK(Glutamine!#REF!),"",Glutamine!#REF!)</f>
        <v>#REF!</v>
      </c>
      <c r="AD7" s="243" t="e">
        <f>IF(ISBLANK(Glutamine!#REF!),"",Glutamine!#REF!)</f>
        <v>#REF!</v>
      </c>
      <c r="AE7" s="243" t="e">
        <f>IF(ISBLANK(Glutamine!#REF!),"",Glutamine!#REF!)</f>
        <v>#REF!</v>
      </c>
      <c r="AF7" s="243" t="e">
        <f>IF(ISBLANK(Glutamine!#REF!),"",Glutamine!#REF!)</f>
        <v>#REF!</v>
      </c>
      <c r="AG7" s="243" t="e">
        <f>IF(ISBLANK(Glutamine!#REF!),"",Glutamine!#REF!)</f>
        <v>#REF!</v>
      </c>
      <c r="AH7" s="243" t="e">
        <f>IF(ISBLANK(Glutamine!#REF!),"",Glutamine!#REF!)</f>
        <v>#REF!</v>
      </c>
      <c r="AI7" s="243" t="e">
        <f>IF(ISBLANK(Glutamine!#REF!),"",Glutamine!#REF!)</f>
        <v>#REF!</v>
      </c>
      <c r="AJ7" s="243" t="e">
        <f>IF(ISBLANK(Glutamine!#REF!),"",Glutamine!#REF!)</f>
        <v>#REF!</v>
      </c>
      <c r="AK7" s="243" t="e">
        <f>IF(ISBLANK(Glutamine!#REF!),"",Glutamine!#REF!)</f>
        <v>#REF!</v>
      </c>
      <c r="AL7" s="243" t="e">
        <f>IF(ISBLANK(Glutamine!#REF!),"",Glutamine!#REF!)</f>
        <v>#REF!</v>
      </c>
      <c r="AM7" s="243" t="e">
        <f>IF(ISBLANK(Glutamine!#REF!),"",Glutamine!#REF!)</f>
        <v>#REF!</v>
      </c>
      <c r="AN7" s="243" t="e">
        <f>IF(ISBLANK(Glutamine!#REF!),"",Glutamine!#REF!)</f>
        <v>#REF!</v>
      </c>
      <c r="AO7" s="243" t="e">
        <f>IF(ISBLANK(Glutamine!#REF!),"",Glutamine!#REF!)</f>
        <v>#REF!</v>
      </c>
      <c r="AP7" s="243" t="e">
        <f>IF(ISBLANK(Glutamine!#REF!),"",Glutamine!#REF!)</f>
        <v>#REF!</v>
      </c>
      <c r="AQ7" s="243" t="e">
        <f>IF(ISBLANK(Glutamine!#REF!),"",Glutamine!#REF!)</f>
        <v>#REF!</v>
      </c>
      <c r="AR7" s="243" t="e">
        <f>IF(ISBLANK(Glutamine!#REF!),"",Glutamine!#REF!)</f>
        <v>#REF!</v>
      </c>
      <c r="AS7" s="243" t="e">
        <f>IF(ISBLANK(Glutamine!#REF!),"",Glutamine!#REF!)</f>
        <v>#REF!</v>
      </c>
      <c r="AT7" s="243" t="e">
        <f>IF(ISBLANK(Glutamine!#REF!),"",Glutamine!#REF!)</f>
        <v>#REF!</v>
      </c>
      <c r="AU7" s="243" t="e">
        <f>IF(ISBLANK(Glutamine!#REF!),"",Glutamine!#REF!)</f>
        <v>#REF!</v>
      </c>
      <c r="AV7" s="243" t="e">
        <f>IF(ISBLANK(Glutamine!#REF!),"",Glutamine!#REF!)</f>
        <v>#REF!</v>
      </c>
      <c r="AW7" s="243" t="e">
        <f>IF(ISBLANK(Glutamine!#REF!),"",Glutamine!#REF!)</f>
        <v>#REF!</v>
      </c>
      <c r="AX7" s="243" t="e">
        <f>IF(ISBLANK(Glutamine!#REF!),"",Glutamine!#REF!)</f>
        <v>#REF!</v>
      </c>
      <c r="AY7" s="243" t="e">
        <f>IF(ISBLANK(Glutamine!#REF!),"",Glutamine!#REF!)</f>
        <v>#REF!</v>
      </c>
      <c r="AZ7" s="243" t="e">
        <f>IF(ISBLANK(Glutamine!#REF!),"",Glutamine!#REF!)</f>
        <v>#REF!</v>
      </c>
      <c r="BA7" s="243" t="e">
        <f>IF(ISBLANK(Glutamine!#REF!),"",Glutamine!#REF!)</f>
        <v>#REF!</v>
      </c>
      <c r="BB7" s="243" t="e">
        <f>IF(ISBLANK(Glutamine!#REF!),"",Glutamine!#REF!)</f>
        <v>#REF!</v>
      </c>
      <c r="BC7" s="243" t="e">
        <f>IF(ISBLANK(Glutamine!#REF!),"",Glutamine!#REF!)</f>
        <v>#REF!</v>
      </c>
      <c r="BD7" s="243" t="e">
        <f>IF(ISBLANK(Glutamine!#REF!),"",Glutamine!#REF!)</f>
        <v>#REF!</v>
      </c>
      <c r="BE7" s="243" t="e">
        <f>IF(ISBLANK(Glutamine!#REF!),"",Glutamine!#REF!)</f>
        <v>#REF!</v>
      </c>
      <c r="BF7" s="243" t="e">
        <f>IF(ISBLANK(Glutamine!#REF!),"",Glutamine!#REF!)</f>
        <v>#REF!</v>
      </c>
      <c r="BG7" s="243" t="e">
        <f>IF(ISBLANK(Glutamine!#REF!),"",Glutamine!#REF!)</f>
        <v>#REF!</v>
      </c>
      <c r="BH7" s="243" t="e">
        <f>IF(ISBLANK(Glutamine!#REF!),"",Glutamine!#REF!)</f>
        <v>#REF!</v>
      </c>
      <c r="BI7" s="243" t="e">
        <f>IF(ISBLANK(Glutamine!#REF!),"",Glutamine!#REF!)</f>
        <v>#REF!</v>
      </c>
      <c r="BJ7" s="243" t="e">
        <f>IF(ISBLANK(Glutamine!#REF!),"",Glutamine!#REF!)</f>
        <v>#REF!</v>
      </c>
      <c r="BK7" s="243" t="e">
        <f>IF(ISBLANK(Glutamine!#REF!),"",Glutamine!#REF!)</f>
        <v>#REF!</v>
      </c>
      <c r="BL7" s="243" t="e">
        <f>IF(ISBLANK(Glutamine!#REF!),"",Glutamine!#REF!)</f>
        <v>#REF!</v>
      </c>
      <c r="BM7" s="243" t="e">
        <f>IF(ISBLANK(Glutamine!#REF!),"",Glutamine!#REF!)</f>
        <v>#REF!</v>
      </c>
      <c r="BN7" s="238">
        <f>IF(ISBLANK('In Process Calc.'!B7),"",ROUND('In Process Calc.'!B7,2))</f>
        <v>3.98</v>
      </c>
      <c r="BO7" s="238">
        <f>IF(ISBLANK('In Process Calc.'!C7),"",ROUND('In Process Calc.'!C7,2))</f>
        <v>95.53</v>
      </c>
      <c r="BP7" s="238">
        <f>IF(ISBLANK('In Process Calc.'!E7),"",'In Process Calc.'!E7)</f>
        <v>1861</v>
      </c>
      <c r="BQ7" s="238">
        <f>IF(ISBLANK('In Process Calc.'!F7),"",'In Process Calc.'!F7)</f>
        <v>0</v>
      </c>
      <c r="BR7" s="238">
        <f>IF(ISBLANK('In Process Calc.'!H7),"",'In Process Calc.'!H7)</f>
        <v>0</v>
      </c>
      <c r="BS7" s="238">
        <f>IF(ISBLANK('In Process Calc.'!J7),"",'In Process Calc.'!J7)</f>
        <v>1861</v>
      </c>
      <c r="BT7" s="243">
        <f>IF(ISBLANK('In Process Calc.'!K7),"",'In Process Calc.'!K7)</f>
        <v>100.17091886077893</v>
      </c>
      <c r="BU7" s="243">
        <f>IF(ISBLANK('In Process Calc.'!L7),"",'In Process Calc.'!L7)</f>
        <v>4535.1853937088017</v>
      </c>
      <c r="BV7" s="243">
        <f>IF(ISBLANK('In Process Calc.'!M7),"",'In Process Calc.'!M7)</f>
        <v>0</v>
      </c>
      <c r="BW7" s="243">
        <f>IF(ISBLANK('In Process Calc.'!N7),"",'In Process Calc.'!N7)</f>
        <v>52.275489999999998</v>
      </c>
      <c r="BX7" s="243">
        <f>IF(ISBLANK('In Process Calc.'!O7),"",'In Process Calc.'!O7)</f>
        <v>-0.36366799999999999</v>
      </c>
      <c r="BY7" s="243">
        <f>IF(ISBLANK('In Process Calc.'!P7),"",'In Process Calc.'!P7)</f>
        <v>0.37249000000000088</v>
      </c>
      <c r="BZ7" s="243">
        <f>IF(ISBLANK('In Process Calc.'!Q7),"",'In Process Calc.'!Q7)</f>
        <v>2.2669429999999995</v>
      </c>
      <c r="CA7" s="243">
        <f>IF(ISBLANK('In Process Calc.'!R7),"",'In Process Calc.'!R7)</f>
        <v>0.61397100000000004</v>
      </c>
      <c r="CB7" s="243">
        <f>IF(ISBLANK('In Process Calc.'!S7),"",'In Process Calc.'!S7)</f>
        <v>0.57440600000000019</v>
      </c>
      <c r="CC7" s="243">
        <f>IF(ISBLANK('In Process Calc.'!T7),"",'In Process Calc.'!T7)</f>
        <v>8.6667970104279455</v>
      </c>
      <c r="CD7" s="243">
        <f>IF(ISBLANK('In Process Calc.'!U7),"",'In Process Calc.'!U7)</f>
        <v>-1.1817350000000002</v>
      </c>
      <c r="CE7" s="243">
        <f>IF(ISBLANK('In Process Calc.'!V7),"",'In Process Calc.'!V7)</f>
        <v>-6.9631749999999997</v>
      </c>
      <c r="CF7" s="243">
        <f>IF(ISBLANK('In Process Calc.'!W7),"",'In Process Calc.'!W7)</f>
        <v>-1.2200160000000002</v>
      </c>
      <c r="CG7" s="243">
        <f>IF(ISBLANK('In Process Calc.'!X7),"",'In Process Calc.'!X7)</f>
        <v>-0.15809099999999987</v>
      </c>
      <c r="CH7" s="243">
        <f>IF(ISBLANK('In Process Calc.'!Y7),"",'In Process Calc.'!Y7)</f>
        <v>0.29488599999999976</v>
      </c>
      <c r="CI7" s="243">
        <f>IF(ISBLANK('In Process Calc.'!Z7),"",'In Process Calc.'!Z7)</f>
        <v>8.2144760213143897</v>
      </c>
      <c r="CJ7" s="243">
        <f>IF(ISBLANK('In Process Calc.'!AA7),"",'In Process Calc.'!AA7)</f>
        <v>0.94984599999999864</v>
      </c>
      <c r="CK7" s="243">
        <f>IF(ISBLANK('In Process Calc.'!AB7),"",'In Process Calc.'!AB7)</f>
        <v>3.827000000000047E-2</v>
      </c>
      <c r="CL7" s="243">
        <f>IF(ISBLANK('In Process Calc.'!AC7),"",'In Process Calc.'!AC7)</f>
        <v>0.55279800000000001</v>
      </c>
      <c r="CM7" s="243">
        <f>IF(ISBLANK('In Process Calc.'!AD7),"",'In Process Calc.'!AD7)</f>
        <v>-4.0282300000000006</v>
      </c>
      <c r="CN7" s="243">
        <f>IF(ISBLANK('In Process Calc.'!AE7),"",'In Process Calc.'!AE7)</f>
        <v>2.2255999999999887E-2</v>
      </c>
      <c r="CO7" s="243">
        <f>IF(ISBLANK('In Process Calc.'!AF7),"",'In Process Calc.'!AF7)</f>
        <v>2.2534220000000009</v>
      </c>
      <c r="CP7" s="243">
        <f>IF(ISBLANK('In Process Calc.'!AG7),"",'In Process Calc.'!AG7)</f>
        <v>3.7638580000000008</v>
      </c>
      <c r="CQ7" s="243">
        <f>IF(ISBLANK('In Process Calc.'!AH7),"",'In Process Calc.'!AH7)</f>
        <v>1.538875</v>
      </c>
      <c r="CR7" s="243">
        <f>IF(ISBLANK('In Process Calc.'!AI7),"",'In Process Calc.'!AI7)</f>
        <v>0.16631799999999997</v>
      </c>
      <c r="CS7" s="243">
        <f>IF(ISBLANK('In Process Calc.'!AJ7),"",'In Process Calc.'!AJ7)</f>
        <v>0.79269599999999985</v>
      </c>
      <c r="CT7" s="243">
        <f>IF(ISBLANK('In Process Calc.'!AK7),"",'In Process Calc.'!AK7)</f>
        <v>-1.0479150000000002</v>
      </c>
      <c r="CU7" s="243">
        <f>IF(ISBLANK('In Process Calc.'!AL7),"",'In Process Calc.'!AL7)</f>
        <v>0</v>
      </c>
      <c r="CV7" s="243">
        <f>IF(ISBLANK('In Process Calc.'!AM7),"",'In Process Calc.'!AM7)</f>
        <v>9.9601550000000039</v>
      </c>
      <c r="CW7" s="243">
        <f>IF(ISBLANK('In Process Calc.'!AN7),"",'In Process Calc.'!AN7)</f>
        <v>5.5682570000000036</v>
      </c>
      <c r="CX7" s="243">
        <f>IF(ISBLANK('In Process Calc.'!AO7),"",'In Process Calc.'!AO7)</f>
        <v>17.283585000000002</v>
      </c>
      <c r="CY7" s="243">
        <f>IF(ISBLANK('In Process Calc.'!AP7),"",'In Process Calc.'!AP7)</f>
        <v>0</v>
      </c>
      <c r="CZ7" s="243">
        <f>IF(ISBLANK('In Process Calc.'!AQ7),"",'In Process Calc.'!AQ7)</f>
        <v>0</v>
      </c>
      <c r="DA7" s="243">
        <f>IF(ISBLANK('In Process Calc.'!AR7),"",'In Process Calc.'!AR7)</f>
        <v>2.3458528408698717E-2</v>
      </c>
      <c r="DB7" s="243">
        <f>IF(ISBLANK('In Process Calc.'!AS7),"",'In Process Calc.'!AS7)</f>
        <v>2.3614773155183351E-2</v>
      </c>
      <c r="DC7" s="243">
        <f>IF(ISBLANK('In Process Calc.'!AT7),"",'In Process Calc.'!AT7)</f>
        <v>1.5624474648463305E-4</v>
      </c>
      <c r="DD7" s="243">
        <f>IF(ISBLANK('In Process Calc.'!AU7),"",'In Process Calc.'!AU7)</f>
        <v>0.54548299043933102</v>
      </c>
      <c r="DE7" s="243">
        <f>IF(ISBLANK('In Process Calc.'!AV7),"",'In Process Calc.'!AV7)</f>
        <v>-3.1105125959230732E-3</v>
      </c>
      <c r="DF7" s="243">
        <f>IF(ISBLANK('In Process Calc.'!AW7),"",'In Process Calc.'!AW7)</f>
        <v>-7.8139875502568953E-3</v>
      </c>
      <c r="DG7" s="243">
        <f>IF(ISBLANK('In Process Calc.'!AX7),"",'In Process Calc.'!AX7)</f>
        <v>-2.3645190333988923E-2</v>
      </c>
      <c r="DH7" s="243">
        <f>IF(ISBLANK('In Process Calc.'!AY7),"",'In Process Calc.'!AY7)</f>
        <v>1.5469658690070891E-3</v>
      </c>
      <c r="DI7" s="243">
        <f>IF(ISBLANK('In Process Calc.'!AZ7),"",'In Process Calc.'!AZ7)</f>
        <v>2.2681966663307589E-3</v>
      </c>
      <c r="DJ7" s="243">
        <f>IF(ISBLANK('In Process Calc.'!BA7),"",'In Process Calc.'!BA7)</f>
        <v>7.9511007546199414E-2</v>
      </c>
      <c r="DK7" s="243">
        <f>IF(ISBLANK('In Process Calc.'!BB7),"",'In Process Calc.'!BB7)</f>
        <v>-5.36221188254712E-3</v>
      </c>
      <c r="DL7" s="243">
        <f>IF(ISBLANK('In Process Calc.'!BC7),"",'In Process Calc.'!BC7)</f>
        <v>-7.9522253661194059E-2</v>
      </c>
      <c r="DM7" s="243">
        <f>IF(ISBLANK('In Process Calc.'!BD7),"",'In Process Calc.'!BD7)</f>
        <v>-6.5969066667324779E-3</v>
      </c>
      <c r="DN7" s="243">
        <f>IF(ISBLANK('In Process Calc.'!BE7),"",'In Process Calc.'!BE7)</f>
        <v>-8.9546441396814013E-3</v>
      </c>
      <c r="DO7" s="243">
        <f>IF(ISBLANK('In Process Calc.'!BF7),"",'In Process Calc.'!BF7)</f>
        <v>-9.9150712905895395E-3</v>
      </c>
      <c r="DP7" s="243">
        <f>IF(ISBLANK('In Process Calc.'!BG7),"",'In Process Calc.'!BG7)</f>
        <v>3.9649972735798795E-2</v>
      </c>
      <c r="DQ7" s="243">
        <f>IF(ISBLANK('In Process Calc.'!BH7),"",'In Process Calc.'!BH7)</f>
        <v>-9.8846434858932807E-3</v>
      </c>
      <c r="DR7" s="243">
        <f>IF(ISBLANK('In Process Calc.'!BI7),"",'In Process Calc.'!BI7)</f>
        <v>-1.1506082346024229E-2</v>
      </c>
      <c r="DS7" s="243">
        <f>IF(ISBLANK('In Process Calc.'!BJ7),"",'In Process Calc.'!BJ7)</f>
        <v>1.693950113503476E-3</v>
      </c>
      <c r="DT7" s="243">
        <f>IF(ISBLANK('In Process Calc.'!BK7),"",'In Process Calc.'!BK7)</f>
        <v>-1.9719951354295509E-2</v>
      </c>
      <c r="DU7" s="243">
        <f>IF(ISBLANK('In Process Calc.'!BL7),"",'In Process Calc.'!BL7)</f>
        <v>-5.1839024426809932E-3</v>
      </c>
      <c r="DV7" s="243">
        <f>IF(ISBLANK('In Process Calc.'!BM7),"",'In Process Calc.'!BM7)</f>
        <v>5.6848760035408327E-3</v>
      </c>
      <c r="DW7" s="243">
        <f>IF(ISBLANK('In Process Calc.'!BN7),"",'In Process Calc.'!BN7)</f>
        <v>1.0942813176784204E-2</v>
      </c>
      <c r="DX7" s="243">
        <f>IF(ISBLANK('In Process Calc.'!BO7),"",'In Process Calc.'!BO7)</f>
        <v>4.7676279527126405E-3</v>
      </c>
      <c r="DY7" s="243">
        <f>IF(ISBLANK('In Process Calc.'!BP7),"",'In Process Calc.'!BP7)</f>
        <v>-3.5868183480373766E-3</v>
      </c>
      <c r="DZ7" s="243">
        <f>IF(ISBLANK('In Process Calc.'!BQ7),"",'In Process Calc.'!BQ7)</f>
        <v>3.2406864174545549E-3</v>
      </c>
      <c r="EA7" s="243">
        <f>IF(ISBLANK('In Process Calc.'!BR7),"",'In Process Calc.'!BR7)</f>
        <v>-2.3673541618405819E-2</v>
      </c>
      <c r="EB7" s="243">
        <f>IF(ISBLANK('In Process Calc.'!BS7),"",'In Process Calc.'!BS7)</f>
        <v>0</v>
      </c>
      <c r="EC7" s="243">
        <f>IF(ISBLANK('In Process Calc.'!BT7),"",'In Process Calc.'!BT7)</f>
        <v>-0.23075543430101986</v>
      </c>
      <c r="ED7" s="243">
        <f>IF(ISBLANK('In Process Calc.'!BU7),"",'In Process Calc.'!BU7)</f>
        <v>-0.24736487305939228</v>
      </c>
      <c r="EE7" s="243">
        <f>IF(ISBLANK('In Process Calc.'!BV7),"",'In Process Calc.'!BV7)</f>
        <v>-0.87158881336134653</v>
      </c>
      <c r="EF7" s="243">
        <f>IF(ISBLANK('In Process Calc.'!BW7),"",'In Process Calc.'!BW7)</f>
        <v>0.13775630315752874</v>
      </c>
      <c r="EG7" s="243">
        <f>IF(ISBLANK('In Process Calc.'!BX7),"",'In Process Calc.'!BX7)</f>
        <v>0.49867274933927114</v>
      </c>
      <c r="EH7" s="243">
        <f>IF(ISBLANK('In Process Calc.'!BY7),"",'In Process Calc.'!BY7)</f>
        <v>0</v>
      </c>
      <c r="EI7" s="243">
        <f>IF(ISBLANK('In Process Calc.'!BZ7),"",'In Process Calc.'!BZ7)</f>
        <v>-6.7439868365791203E-2</v>
      </c>
      <c r="EJ7" s="243">
        <f>IF(ISBLANK('In Process Calc.'!CA7),"",'In Process Calc.'!CA7)</f>
        <v>3.677577795551092</v>
      </c>
      <c r="EK7" s="243">
        <f>IF(ISBLANK('Post Process Calc.'!A7),"",'Post Process Calc.'!A7)</f>
        <v>2.7073000503540041</v>
      </c>
      <c r="EL7" s="243">
        <f>IF(ISBLANK('Post Process Calc.'!C7),"",'Post Process Calc.'!C7)</f>
        <v>2.2255313920214542E-2</v>
      </c>
      <c r="EM7" s="243">
        <f>IF(ISBLANK('Post Process Calc.'!D7),"",'Post Process Calc.'!D7)</f>
        <v>0</v>
      </c>
      <c r="EN7" s="243">
        <f>IF(ISBLANK('Post Process Calc.'!E7),"",'Post Process Calc.'!E7)</f>
        <v>3.2220981157019648</v>
      </c>
      <c r="EO7" s="243">
        <f>IF(ISBLANK('Post Process Calc.'!F7),"",'Post Process Calc.'!F7)</f>
        <v>-2.3238437545949595E-2</v>
      </c>
      <c r="EP7" s="243">
        <f>IF(ISBLANK('Post Process Calc.'!G7),"",'Post Process Calc.'!G7)</f>
        <v>-2.7172100479731522E-3</v>
      </c>
      <c r="EQ7" s="243">
        <f>IF(ISBLANK('Post Process Calc.'!H7),"",'Post Process Calc.'!H7)</f>
        <v>2.192933562696698E-3</v>
      </c>
      <c r="ER7" s="243">
        <f>IF(ISBLANK('Post Process Calc.'!I7),"",'Post Process Calc.'!I7)</f>
        <v>-9.3529770842386336E-3</v>
      </c>
      <c r="ES7" s="243">
        <f>IF(ISBLANK('Post Process Calc.'!J7),"",'Post Process Calc.'!J7)</f>
        <v>3.5644734912703446E-3</v>
      </c>
      <c r="ET7" s="243">
        <f>IF(ISBLANK('Post Process Calc.'!K7),"",'Post Process Calc.'!K7)</f>
        <v>7.9229038056036358E-2</v>
      </c>
      <c r="EU7" s="243">
        <f>IF(ISBLANK('Post Process Calc.'!L7),"",'Post Process Calc.'!L7)</f>
        <v>-3.8903542654517547E-3</v>
      </c>
      <c r="EV7" s="243">
        <f>IF(ISBLANK('Post Process Calc.'!M7),"",'Post Process Calc.'!M7)</f>
        <v>-4.9557787001092035E-2</v>
      </c>
      <c r="EW7" s="243">
        <f>IF(ISBLANK('Post Process Calc.'!N7),"",'Post Process Calc.'!N7)</f>
        <v>-1.5178732435344772E-3</v>
      </c>
      <c r="EX7" s="243">
        <f>IF(ISBLANK('Post Process Calc.'!O7),"",'Post Process Calc.'!O7)</f>
        <v>1.1647555349649226E-3</v>
      </c>
      <c r="EY7" s="243">
        <f>IF(ISBLANK('Post Process Calc.'!P7),"",'Post Process Calc.'!P7)</f>
        <v>-3.2566650942361256E-3</v>
      </c>
      <c r="EZ7" s="243">
        <f>IF(ISBLANK('Post Process Calc.'!Q7),"",'Post Process Calc.'!Q7)</f>
        <v>3.6459594382270859E-2</v>
      </c>
      <c r="FA7" s="243">
        <f>IF(ISBLANK('Post Process Calc.'!R7),"",'Post Process Calc.'!R7)</f>
        <v>5.7085096647091342E-4</v>
      </c>
      <c r="FB7" s="243">
        <f>IF(ISBLANK('Post Process Calc.'!S7),"",'Post Process Calc.'!S7)</f>
        <v>-5.58778280513114E-3</v>
      </c>
      <c r="FC7" s="243">
        <f>IF(ISBLANK('Post Process Calc.'!T7),"",'Post Process Calc.'!T7)</f>
        <v>3.1595062435130724E-3</v>
      </c>
      <c r="FD7" s="243">
        <f>IF(ISBLANK('Post Process Calc.'!U7),"",'Post Process Calc.'!U7)</f>
        <v>-2.7056685467892149E-2</v>
      </c>
      <c r="FE7" s="243">
        <f>IF(ISBLANK('Post Process Calc.'!V7),"",'Post Process Calc.'!V7)</f>
        <v>-2.1781199409864741E-3</v>
      </c>
      <c r="FF7" s="243">
        <f>IF(ISBLANK('Post Process Calc.'!W7),"",'Post Process Calc.'!W7)</f>
        <v>1.0741489487212904E-2</v>
      </c>
      <c r="FG7" s="243">
        <f>IF(ISBLANK('Post Process Calc.'!X7),"",'Post Process Calc.'!X7)</f>
        <v>1.8181340591535422E-2</v>
      </c>
      <c r="FH7" s="243">
        <f>IF(ISBLANK('Post Process Calc.'!Y7),"",'Post Process Calc.'!Y7)</f>
        <v>1.0301255514077028E-2</v>
      </c>
      <c r="FI7" s="243">
        <f>IF(ISBLANK('Post Process Calc.'!Z7),"",'Post Process Calc.'!Z7)</f>
        <v>-1.8505956396410344E-3</v>
      </c>
      <c r="FJ7" s="243">
        <f>IF(ISBLANK('Post Process Calc.'!AA7),"",'Post Process Calc.'!AA7)</f>
        <v>5.4183675273043004E-3</v>
      </c>
      <c r="FK7" s="243">
        <f>IF(ISBLANK('Post Process Calc.'!AB7),"",'Post Process Calc.'!AB7)</f>
        <v>-1.5843476788115672E-2</v>
      </c>
      <c r="FL7" s="243">
        <f>IF(ISBLANK('Post Process Calc.'!AC7),"",'Post Process Calc.'!AC7)</f>
        <v>0</v>
      </c>
      <c r="FM7" s="243">
        <f>IF(ISBLANK('Post Process Calc.'!AD7),"",'Post Process Calc.'!AD7)</f>
        <v>-5.3864997268978726E-2</v>
      </c>
      <c r="FN7" s="243">
        <f>IF(ISBLANK('Post Process Calc.'!AE7),"",'Post Process Calc.'!AE7)</f>
        <v>-0.10416012028282047</v>
      </c>
      <c r="FO7" s="243">
        <f>IF(ISBLANK('Post Process Calc.'!AF7),"",'Post Process Calc.'!AF7)</f>
        <v>-0.18530023244466651</v>
      </c>
      <c r="FP7" s="243">
        <f>IF(ISBLANK('Post Process Calc.'!AG7),"",'Post Process Calc.'!AG7)</f>
        <v>0.46017969265869496</v>
      </c>
      <c r="FQ7" s="243">
        <f>IF(ISBLANK('Post Process Calc.'!AH7),"",'Post Process Calc.'!AH7)</f>
        <v>0</v>
      </c>
      <c r="FR7" s="243">
        <f>IF(ISBLANK('Post Process Calc.'!AI7),"",'Post Process Calc.'!AI7)</f>
        <v>-4.9102631571775766E-2</v>
      </c>
      <c r="FS7" s="243">
        <f>IF(ISBLANK('Post Process Calc.'!AJ7),"",'Post Process Calc.'!AJ7)</f>
        <v>6.954812755272374</v>
      </c>
    </row>
    <row r="8" spans="1:175">
      <c r="A8" s="238" t="str">
        <f>IF(Glutamine!B11&lt;&gt;0,Glutamine!$B$1,"")</f>
        <v>XB50</v>
      </c>
      <c r="B8" s="238">
        <f>IF(ISBLANK(Glutamine!A11),"",Glutamine!A11)</f>
        <v>4</v>
      </c>
      <c r="C8" s="245">
        <f>IF(ISBLANK(Glutamine!B11),"",Glutamine!B11)</f>
        <v>3.9805555555576575</v>
      </c>
      <c r="D8" s="246">
        <f>IF(ISBLANK(Glutamine!C11),"",Glutamine!C11)</f>
        <v>95.53333333338378</v>
      </c>
      <c r="E8" s="238">
        <f>IF(ISBLANK(Glutamine!D11),"",Glutamine!D11)</f>
        <v>20</v>
      </c>
      <c r="F8" s="238" t="str">
        <f>IF(ISBLANK(Glutamine!E12),"",Glutamine!E12)</f>
        <v/>
      </c>
      <c r="G8" s="238" t="str">
        <f>IF(ISBLANK(Glutamine!G11),"",Glutamine!G11)</f>
        <v/>
      </c>
      <c r="H8" s="243">
        <f>IF(ISBLANK(Glutamine!H11),"",Glutamine!H11)</f>
        <v>2.7073000503540041</v>
      </c>
      <c r="I8" s="243">
        <f>IF(ISBLANK(Glutamine!I11),"",Glutamine!I11)</f>
        <v>2.5588091386322009E-2</v>
      </c>
      <c r="J8" s="243">
        <f>IF(ISBLANK(Glutamine!J11),"",Glutamine!J11)</f>
        <v>2.7328881417403261</v>
      </c>
      <c r="K8" s="243">
        <f>IF(ISBLANK(Glutamine!K11),"",Glutamine!K11)</f>
        <v>99.063697814941406</v>
      </c>
      <c r="L8" s="238" t="str">
        <f>IF(ISBLANK(Glutamine!L11),"",Glutamine!L11)</f>
        <v/>
      </c>
      <c r="M8" s="238" t="str">
        <f>IF(ISBLANK(Glutamine!M11),"",Glutamine!M11)</f>
        <v/>
      </c>
      <c r="N8" s="238" t="str">
        <f>IF(ISBLANK(Glutamine!N11),"",Glutamine!N11)</f>
        <v/>
      </c>
      <c r="O8" s="238" t="str">
        <f>IF(ISBLANK(Glutamine!O11),"",Glutamine!O11)</f>
        <v/>
      </c>
      <c r="P8" s="238" t="str">
        <f>IF(ISBLANK(Glutamine!P11),"",Glutamine!P11)</f>
        <v/>
      </c>
      <c r="Q8" s="238" t="str">
        <f>IF(ISBLANK(Glutamine!Q11),"",Glutamine!Q11)</f>
        <v/>
      </c>
      <c r="R8" s="238">
        <f>IF(ISBLANK(Glutamine!R11),"",Glutamine!R11)</f>
        <v>355</v>
      </c>
      <c r="S8" s="238">
        <f>IF(ISBLANK(Glutamine!S11),"",Glutamine!S11)</f>
        <v>28.09</v>
      </c>
      <c r="T8" s="243">
        <f>IF(ISBLANK(Glutamine!U11),"",Glutamine!U11)</f>
        <v>0.26300000000000001</v>
      </c>
      <c r="U8" s="243">
        <f>IF(ISBLANK(Glutamine!V11),"",Glutamine!V11)</f>
        <v>2.105</v>
      </c>
      <c r="V8" s="243">
        <f>IF(ISBLANK(Glutamine!W11),"",Glutamine!W11)</f>
        <v>5.7670000000000003</v>
      </c>
      <c r="W8" s="243">
        <f>IF(ISBLANK(Glutamine!X11),"",Glutamine!X11)</f>
        <v>1.629</v>
      </c>
      <c r="X8" s="243">
        <f>IF(ISBLANK(Glutamine!Y11),"",Glutamine!Y11)</f>
        <v>0.85899999999999999</v>
      </c>
      <c r="Y8" s="243">
        <f>IF(ISBLANK(Glutamine!Z11),"",Glutamine!Z11)</f>
        <v>33.193454561602174</v>
      </c>
      <c r="Z8" s="243">
        <f>IF(ISBLANK(Glutamine!AA11),"",Glutamine!AA11)</f>
        <v>0.63500000000000001</v>
      </c>
      <c r="AA8" s="243">
        <f>IF(ISBLANK(Glutamine!AB11),"",Glutamine!AB11)</f>
        <v>6.34</v>
      </c>
      <c r="AB8" s="243">
        <f>IF(ISBLANK(Glutamine!AC11),"",Glutamine!AC11)</f>
        <v>0.876</v>
      </c>
      <c r="AC8" s="243">
        <f>IF(ISBLANK(Glutamine!AD11),"",Glutamine!AD11)</f>
        <v>1.446</v>
      </c>
      <c r="AD8" s="243">
        <f>IF(ISBLANK(Glutamine!AE11),"",Glutamine!AE11)</f>
        <v>2.9390000000000001</v>
      </c>
      <c r="AE8" s="243">
        <f>IF(ISBLANK(Glutamine!AF11),"",Glutamine!AF11)</f>
        <v>5.1065719360568389</v>
      </c>
      <c r="AF8" s="243">
        <f>IF(ISBLANK(Glutamine!AG11),"",Glutamine!AG11)</f>
        <v>4.2590000000000003</v>
      </c>
      <c r="AG8" s="243">
        <f>IF(ISBLANK(Glutamine!AH11),"",Glutamine!AH11)</f>
        <v>3.6549999999999998</v>
      </c>
      <c r="AH8" s="243">
        <f>IF(ISBLANK(Glutamine!AI11),"",Glutamine!AI11)</f>
        <v>0.56699999999999995</v>
      </c>
      <c r="AI8" s="243">
        <f>IF(ISBLANK(Glutamine!AJ11),"",Glutamine!AJ11)</f>
        <v>2.83</v>
      </c>
      <c r="AJ8" s="243">
        <f>IF(ISBLANK(Glutamine!AK11),"",Glutamine!AK11)</f>
        <v>1.399</v>
      </c>
      <c r="AK8" s="243">
        <f>IF(ISBLANK(Glutamine!AL11),"",Glutamine!AL11)</f>
        <v>4.3029999999999999</v>
      </c>
      <c r="AL8" s="243">
        <f>IF(ISBLANK(Glutamine!AM11),"",Glutamine!AM11)</f>
        <v>3.3769999999999998</v>
      </c>
      <c r="AM8" s="243">
        <f>IF(ISBLANK(Glutamine!AN11),"",Glutamine!AN11)</f>
        <v>2.57</v>
      </c>
      <c r="AN8" s="243">
        <f>IF(ISBLANK(Glutamine!AO11),"",Glutamine!AO11)</f>
        <v>1.097</v>
      </c>
      <c r="AO8" s="243">
        <f>IF(ISBLANK(Glutamine!AP11),"",Glutamine!AP11)</f>
        <v>1.194</v>
      </c>
      <c r="AP8" s="243">
        <f>IF(ISBLANK(Glutamine!AQ11),"",Glutamine!AQ11)</f>
        <v>3.96</v>
      </c>
      <c r="AQ8" s="243">
        <f>IF(ISBLANK(Glutamine!AR11),"",Glutamine!AR11)</f>
        <v>0</v>
      </c>
      <c r="AR8" s="243" t="str">
        <f>IF(ISBLANK(Glutamine!AS11),"",Glutamine!AS11)</f>
        <v/>
      </c>
      <c r="AS8" s="243" t="str">
        <f>IF(ISBLANK(Glutamine!AT11),"",Glutamine!AT11)</f>
        <v/>
      </c>
      <c r="AT8" s="243" t="str">
        <f>IF(ISBLANK(Glutamine!AU11),"",Glutamine!AU11)</f>
        <v/>
      </c>
      <c r="AU8" s="243" t="str">
        <f>IF(ISBLANK(Glutamine!AV11),"",Glutamine!AV11)</f>
        <v/>
      </c>
      <c r="AV8" s="243" t="str">
        <f>IF(ISBLANK(Glutamine!AW11),"",Glutamine!AW11)</f>
        <v/>
      </c>
      <c r="AW8" s="243" t="str">
        <f>IF(ISBLANK(Glutamine!AX11),"",Glutamine!AX11)</f>
        <v/>
      </c>
      <c r="AX8" s="243" t="str">
        <f>IF(ISBLANK(Glutamine!AY11),"",Glutamine!AY11)</f>
        <v/>
      </c>
      <c r="AY8" s="243" t="str">
        <f>IF(ISBLANK(Glutamine!AZ11),"",Glutamine!AZ11)</f>
        <v/>
      </c>
      <c r="AZ8" s="243" t="str">
        <f>IF(ISBLANK(Glutamine!BA11),"",Glutamine!BA11)</f>
        <v/>
      </c>
      <c r="BA8" s="243" t="str">
        <f>IF(ISBLANK(Glutamine!BB11),"",Glutamine!BB11)</f>
        <v/>
      </c>
      <c r="BB8" s="243" t="str">
        <f>IF(ISBLANK(Glutamine!BC11),"",Glutamine!BC11)</f>
        <v/>
      </c>
      <c r="BC8" s="243" t="str">
        <f>IF(ISBLANK(Glutamine!BE11),"",Glutamine!BE11)</f>
        <v/>
      </c>
      <c r="BD8" s="243" t="str">
        <f>IF(ISBLANK(Glutamine!BF11),"",Glutamine!BF11)</f>
        <v/>
      </c>
      <c r="BE8" s="243" t="str">
        <f>IF(ISBLANK(Glutamine!BG11),"",Glutamine!BG11)</f>
        <v/>
      </c>
      <c r="BF8" s="243" t="str">
        <f>IF(ISBLANK(Glutamine!BI11),"",Glutamine!BI11)</f>
        <v/>
      </c>
      <c r="BG8" s="243" t="str">
        <f>IF(ISBLANK(Glutamine!BJ11),"",Glutamine!BJ11)</f>
        <v/>
      </c>
      <c r="BH8" s="243" t="str">
        <f>IF(ISBLANK(Glutamine!BK11),"",Glutamine!BK11)</f>
        <v/>
      </c>
      <c r="BI8" s="243" t="str">
        <f>IF(ISBLANK(Glutamine!BL11),"",Glutamine!BL11)</f>
        <v/>
      </c>
      <c r="BJ8" s="243" t="str">
        <f>IF(ISBLANK(Glutamine!BM11),"",Glutamine!BM11)</f>
        <v/>
      </c>
      <c r="BK8" s="243" t="str">
        <f>IF(ISBLANK(Glutamine!BN11),"",Glutamine!BN11)</f>
        <v/>
      </c>
      <c r="BL8" s="243" t="str">
        <f>IF(ISBLANK(Glutamine!BO11),"",Glutamine!BO11)</f>
        <v/>
      </c>
      <c r="BM8" s="243" t="str">
        <f>IF(ISBLANK(Glutamine!BP11),"",Glutamine!BP11)</f>
        <v/>
      </c>
      <c r="BN8" s="238">
        <f>IF(ISBLANK('In Process Calc.'!B8),"",ROUND('In Process Calc.'!B8,2))</f>
        <v>4.83</v>
      </c>
      <c r="BO8" s="238">
        <f>IF(ISBLANK('In Process Calc.'!C8),"",ROUND('In Process Calc.'!C8,2))</f>
        <v>115.97</v>
      </c>
      <c r="BP8" s="238">
        <f>IF(ISBLANK('In Process Calc.'!E8),"",'In Process Calc.'!E8)</f>
        <v>1872.4814814814815</v>
      </c>
      <c r="BQ8" s="238">
        <f>IF(ISBLANK('In Process Calc.'!F8),"",'In Process Calc.'!F8)</f>
        <v>0</v>
      </c>
      <c r="BR8" s="238">
        <f>IF(ISBLANK('In Process Calc.'!H8),"",'In Process Calc.'!H8)</f>
        <v>0</v>
      </c>
      <c r="BS8" s="238">
        <f>IF(ISBLANK('In Process Calc.'!J8),"",'In Process Calc.'!J8)</f>
        <v>1872.4814814814815</v>
      </c>
      <c r="BT8" s="243">
        <f>IF(ISBLANK('In Process Calc.'!K8),"",'In Process Calc.'!K8)</f>
        <v>187.58442439979564</v>
      </c>
      <c r="BU8" s="243">
        <f>IF(ISBLANK('In Process Calc.'!L8),"",'In Process Calc.'!L8)</f>
        <v>7031.0164246023396</v>
      </c>
      <c r="BV8" s="243">
        <f>IF(ISBLANK('In Process Calc.'!M8),"",'In Process Calc.'!M8)</f>
        <v>0</v>
      </c>
      <c r="BW8" s="243">
        <f>IF(ISBLANK('In Process Calc.'!N8),"",'In Process Calc.'!N8)</f>
        <v>163.20548592592593</v>
      </c>
      <c r="BX8" s="243">
        <f>IF(ISBLANK('In Process Calc.'!O8),"",'In Process Calc.'!O8)</f>
        <v>-1.0688681851851853</v>
      </c>
      <c r="BY8" s="243">
        <f>IF(ISBLANK('In Process Calc.'!P8),"",'In Process Calc.'!P8)</f>
        <v>-0.8294693703703695</v>
      </c>
      <c r="BZ8" s="243">
        <f>IF(ISBLANK('In Process Calc.'!Q8),"",'In Process Calc.'!Q8)</f>
        <v>-0.81022092592592676</v>
      </c>
      <c r="CA8" s="243">
        <f>IF(ISBLANK('In Process Calc.'!R8),"",'In Process Calc.'!R8)</f>
        <v>9.7187592592592464E-2</v>
      </c>
      <c r="CB8" s="243">
        <f>IF(ISBLANK('In Process Calc.'!S8),"",'In Process Calc.'!S8)</f>
        <v>0.55143603703703703</v>
      </c>
      <c r="CC8" s="243">
        <f>IF(ISBLANK('In Process Calc.'!T8),"",'In Process Calc.'!T8)</f>
        <v>13.450461816251424</v>
      </c>
      <c r="CD8" s="243">
        <f>IF(ISBLANK('In Process Calc.'!U8),"",'In Process Calc.'!U8)</f>
        <v>-2.0054276666666668</v>
      </c>
      <c r="CE8" s="243">
        <f>IF(ISBLANK('In Process Calc.'!V8),"",'In Process Calc.'!V8)</f>
        <v>-14.454739222222221</v>
      </c>
      <c r="CF8" s="243">
        <f>IF(ISBLANK('In Process Calc.'!W8),"",'In Process Calc.'!W8)</f>
        <v>-1.9715764444444448</v>
      </c>
      <c r="CG8" s="243">
        <f>IF(ISBLANK('In Process Calc.'!X8),"",'In Process Calc.'!X8)</f>
        <v>-0.88436370370370376</v>
      </c>
      <c r="CH8" s="243">
        <f>IF(ISBLANK('In Process Calc.'!Y8),"",'In Process Calc.'!Y8)</f>
        <v>-1.1376017407407406</v>
      </c>
      <c r="CI8" s="243">
        <f>IF(ISBLANK('In Process Calc.'!Z8),"",'In Process Calc.'!Z8)</f>
        <v>11.806875370041446</v>
      </c>
      <c r="CJ8" s="243">
        <f>IF(ISBLANK('In Process Calc.'!AA8),"",'In Process Calc.'!AA8)</f>
        <v>-0.72249507407407521</v>
      </c>
      <c r="CK8" s="243">
        <f>IF(ISBLANK('In Process Calc.'!AB8),"",'In Process Calc.'!AB8)</f>
        <v>-1.6664583703703701</v>
      </c>
      <c r="CL8" s="243">
        <f>IF(ISBLANK('In Process Calc.'!AC8),"",'In Process Calc.'!AC8)</f>
        <v>0.53318062962962953</v>
      </c>
      <c r="CM8" s="243">
        <f>IF(ISBLANK('In Process Calc.'!AD8),"",'In Process Calc.'!AD8)</f>
        <v>-6.3077003703703713</v>
      </c>
      <c r="CN8" s="243">
        <f>IF(ISBLANK('In Process Calc.'!AE8),"",'In Process Calc.'!AE8)</f>
        <v>-0.69224218518518499</v>
      </c>
      <c r="CO8" s="243">
        <f>IF(ISBLANK('In Process Calc.'!AF8),"",'In Process Calc.'!AF8)</f>
        <v>1.8051786296296308</v>
      </c>
      <c r="CP8" s="243">
        <f>IF(ISBLANK('In Process Calc.'!AG8),"",'In Process Calc.'!AG8)</f>
        <v>4.0377894444444449</v>
      </c>
      <c r="CQ8" s="243">
        <f>IF(ISBLANK('In Process Calc.'!AH8),"",'In Process Calc.'!AH8)</f>
        <v>1.4363408148148147</v>
      </c>
      <c r="CR8" s="243">
        <f>IF(ISBLANK('In Process Calc.'!AI8),"",'In Process Calc.'!AI8)</f>
        <v>-0.36120959259259278</v>
      </c>
      <c r="CS8" s="243">
        <f>IF(ISBLANK('In Process Calc.'!AJ8),"",'In Process Calc.'!AJ8)</f>
        <v>0.70221537037037018</v>
      </c>
      <c r="CT8" s="243">
        <f>IF(ISBLANK('In Process Calc.'!AK8),"",'In Process Calc.'!AK8)</f>
        <v>-3.9301911111111103</v>
      </c>
      <c r="CU8" s="243">
        <f>IF(ISBLANK('In Process Calc.'!AL8),"",'In Process Calc.'!AL8)</f>
        <v>0</v>
      </c>
      <c r="CV8" s="243">
        <f>IF(ISBLANK('In Process Calc.'!AM8),"",'In Process Calc.'!AM8)</f>
        <v>-23.612850740740743</v>
      </c>
      <c r="CW8" s="243">
        <f>IF(ISBLANK('In Process Calc.'!AN8),"",'In Process Calc.'!AN8)</f>
        <v>-30.989419296296301</v>
      </c>
      <c r="CX8" s="243">
        <f>IF(ISBLANK('In Process Calc.'!AO8),"",'In Process Calc.'!AO8)</f>
        <v>-108.00720396296293</v>
      </c>
      <c r="CY8" s="243">
        <f>IF(ISBLANK('In Process Calc.'!AP8),"",'In Process Calc.'!AP8)</f>
        <v>0</v>
      </c>
      <c r="CZ8" s="243">
        <f>IF(ISBLANK('In Process Calc.'!AQ8),"",'In Process Calc.'!AQ8)</f>
        <v>0</v>
      </c>
      <c r="DA8" s="243">
        <f>IF(ISBLANK('In Process Calc.'!AR8),"",'In Process Calc.'!AR8)</f>
        <v>1.9430666739117541E-2</v>
      </c>
      <c r="DB8" s="243">
        <f>IF(ISBLANK('In Process Calc.'!AS8),"",'In Process Calc.'!AS8)</f>
        <v>1.9574716018965304E-2</v>
      </c>
      <c r="DC8" s="243">
        <f>IF(ISBLANK('In Process Calc.'!AT8),"",'In Process Calc.'!AT8)</f>
        <v>1.4404927984776363E-4</v>
      </c>
      <c r="DD8" s="243">
        <f>IF(ISBLANK('In Process Calc.'!AU8),"",'In Process Calc.'!AU8)</f>
        <v>0.86361767103947673</v>
      </c>
      <c r="DE8" s="243">
        <f>IF(ISBLANK('In Process Calc.'!AV8),"",'In Process Calc.'!AV8)</f>
        <v>-5.4901592347746577E-3</v>
      </c>
      <c r="DF8" s="243">
        <f>IF(ISBLANK('In Process Calc.'!AW8),"",'In Process Calc.'!AW8)</f>
        <v>-9.3575533241386493E-3</v>
      </c>
      <c r="DG8" s="243">
        <f>IF(ISBLANK('In Process Calc.'!AX8),"",'In Process Calc.'!AX8)</f>
        <v>-2.3956488242273043E-2</v>
      </c>
      <c r="DH8" s="243">
        <f>IF(ISBLANK('In Process Calc.'!AY8),"",'In Process Calc.'!AY8)</f>
        <v>-4.0232876510249913E-3</v>
      </c>
      <c r="DI8" s="243">
        <f>IF(ISBLANK('In Process Calc.'!AZ8),"",'In Process Calc.'!AZ8)</f>
        <v>-1.7882688764528327E-4</v>
      </c>
      <c r="DJ8" s="243">
        <f>IF(ISBLANK('In Process Calc.'!BA8),"",'In Process Calc.'!BA8)</f>
        <v>5.4698722786507108E-2</v>
      </c>
      <c r="DK8" s="243">
        <f>IF(ISBLANK('In Process Calc.'!BB8),"",'In Process Calc.'!BB8)</f>
        <v>-6.4126527410491739E-3</v>
      </c>
      <c r="DL8" s="243">
        <f>IF(ISBLANK('In Process Calc.'!BC8),"",'In Process Calc.'!BC8)</f>
        <v>-5.8323694975689865E-2</v>
      </c>
      <c r="DM8" s="243">
        <f>IF(ISBLANK('In Process Calc.'!BD8),"",'In Process Calc.'!BD8)</f>
        <v>-5.8510854098463945E-3</v>
      </c>
      <c r="DN8" s="243">
        <f>IF(ISBLANK('In Process Calc.'!BE8),"",'In Process Calc.'!BE8)</f>
        <v>-5.6542140444228207E-3</v>
      </c>
      <c r="DO8" s="243">
        <f>IF(ISBLANK('In Process Calc.'!BF8),"",'In Process Calc.'!BF8)</f>
        <v>-1.1152274153847569E-2</v>
      </c>
      <c r="DP8" s="243">
        <f>IF(ISBLANK('In Process Calc.'!BG8),"",'In Process Calc.'!BG8)</f>
        <v>2.1589471284054945E-2</v>
      </c>
      <c r="DQ8" s="243">
        <f>IF(ISBLANK('In Process Calc.'!BH8),"",'In Process Calc.'!BH8)</f>
        <v>-1.3019592144760582E-2</v>
      </c>
      <c r="DR8" s="243">
        <f>IF(ISBLANK('In Process Calc.'!BI8),"",'In Process Calc.'!BI8)</f>
        <v>-1.3271735319969481E-2</v>
      </c>
      <c r="DS8" s="243">
        <f>IF(ISBLANK('In Process Calc.'!BJ8),"",'In Process Calc.'!BJ8)</f>
        <v>-1.5272611857383673E-4</v>
      </c>
      <c r="DT8" s="243">
        <f>IF(ISBLANK('In Process Calc.'!BK8),"",'In Process Calc.'!BK8)</f>
        <v>-1.7746245062311997E-2</v>
      </c>
      <c r="DU8" s="243">
        <f>IF(ISBLANK('In Process Calc.'!BL8),"",'In Process Calc.'!BL8)</f>
        <v>-5.5625464825907189E-3</v>
      </c>
      <c r="DV8" s="243">
        <f>IF(ISBLANK('In Process Calc.'!BM8),"",'In Process Calc.'!BM8)</f>
        <v>-3.4896863769529017E-3</v>
      </c>
      <c r="DW8" s="243">
        <f>IF(ISBLANK('In Process Calc.'!BN8),"",'In Process Calc.'!BN8)</f>
        <v>2.1326245809434878E-3</v>
      </c>
      <c r="DX8" s="243">
        <f>IF(ISBLANK('In Process Calc.'!BO8),"",'In Process Calc.'!BO8)</f>
        <v>-7.9825419150551563E-4</v>
      </c>
      <c r="DY8" s="243">
        <f>IF(ISBLANK('In Process Calc.'!BP8),"",'In Process Calc.'!BP8)</f>
        <v>-4.1069338110144181E-3</v>
      </c>
      <c r="DZ8" s="243">
        <f>IF(ISBLANK('In Process Calc.'!BQ8),"",'In Process Calc.'!BQ8)</f>
        <v>-7.0441425678141253E-4</v>
      </c>
      <c r="EA8" s="243">
        <f>IF(ISBLANK('In Process Calc.'!BR8),"",'In Process Calc.'!BR8)</f>
        <v>-2.2439238022082527E-2</v>
      </c>
      <c r="EB8" s="243">
        <f>IF(ISBLANK('In Process Calc.'!BS8),"",'In Process Calc.'!BS8)</f>
        <v>0</v>
      </c>
      <c r="EC8" s="243">
        <f>IF(ISBLANK('In Process Calc.'!BT8),"",'In Process Calc.'!BT8)</f>
        <v>-0.25708845811024161</v>
      </c>
      <c r="ED8" s="243">
        <f>IF(ISBLANK('In Process Calc.'!BU8),"",'In Process Calc.'!BU8)</f>
        <v>-0.26934454393777896</v>
      </c>
      <c r="EE8" s="243">
        <f>IF(ISBLANK('In Process Calc.'!BV8),"",'In Process Calc.'!BV8)</f>
        <v>-0.97961244343925513</v>
      </c>
      <c r="EF8" s="243">
        <f>IF(ISBLANK('In Process Calc.'!BW8),"",'In Process Calc.'!BW8)</f>
        <v>6.3978737428304552E-3</v>
      </c>
      <c r="EG8" s="243">
        <f>IF(ISBLANK('In Process Calc.'!BX8),"",'In Process Calc.'!BX8)</f>
        <v>0.39469790489112777</v>
      </c>
      <c r="EH8" s="243">
        <f>IF(ISBLANK('In Process Calc.'!BY8),"",'In Process Calc.'!BY8)</f>
        <v>0</v>
      </c>
      <c r="EI8" s="243">
        <f>IF(ISBLANK('In Process Calc.'!BZ8),"",'In Process Calc.'!BZ8)</f>
        <v>-0.11723587708031502</v>
      </c>
      <c r="EJ8" s="243">
        <f>IF(ISBLANK('In Process Calc.'!CA8),"",'In Process Calc.'!CA8)</f>
        <v>2.7673797067964316</v>
      </c>
      <c r="EK8" s="243">
        <f>IF(ISBLANK('Post Process Calc.'!A8),"",'Post Process Calc.'!A8)</f>
        <v>4.0235999656677244</v>
      </c>
      <c r="EL8" s="243">
        <f>IF(ISBLANK('Post Process Calc.'!C8),"",'Post Process Calc.'!C8)</f>
        <v>1.9936258295762066E-2</v>
      </c>
      <c r="EM8" s="243">
        <f>IF(ISBLANK('Post Process Calc.'!D8),"",'Post Process Calc.'!D8)</f>
        <v>0</v>
      </c>
      <c r="EN8" s="243">
        <f>IF(ISBLANK('Post Process Calc.'!E8),"",'Post Process Calc.'!E8)</f>
        <v>3.0699024822876786</v>
      </c>
      <c r="EO8" s="243">
        <f>IF(ISBLANK('Post Process Calc.'!F8),"",'Post Process Calc.'!F8)</f>
        <v>-1.8925970705394066E-2</v>
      </c>
      <c r="EP8" s="243">
        <f>IF(ISBLANK('Post Process Calc.'!G8),"",'Post Process Calc.'!G8)</f>
        <v>-1.8519912771189824E-3</v>
      </c>
      <c r="EQ8" s="243">
        <f>IF(ISBLANK('Post Process Calc.'!H8),"",'Post Process Calc.'!H8)</f>
        <v>3.7030804665030264E-3</v>
      </c>
      <c r="ER8" s="243">
        <f>IF(ISBLANK('Post Process Calc.'!I8),"",'Post Process Calc.'!I8)</f>
        <v>-6.6136363825725379E-3</v>
      </c>
      <c r="ES8" s="243">
        <f>IF(ISBLANK('Post Process Calc.'!J8),"",'Post Process Calc.'!J8)</f>
        <v>2.6655662870020791E-3</v>
      </c>
      <c r="ET8" s="243">
        <f>IF(ISBLANK('Post Process Calc.'!K8),"",'Post Process Calc.'!K8)</f>
        <v>6.6036572777094044E-2</v>
      </c>
      <c r="EU8" s="243">
        <f>IF(ISBLANK('Post Process Calc.'!L8),"",'Post Process Calc.'!L8)</f>
        <v>-5.6348922878439274E-3</v>
      </c>
      <c r="EV8" s="243">
        <f>IF(ISBLANK('Post Process Calc.'!M8),"",'Post Process Calc.'!M8)</f>
        <v>-2.8607657498844776E-2</v>
      </c>
      <c r="EW8" s="243">
        <f>IF(ISBLANK('Post Process Calc.'!N8),"",'Post Process Calc.'!N8)</f>
        <v>4.9672622057870348E-4</v>
      </c>
      <c r="EX8" s="243">
        <f>IF(ISBLANK('Post Process Calc.'!O8),"",'Post Process Calc.'!O8)</f>
        <v>1.3314261979544132E-3</v>
      </c>
      <c r="EY8" s="243">
        <f>IF(ISBLANK('Post Process Calc.'!P8),"",'Post Process Calc.'!P8)</f>
        <v>-1.7081573493948744E-3</v>
      </c>
      <c r="EZ8" s="243">
        <f>IF(ISBLANK('Post Process Calc.'!Q8),"",'Post Process Calc.'!Q8)</f>
        <v>2.0561896874776223E-2</v>
      </c>
      <c r="FA8" s="243">
        <f>IF(ISBLANK('Post Process Calc.'!R8),"",'Post Process Calc.'!R8)</f>
        <v>1.719430873729996E-3</v>
      </c>
      <c r="FB8" s="243">
        <f>IF(ISBLANK('Post Process Calc.'!S8),"",'Post Process Calc.'!S8)</f>
        <v>-3.0660991397779237E-3</v>
      </c>
      <c r="FC8" s="243">
        <f>IF(ISBLANK('Post Process Calc.'!T8),"",'Post Process Calc.'!T8)</f>
        <v>2.2824193900395063E-3</v>
      </c>
      <c r="FD8" s="243">
        <f>IF(ISBLANK('Post Process Calc.'!U8),"",'Post Process Calc.'!U8)</f>
        <v>-1.8612301461638354E-2</v>
      </c>
      <c r="FE8" s="243">
        <f>IF(ISBLANK('Post Process Calc.'!V8),"",'Post Process Calc.'!V8)</f>
        <v>-1.0718608714373676E-3</v>
      </c>
      <c r="FF8" s="243">
        <f>IF(ISBLANK('Post Process Calc.'!W8),"",'Post Process Calc.'!W8)</f>
        <v>7.6733709313832263E-3</v>
      </c>
      <c r="FG8" s="243">
        <f>IF(ISBLANK('Post Process Calc.'!X8),"",'Post Process Calc.'!X8)</f>
        <v>1.2562307379522264E-2</v>
      </c>
      <c r="FH8" s="243">
        <f>IF(ISBLANK('Post Process Calc.'!Y8),"",'Post Process Calc.'!Y8)</f>
        <v>7.8450201351255976E-3</v>
      </c>
      <c r="FI8" s="243">
        <f>IF(ISBLANK('Post Process Calc.'!Z8),"",'Post Process Calc.'!Z8)</f>
        <v>-1.2188296018646385E-3</v>
      </c>
      <c r="FJ8" s="243">
        <f>IF(ISBLANK('Post Process Calc.'!AA8),"",'Post Process Calc.'!AA8)</f>
        <v>4.1282927205065602E-3</v>
      </c>
      <c r="FK8" s="243">
        <f>IF(ISBLANK('Post Process Calc.'!AB8),"",'Post Process Calc.'!AB8)</f>
        <v>-9.823283195317889E-3</v>
      </c>
      <c r="FL8" s="243">
        <f>IF(ISBLANK('Post Process Calc.'!AC8),"",'Post Process Calc.'!AC8)</f>
        <v>0</v>
      </c>
      <c r="FM8" s="243">
        <f>IF(ISBLANK('Post Process Calc.'!AD8),"",'Post Process Calc.'!AD8)</f>
        <v>-2.1561798470042411E-2</v>
      </c>
      <c r="FN8" s="243">
        <f>IF(ISBLANK('Post Process Calc.'!AE8),"",'Post Process Calc.'!AE8)</f>
        <v>-5.9100070637074842E-2</v>
      </c>
      <c r="FO8" s="243">
        <f>IF(ISBLANK('Post Process Calc.'!AF8),"",'Post Process Calc.'!AF8)</f>
        <v>-4.6431613620177704E-2</v>
      </c>
      <c r="FP8" s="243">
        <f>IF(ISBLANK('Post Process Calc.'!AG8),"",'Post Process Calc.'!AG8)</f>
        <v>0.31137135090554674</v>
      </c>
      <c r="FQ8" s="243">
        <f>IF(ISBLANK('Post Process Calc.'!AH8),"",'Post Process Calc.'!AH8)</f>
        <v>0</v>
      </c>
      <c r="FR8" s="243">
        <f>IF(ISBLANK('Post Process Calc.'!AI8),"",'Post Process Calc.'!AI8)</f>
        <v>-8.5329871779755498E-2</v>
      </c>
      <c r="FS8" s="243">
        <f>IF(ISBLANK('Post Process Calc.'!AJ8),"",'Post Process Calc.'!AJ8)</f>
        <v>3.3030447630366258</v>
      </c>
    </row>
    <row r="9" spans="1:175">
      <c r="A9" s="238" t="str">
        <f>IF(Glutamine!B12&lt;&gt;0,Glutamine!$B$1,"")</f>
        <v>XB50</v>
      </c>
      <c r="B9" s="238">
        <f>IF(ISBLANK(Glutamine!A12),"",Glutamine!A12)</f>
        <v>5</v>
      </c>
      <c r="C9" s="245">
        <f>IF(ISBLANK(Glutamine!B12),"",Glutamine!B12)</f>
        <v>4.8319444444496185</v>
      </c>
      <c r="D9" s="246">
        <f>IF(ISBLANK(Glutamine!C12),"",Glutamine!C12)</f>
        <v>115.96666666679084</v>
      </c>
      <c r="E9" s="238">
        <f>IF(ISBLANK(Glutamine!D12),"",Glutamine!D12)</f>
        <v>35</v>
      </c>
      <c r="F9" s="238" t="str">
        <f>IF(ISBLANK(Glutamine!E13),"",Glutamine!E13)</f>
        <v/>
      </c>
      <c r="G9" s="238" t="str">
        <f>IF(ISBLANK(Glutamine!G12),"",Glutamine!G12)</f>
        <v/>
      </c>
      <c r="H9" s="243">
        <f>IF(ISBLANK(Glutamine!H12),"",Glutamine!H12)</f>
        <v>4.0235999656677244</v>
      </c>
      <c r="I9" s="243">
        <f>IF(ISBLANK(Glutamine!I12),"",Glutamine!I12)</f>
        <v>3.531265124853622E-2</v>
      </c>
      <c r="J9" s="243">
        <f>IF(ISBLANK(Glutamine!J12),"",Glutamine!J12)</f>
        <v>4.0589126169162606</v>
      </c>
      <c r="K9" s="243">
        <f>IF(ISBLANK(Glutamine!K12),"",Glutamine!K12)</f>
        <v>99.129997253417969</v>
      </c>
      <c r="L9" s="238" t="str">
        <f>IF(ISBLANK(Glutamine!L12),"",Glutamine!L12)</f>
        <v/>
      </c>
      <c r="M9" s="238" t="str">
        <f>IF(ISBLANK(Glutamine!M12),"",Glutamine!M12)</f>
        <v/>
      </c>
      <c r="N9" s="238" t="str">
        <f>IF(ISBLANK(Glutamine!N12),"",Glutamine!N12)</f>
        <v/>
      </c>
      <c r="O9" s="238" t="str">
        <f>IF(ISBLANK(Glutamine!O12),"",Glutamine!O12)</f>
        <v/>
      </c>
      <c r="P9" s="238" t="str">
        <f>IF(ISBLANK(Glutamine!P12),"",Glutamine!P12)</f>
        <v/>
      </c>
      <c r="Q9" s="238" t="str">
        <f>IF(ISBLANK(Glutamine!Q12),"",Glutamine!Q12)</f>
        <v/>
      </c>
      <c r="R9" s="238">
        <f>IF(ISBLANK(Glutamine!R12),"",Glutamine!R12)</f>
        <v>374</v>
      </c>
      <c r="S9" s="238">
        <f>IF(ISBLANK(Glutamine!S12),"",Glutamine!S12)</f>
        <v>87.16</v>
      </c>
      <c r="T9" s="243">
        <f>IF(ISBLANK(Glutamine!U12),"",Glutamine!U12)</f>
        <v>0.63800000000000001</v>
      </c>
      <c r="U9" s="243">
        <f>IF(ISBLANK(Glutamine!V12),"",Glutamine!V12)</f>
        <v>2.734</v>
      </c>
      <c r="V9" s="243">
        <f>IF(ISBLANK(Glutamine!W12),"",Glutamine!W12)</f>
        <v>7.375</v>
      </c>
      <c r="W9" s="243">
        <f>IF(ISBLANK(Glutamine!X12),"",Glutamine!X12)</f>
        <v>1.895</v>
      </c>
      <c r="X9" s="243">
        <f>IF(ISBLANK(Glutamine!Y12),"",Glutamine!Y12)</f>
        <v>0.86599999999999999</v>
      </c>
      <c r="Y9" s="243">
        <f>IF(ISBLANK(Glutamine!Z12),"",Glutamine!Z12)</f>
        <v>34.470125890894558</v>
      </c>
      <c r="Z9" s="243">
        <f>IF(ISBLANK(Glutamine!AA12),"",Glutamine!AA12)</f>
        <v>1.071</v>
      </c>
      <c r="AA9" s="243">
        <f>IF(ISBLANK(Glutamine!AB12),"",Glutamine!AB12)</f>
        <v>10.302</v>
      </c>
      <c r="AB9" s="243">
        <f>IF(ISBLANK(Glutamine!AC12),"",Glutamine!AC12)</f>
        <v>1.272</v>
      </c>
      <c r="AC9" s="243">
        <f>IF(ISBLANK(Glutamine!AD12),"",Glutamine!AD12)</f>
        <v>1.825</v>
      </c>
      <c r="AD9" s="243">
        <f>IF(ISBLANK(Glutamine!AE12),"",Glutamine!AE12)</f>
        <v>3.6859999999999999</v>
      </c>
      <c r="AE9" s="243">
        <f>IF(ISBLANK(Glutamine!AF12),"",Glutamine!AF12)</f>
        <v>6.9937833037300177</v>
      </c>
      <c r="AF9" s="243">
        <f>IF(ISBLANK(Glutamine!AG12),"",Glutamine!AG12)</f>
        <v>5.1260000000000003</v>
      </c>
      <c r="AG9" s="243">
        <f>IF(ISBLANK(Glutamine!AH12),"",Glutamine!AH12)</f>
        <v>4.5430000000000001</v>
      </c>
      <c r="AH9" s="243">
        <f>IF(ISBLANK(Glutamine!AI12),"",Glutamine!AI12)</f>
        <v>0.57399999999999995</v>
      </c>
      <c r="AI9" s="243">
        <f>IF(ISBLANK(Glutamine!AJ12),"",Glutamine!AJ12)</f>
        <v>4.03</v>
      </c>
      <c r="AJ9" s="243">
        <f>IF(ISBLANK(Glutamine!AK12),"",Glutamine!AK12)</f>
        <v>1.772</v>
      </c>
      <c r="AK9" s="243">
        <f>IF(ISBLANK(Glutamine!AL12),"",Glutamine!AL12)</f>
        <v>4.516</v>
      </c>
      <c r="AL9" s="243">
        <f>IF(ISBLANK(Glutamine!AM12),"",Glutamine!AM12)</f>
        <v>3.21</v>
      </c>
      <c r="AM9" s="243">
        <f>IF(ISBLANK(Glutamine!AN12),"",Glutamine!AN12)</f>
        <v>2.609</v>
      </c>
      <c r="AN9" s="243">
        <f>IF(ISBLANK(Glutamine!AO12),"",Glutamine!AO12)</f>
        <v>1.3720000000000001</v>
      </c>
      <c r="AO9" s="243">
        <f>IF(ISBLANK(Glutamine!AP12),"",Glutamine!AP12)</f>
        <v>1.2350000000000001</v>
      </c>
      <c r="AP9" s="243">
        <f>IF(ISBLANK(Glutamine!AQ12),"",Glutamine!AQ12)</f>
        <v>5.4749999999999996</v>
      </c>
      <c r="AQ9" s="243">
        <f>IF(ISBLANK(Glutamine!AR12),"",Glutamine!AR12)</f>
        <v>0</v>
      </c>
      <c r="AR9" s="243" t="str">
        <f>IF(ISBLANK(Glutamine!AS12),"",Glutamine!AS12)</f>
        <v/>
      </c>
      <c r="AS9" s="243" t="str">
        <f>IF(ISBLANK(Glutamine!AT12),"",Glutamine!AT12)</f>
        <v/>
      </c>
      <c r="AT9" s="243" t="str">
        <f>IF(ISBLANK(Glutamine!AU12),"",Glutamine!AU12)</f>
        <v/>
      </c>
      <c r="AU9" s="243" t="str">
        <f>IF(ISBLANK(Glutamine!AV12),"",Glutamine!AV12)</f>
        <v/>
      </c>
      <c r="AV9" s="243" t="str">
        <f>IF(ISBLANK(Glutamine!AW12),"",Glutamine!AW12)</f>
        <v/>
      </c>
      <c r="AW9" s="243" t="str">
        <f>IF(ISBLANK(Glutamine!AX12),"",Glutamine!AX12)</f>
        <v/>
      </c>
      <c r="AX9" s="243" t="str">
        <f>IF(ISBLANK(Glutamine!AY12),"",Glutamine!AY12)</f>
        <v/>
      </c>
      <c r="AY9" s="243" t="str">
        <f>IF(ISBLANK(Glutamine!AZ12),"",Glutamine!AZ12)</f>
        <v/>
      </c>
      <c r="AZ9" s="243" t="str">
        <f>IF(ISBLANK(Glutamine!BA12),"",Glutamine!BA12)</f>
        <v/>
      </c>
      <c r="BA9" s="243" t="str">
        <f>IF(ISBLANK(Glutamine!BB12),"",Glutamine!BB12)</f>
        <v/>
      </c>
      <c r="BB9" s="243" t="str">
        <f>IF(ISBLANK(Glutamine!BC12),"",Glutamine!BC12)</f>
        <v/>
      </c>
      <c r="BC9" s="243" t="str">
        <f>IF(ISBLANK(Glutamine!BE12),"",Glutamine!BE12)</f>
        <v/>
      </c>
      <c r="BD9" s="243" t="str">
        <f>IF(ISBLANK(Glutamine!BF12),"",Glutamine!BF12)</f>
        <v/>
      </c>
      <c r="BE9" s="243" t="str">
        <f>IF(ISBLANK(Glutamine!BG12),"",Glutamine!BG12)</f>
        <v/>
      </c>
      <c r="BF9" s="243" t="str">
        <f>IF(ISBLANK(Glutamine!BI12),"",Glutamine!BI12)</f>
        <v/>
      </c>
      <c r="BG9" s="243" t="str">
        <f>IF(ISBLANK(Glutamine!BJ12),"",Glutamine!BJ12)</f>
        <v/>
      </c>
      <c r="BH9" s="243" t="str">
        <f>IF(ISBLANK(Glutamine!BK12),"",Glutamine!BK12)</f>
        <v/>
      </c>
      <c r="BI9" s="243" t="str">
        <f>IF(ISBLANK(Glutamine!BL12),"",Glutamine!BL12)</f>
        <v/>
      </c>
      <c r="BJ9" s="243" t="str">
        <f>IF(ISBLANK(Glutamine!BM12),"",Glutamine!BM12)</f>
        <v/>
      </c>
      <c r="BK9" s="243" t="str">
        <f>IF(ISBLANK(Glutamine!BN12),"",Glutamine!BN12)</f>
        <v/>
      </c>
      <c r="BL9" s="243" t="str">
        <f>IF(ISBLANK(Glutamine!BO12),"",Glutamine!BO12)</f>
        <v/>
      </c>
      <c r="BM9" s="243" t="str">
        <f>IF(ISBLANK(Glutamine!BP12),"",Glutamine!BP12)</f>
        <v/>
      </c>
      <c r="BN9" s="238">
        <f>IF(ISBLANK('In Process Calc.'!B9),"",ROUND('In Process Calc.'!B9,2))</f>
        <v>5.88</v>
      </c>
      <c r="BO9" s="238">
        <f>IF(ISBLANK('In Process Calc.'!C9),"",ROUND('In Process Calc.'!C9,2))</f>
        <v>141.16999999999999</v>
      </c>
      <c r="BP9" s="238">
        <f>IF(ISBLANK('In Process Calc.'!E9),"",'In Process Calc.'!E9)</f>
        <v>1883.7777777777778</v>
      </c>
      <c r="BQ9" s="238">
        <f>IF(ISBLANK('In Process Calc.'!F9),"",'In Process Calc.'!F9)</f>
        <v>0</v>
      </c>
      <c r="BR9" s="238">
        <f>IF(ISBLANK('In Process Calc.'!H9),"",'In Process Calc.'!H9)</f>
        <v>0</v>
      </c>
      <c r="BS9" s="238">
        <f>IF(ISBLANK('In Process Calc.'!J9),"",'In Process Calc.'!J9)</f>
        <v>1883.7777777777778</v>
      </c>
      <c r="BT9" s="243">
        <f>IF(ISBLANK('In Process Calc.'!K9),"",'In Process Calc.'!K9)</f>
        <v>335.14896391090406</v>
      </c>
      <c r="BU9" s="243">
        <f>IF(ISBLANK('In Process Calc.'!L9),"",'In Process Calc.'!L9)</f>
        <v>11845.628654940967</v>
      </c>
      <c r="BV9" s="243">
        <f>IF(ISBLANK('In Process Calc.'!M9),"",'In Process Calc.'!M9)</f>
        <v>0</v>
      </c>
      <c r="BW9" s="243">
        <f>IF(ISBLANK('In Process Calc.'!N9),"",'In Process Calc.'!N9)</f>
        <v>402.43144666666666</v>
      </c>
      <c r="BX9" s="243">
        <f>IF(ISBLANK('In Process Calc.'!O9),"",'In Process Calc.'!O9)</f>
        <v>-2.5133976666666671</v>
      </c>
      <c r="BY9" s="243">
        <f>IF(ISBLANK('In Process Calc.'!P9),"",'In Process Calc.'!P9)</f>
        <v>-1.0411961111111112</v>
      </c>
      <c r="BZ9" s="243">
        <f>IF(ISBLANK('In Process Calc.'!Q9),"",'In Process Calc.'!Q9)</f>
        <v>0.89982533333333259</v>
      </c>
      <c r="CA9" s="243">
        <f>IF(ISBLANK('In Process Calc.'!R9),"",'In Process Calc.'!R9)</f>
        <v>-0.44225777777777775</v>
      </c>
      <c r="CB9" s="243">
        <f>IF(ISBLANK('In Process Calc.'!S9),"",'In Process Calc.'!S9)</f>
        <v>0.87884966666666675</v>
      </c>
      <c r="CC9" s="243">
        <f>IF(ISBLANK('In Process Calc.'!T9),"",'In Process Calc.'!T9)</f>
        <v>21.06940013986409</v>
      </c>
      <c r="CD9" s="243">
        <f>IF(ISBLANK('In Process Calc.'!U9),"",'In Process Calc.'!U9)</f>
        <v>-3.0366497777777783</v>
      </c>
      <c r="CE9" s="243">
        <f>IF(ISBLANK('In Process Calc.'!V9),"",'In Process Calc.'!V9)</f>
        <v>-19.546170777777775</v>
      </c>
      <c r="CF9" s="243">
        <f>IF(ISBLANK('In Process Calc.'!W9),"",'In Process Calc.'!W9)</f>
        <v>-2.2440228888888889</v>
      </c>
      <c r="CG9" s="243">
        <f>IF(ISBLANK('In Process Calc.'!X9),"",'In Process Calc.'!X9)</f>
        <v>-0.82586077777777789</v>
      </c>
      <c r="CH9" s="243">
        <f>IF(ISBLANK('In Process Calc.'!Y9),"",'In Process Calc.'!Y9)</f>
        <v>-1.4599227777777777</v>
      </c>
      <c r="CI9" s="243">
        <f>IF(ISBLANK('In Process Calc.'!Z9),"",'In Process Calc.'!Z9)</f>
        <v>17.323070850601937</v>
      </c>
      <c r="CJ9" s="243">
        <f>IF(ISBLANK('In Process Calc.'!AA9),"",'In Process Calc.'!AA9)</f>
        <v>-0.70881633333333427</v>
      </c>
      <c r="CK9" s="243">
        <f>IF(ISBLANK('In Process Calc.'!AB9),"",'In Process Calc.'!AB9)</f>
        <v>-2.0172981111111112</v>
      </c>
      <c r="CL9" s="243">
        <f>IF(ISBLANK('In Process Calc.'!AC9),"",'In Process Calc.'!AC9)</f>
        <v>0.83186855555555561</v>
      </c>
      <c r="CM9" s="243">
        <f>IF(ISBLANK('In Process Calc.'!AD9),"",'In Process Calc.'!AD9)</f>
        <v>-9.6309977777777789</v>
      </c>
      <c r="CN9" s="243">
        <f>IF(ISBLANK('In Process Calc.'!AE9),"",'In Process Calc.'!AE9)</f>
        <v>-0.87614788888888873</v>
      </c>
      <c r="CO9" s="243">
        <f>IF(ISBLANK('In Process Calc.'!AF9),"",'In Process Calc.'!AF9)</f>
        <v>2.9692012222222224</v>
      </c>
      <c r="CP9" s="243">
        <f>IF(ISBLANK('In Process Calc.'!AG9),"",'In Process Calc.'!AG9)</f>
        <v>5.4313156666666664</v>
      </c>
      <c r="CQ9" s="243">
        <f>IF(ISBLANK('In Process Calc.'!AH9),"",'In Process Calc.'!AH9)</f>
        <v>2.3977358888888878</v>
      </c>
      <c r="CR9" s="243">
        <f>IF(ISBLANK('In Process Calc.'!AI9),"",'In Process Calc.'!AI9)</f>
        <v>-0.49350233333333332</v>
      </c>
      <c r="CS9" s="243">
        <f>IF(ISBLANK('In Process Calc.'!AJ9),"",'In Process Calc.'!AJ9)</f>
        <v>1.243978888888889</v>
      </c>
      <c r="CT9" s="243">
        <f>IF(ISBLANK('In Process Calc.'!AK9),"",'In Process Calc.'!AK9)</f>
        <v>-5.3031476666666686</v>
      </c>
      <c r="CU9" s="243">
        <f>IF(ISBLANK('In Process Calc.'!AL9),"",'In Process Calc.'!AL9)</f>
        <v>0</v>
      </c>
      <c r="CV9" s="243">
        <f>IF(ISBLANK('In Process Calc.'!AM9),"",'In Process Calc.'!AM9)</f>
        <v>-24.768702999999991</v>
      </c>
      <c r="CW9" s="243">
        <f>IF(ISBLANK('In Process Calc.'!AN9),"",'In Process Calc.'!AN9)</f>
        <v>-36.913098444444437</v>
      </c>
      <c r="CX9" s="243">
        <f>IF(ISBLANK('In Process Calc.'!AO9),"",'In Process Calc.'!AO9)</f>
        <v>-122.82069755555558</v>
      </c>
      <c r="CY9" s="243">
        <f>IF(ISBLANK('In Process Calc.'!AP9),"",'In Process Calc.'!AP9)</f>
        <v>0</v>
      </c>
      <c r="CZ9" s="243">
        <f>IF(ISBLANK('In Process Calc.'!AQ9),"",'In Process Calc.'!AQ9)</f>
        <v>0</v>
      </c>
      <c r="DA9" s="243">
        <f>IF(ISBLANK('In Process Calc.'!AR9),"",'In Process Calc.'!AR9)</f>
        <v>1.9218179302097769E-2</v>
      </c>
      <c r="DB9" s="243">
        <f>IF(ISBLANK('In Process Calc.'!AS9),"",'In Process Calc.'!AS9)</f>
        <v>1.9362127916059874E-2</v>
      </c>
      <c r="DC9" s="243">
        <f>IF(ISBLANK('In Process Calc.'!AT9),"",'In Process Calc.'!AT9)</f>
        <v>1.4394861396210354E-4</v>
      </c>
      <c r="DD9" s="243">
        <f>IF(ISBLANK('In Process Calc.'!AU9),"",'In Process Calc.'!AU9)</f>
        <v>0.9549029469625222</v>
      </c>
      <c r="DE9" s="243">
        <f>IF(ISBLANK('In Process Calc.'!AV9),"",'In Process Calc.'!AV9)</f>
        <v>-5.7660358205680251E-3</v>
      </c>
      <c r="DF9" s="243">
        <f>IF(ISBLANK('In Process Calc.'!AW9),"",'In Process Calc.'!AW9)</f>
        <v>-8.451360715955637E-4</v>
      </c>
      <c r="DG9" s="243">
        <f>IF(ISBLANK('In Process Calc.'!AX9),"",'In Process Calc.'!AX9)</f>
        <v>6.8258821381788799E-3</v>
      </c>
      <c r="DH9" s="243">
        <f>IF(ISBLANK('In Process Calc.'!AY9),"",'In Process Calc.'!AY9)</f>
        <v>-2.1532695377079534E-3</v>
      </c>
      <c r="DI9" s="243">
        <f>IF(ISBLANK('In Process Calc.'!AZ9),"",'In Process Calc.'!AZ9)</f>
        <v>1.3069160171452266E-3</v>
      </c>
      <c r="DJ9" s="243">
        <f>IF(ISBLANK('In Process Calc.'!BA9),"",'In Process Calc.'!BA9)</f>
        <v>5.1606859714009856E-2</v>
      </c>
      <c r="DK9" s="243">
        <f>IF(ISBLANK('In Process Calc.'!BB9),"",'In Process Calc.'!BB9)</f>
        <v>-4.1162632593211455E-3</v>
      </c>
      <c r="DL9" s="243">
        <f>IF(ISBLANK('In Process Calc.'!BC9),"",'In Process Calc.'!BC9)</f>
        <v>-2.0323141274482915E-2</v>
      </c>
      <c r="DM9" s="243">
        <f>IF(ISBLANK('In Process Calc.'!BD9),"",'In Process Calc.'!BD9)</f>
        <v>-1.0875070242539733E-3</v>
      </c>
      <c r="DN9" s="243">
        <f>IF(ISBLANK('In Process Calc.'!BE9),"",'In Process Calc.'!BE9)</f>
        <v>2.335223827699018E-4</v>
      </c>
      <c r="DO9" s="243">
        <f>IF(ISBLANK('In Process Calc.'!BF9),"",'In Process Calc.'!BF9)</f>
        <v>-1.2865882414335578E-3</v>
      </c>
      <c r="DP9" s="243">
        <f>IF(ISBLANK('In Process Calc.'!BG9),"",'In Process Calc.'!BG9)</f>
        <v>1.9559734864274498E-2</v>
      </c>
      <c r="DQ9" s="243">
        <f>IF(ISBLANK('In Process Calc.'!BH9),"",'In Process Calc.'!BH9)</f>
        <v>5.4600553399911026E-5</v>
      </c>
      <c r="DR9" s="243">
        <f>IF(ISBLANK('In Process Calc.'!BI9),"",'In Process Calc.'!BI9)</f>
        <v>-1.4004245246107465E-3</v>
      </c>
      <c r="DS9" s="243">
        <f>IF(ISBLANK('In Process Calc.'!BJ9),"",'In Process Calc.'!BJ9)</f>
        <v>1.1922534653247485E-3</v>
      </c>
      <c r="DT9" s="243">
        <f>IF(ISBLANK('In Process Calc.'!BK9),"",'In Process Calc.'!BK9)</f>
        <v>-1.326539343029505E-2</v>
      </c>
      <c r="DU9" s="243">
        <f>IF(ISBLANK('In Process Calc.'!BL9),"",'In Process Calc.'!BL9)</f>
        <v>-7.3408461977168685E-4</v>
      </c>
      <c r="DV9" s="243">
        <f>IF(ISBLANK('In Process Calc.'!BM9),"",'In Process Calc.'!BM9)</f>
        <v>4.6463544364327225E-3</v>
      </c>
      <c r="DW9" s="243">
        <f>IF(ISBLANK('In Process Calc.'!BN9),"",'In Process Calc.'!BN9)</f>
        <v>5.5624493769372571E-3</v>
      </c>
      <c r="DX9" s="243">
        <f>IF(ISBLANK('In Process Calc.'!BO9),"",'In Process Calc.'!BO9)</f>
        <v>3.8375391474485595E-3</v>
      </c>
      <c r="DY9" s="243">
        <f>IF(ISBLANK('In Process Calc.'!BP9),"",'In Process Calc.'!BP9)</f>
        <v>-5.2806446091353647E-4</v>
      </c>
      <c r="DZ9" s="243">
        <f>IF(ISBLANK('In Process Calc.'!BQ9),"",'In Process Calc.'!BQ9)</f>
        <v>2.1625227412119066E-3</v>
      </c>
      <c r="EA9" s="243">
        <f>IF(ISBLANK('In Process Calc.'!BR9),"",'In Process Calc.'!BR9)</f>
        <v>-5.4803427558280183E-3</v>
      </c>
      <c r="EB9" s="243">
        <f>IF(ISBLANK('In Process Calc.'!BS9),"",'In Process Calc.'!BS9)</f>
        <v>0</v>
      </c>
      <c r="EC9" s="243">
        <f>IF(ISBLANK('In Process Calc.'!BT9),"",'In Process Calc.'!BT9)</f>
        <v>-5.3925929963428588E-3</v>
      </c>
      <c r="ED9" s="243">
        <f>IF(ISBLANK('In Process Calc.'!BU9),"",'In Process Calc.'!BU9)</f>
        <v>-1.2891950606069881E-2</v>
      </c>
      <c r="EE9" s="243">
        <f>IF(ISBLANK('In Process Calc.'!BV9),"",'In Process Calc.'!BV9)</f>
        <v>-9.0029837383736475E-2</v>
      </c>
      <c r="EF9" s="243">
        <f>IF(ISBLANK('In Process Calc.'!BW9),"",'In Process Calc.'!BW9)</f>
        <v>0.11756701117290627</v>
      </c>
      <c r="EG9" s="243">
        <f>IF(ISBLANK('In Process Calc.'!BX9),"",'In Process Calc.'!BX9)</f>
        <v>0.37901424292562724</v>
      </c>
      <c r="EH9" s="243">
        <f>IF(ISBLANK('In Process Calc.'!BY9),"",'In Process Calc.'!BY9)</f>
        <v>0</v>
      </c>
      <c r="EI9" s="243">
        <f>IF(ISBLANK('In Process Calc.'!BZ9),"",'In Process Calc.'!BZ9)</f>
        <v>-7.9761940217488031E-2</v>
      </c>
      <c r="EJ9" s="243">
        <f>IF(ISBLANK('In Process Calc.'!CA9),"",'In Process Calc.'!CA9)</f>
        <v>3.2226785787463896</v>
      </c>
      <c r="EK9" s="243">
        <f>IF(ISBLANK('Post Process Calc.'!A9),"",'Post Process Calc.'!A9)</f>
        <v>6.555300099945069</v>
      </c>
      <c r="EL9" s="243">
        <f>IF(ISBLANK('Post Process Calc.'!C9),"",'Post Process Calc.'!C9)</f>
        <v>1.6116851393872915E-2</v>
      </c>
      <c r="EM9" s="243">
        <f>IF(ISBLANK('Post Process Calc.'!D9),"",'Post Process Calc.'!D9)</f>
        <v>0</v>
      </c>
      <c r="EN9" s="243">
        <f>IF(ISBLANK('Post Process Calc.'!E9),"",'Post Process Calc.'!E9)</f>
        <v>2.4740903502015756</v>
      </c>
      <c r="EO9" s="243">
        <f>IF(ISBLANK('Post Process Calc.'!F9),"",'Post Process Calc.'!F9)</f>
        <v>-1.2674397591816541E-2</v>
      </c>
      <c r="EP9" s="243">
        <f>IF(ISBLANK('Post Process Calc.'!G9),"",'Post Process Calc.'!G9)</f>
        <v>-1.0037762621890576E-3</v>
      </c>
      <c r="EQ9" s="243">
        <f>IF(ISBLANK('Post Process Calc.'!H9),"",'Post Process Calc.'!H9)</f>
        <v>4.3053082141014101E-3</v>
      </c>
      <c r="ER9" s="243">
        <f>IF(ISBLANK('Post Process Calc.'!I9),"",'Post Process Calc.'!I9)</f>
        <v>-3.4734303654749901E-3</v>
      </c>
      <c r="ES9" s="243">
        <f>IF(ISBLANK('Post Process Calc.'!J9),"",'Post Process Calc.'!J9)</f>
        <v>1.7178174996655298E-3</v>
      </c>
      <c r="ET9" s="243">
        <f>IF(ISBLANK('Post Process Calc.'!K9),"",'Post Process Calc.'!K9)</f>
        <v>4.9899925349047344E-2</v>
      </c>
      <c r="EU9" s="243">
        <f>IF(ISBLANK('Post Process Calc.'!L9),"",'Post Process Calc.'!L9)</f>
        <v>-6.1506280205075731E-3</v>
      </c>
      <c r="EV9" s="243">
        <f>IF(ISBLANK('Post Process Calc.'!M9),"",'Post Process Calc.'!M9)</f>
        <v>-1.3033708447694102E-2</v>
      </c>
      <c r="EW9" s="243">
        <f>IF(ISBLANK('Post Process Calc.'!N9),"",'Post Process Calc.'!N9)</f>
        <v>1.1452350615696839E-3</v>
      </c>
      <c r="EX9" s="243">
        <f>IF(ISBLANK('Post Process Calc.'!O9),"",'Post Process Calc.'!O9)</f>
        <v>1.1554227359164143E-3</v>
      </c>
      <c r="EY9" s="243">
        <f>IF(ISBLANK('Post Process Calc.'!P9),"",'Post Process Calc.'!P9)</f>
        <v>-5.9271271556553132E-4</v>
      </c>
      <c r="EZ9" s="243">
        <f>IF(ISBLANK('Post Process Calc.'!Q9),"",'Post Process Calc.'!Q9)</f>
        <v>7.2171226478049862E-3</v>
      </c>
      <c r="FA9" s="243">
        <f>IF(ISBLANK('Post Process Calc.'!R9),"",'Post Process Calc.'!R9)</f>
        <v>2.115462882837398E-3</v>
      </c>
      <c r="FB9" s="243">
        <f>IF(ISBLANK('Post Process Calc.'!S9),"",'Post Process Calc.'!S9)</f>
        <v>-1.0600018958451178E-3</v>
      </c>
      <c r="FC9" s="243">
        <f>IF(ISBLANK('Post Process Calc.'!T9),"",'Post Process Calc.'!T9)</f>
        <v>1.4141295036574303E-3</v>
      </c>
      <c r="FD9" s="243">
        <f>IF(ISBLANK('Post Process Calc.'!U9),"",'Post Process Calc.'!U9)</f>
        <v>-1.1556201284119019E-2</v>
      </c>
      <c r="FE9" s="243">
        <f>IF(ISBLANK('Post Process Calc.'!V9),"",'Post Process Calc.'!V9)</f>
        <v>-2.4560310512414322E-4</v>
      </c>
      <c r="FF9" s="243">
        <f>IF(ISBLANK('Post Process Calc.'!W9),"",'Post Process Calc.'!W9)</f>
        <v>4.743919170879447E-3</v>
      </c>
      <c r="FG9" s="243">
        <f>IF(ISBLANK('Post Process Calc.'!X9),"",'Post Process Calc.'!X9)</f>
        <v>7.5321246441353755E-3</v>
      </c>
      <c r="FH9" s="243">
        <f>IF(ISBLANK('Post Process Calc.'!Y9),"",'Post Process Calc.'!Y9)</f>
        <v>5.1697314416401822E-3</v>
      </c>
      <c r="FI9" s="243">
        <f>IF(ISBLANK('Post Process Calc.'!Z9),"",'Post Process Calc.'!Z9)</f>
        <v>-6.106768316237783E-4</v>
      </c>
      <c r="FJ9" s="243">
        <f>IF(ISBLANK('Post Process Calc.'!AA9),"",'Post Process Calc.'!AA9)</f>
        <v>2.6967480827537788E-3</v>
      </c>
      <c r="FK9" s="243">
        <f>IF(ISBLANK('Post Process Calc.'!AB9),"",'Post Process Calc.'!AB9)</f>
        <v>-4.8189789901655379E-3</v>
      </c>
      <c r="FL9" s="243">
        <f>IF(ISBLANK('Post Process Calc.'!AC9),"",'Post Process Calc.'!AC9)</f>
        <v>0</v>
      </c>
      <c r="FM9" s="243">
        <f>IF(ISBLANK('Post Process Calc.'!AD9),"",'Post Process Calc.'!AD9)</f>
        <v>1.332797476072671E-3</v>
      </c>
      <c r="FN9" s="243">
        <f>IF(ISBLANK('Post Process Calc.'!AE9),"",'Post Process Calc.'!AE9)</f>
        <v>-2.2897801399862902E-2</v>
      </c>
      <c r="FO9" s="243">
        <f>IF(ISBLANK('Post Process Calc.'!AF9),"",'Post Process Calc.'!AF9)</f>
        <v>3.5191474674158098E-2</v>
      </c>
      <c r="FP9" s="243">
        <f>IF(ISBLANK('Post Process Calc.'!AG9),"",'Post Process Calc.'!AG9)</f>
        <v>0.14463193275985073</v>
      </c>
      <c r="FQ9" s="243">
        <f>IF(ISBLANK('Post Process Calc.'!AH9),"",'Post Process Calc.'!AH9)</f>
        <v>0</v>
      </c>
      <c r="FR9" s="243">
        <f>IF(ISBLANK('Post Process Calc.'!AI9),"",'Post Process Calc.'!AI9)</f>
        <v>-0.12325926296450855</v>
      </c>
      <c r="FS9" s="243">
        <f>IF(ISBLANK('Post Process Calc.'!AJ9),"",'Post Process Calc.'!AJ9)</f>
        <v>1.878865254993157</v>
      </c>
    </row>
    <row r="10" spans="1:175">
      <c r="A10" s="238" t="str">
        <f>IF(Glutamine!B13&lt;&gt;0,Glutamine!$B$1,"")</f>
        <v>XB50</v>
      </c>
      <c r="B10" s="238">
        <f>IF(ISBLANK(Glutamine!A13),"",Glutamine!A13)</f>
        <v>6</v>
      </c>
      <c r="C10" s="245">
        <f>IF(ISBLANK(Glutamine!B13),"",Glutamine!B13)</f>
        <v>5.8819444444452529</v>
      </c>
      <c r="D10" s="246">
        <f>IF(ISBLANK(Glutamine!C13),"",Glutamine!C13)</f>
        <v>141.16666666668607</v>
      </c>
      <c r="E10" s="238">
        <f>IF(ISBLANK(Glutamine!D13),"",Glutamine!D13)</f>
        <v>20</v>
      </c>
      <c r="F10" s="238" t="e">
        <f>IF(ISBLANK(Glutamine!#REF!),"",Glutamine!#REF!)</f>
        <v>#REF!</v>
      </c>
      <c r="G10" s="238" t="str">
        <f>IF(ISBLANK(Glutamine!G13),"",Glutamine!G13)</f>
        <v/>
      </c>
      <c r="H10" s="243">
        <f>IF(ISBLANK(Glutamine!H13),"",Glutamine!H13)</f>
        <v>6.555300099945069</v>
      </c>
      <c r="I10" s="243">
        <f>IF(ISBLANK(Glutamine!I13),"",Glutamine!I13)</f>
        <v>5.4244639370184977E-2</v>
      </c>
      <c r="J10" s="243">
        <f>IF(ISBLANK(Glutamine!J13),"",Glutamine!J13)</f>
        <v>6.609544739315254</v>
      </c>
      <c r="K10" s="243">
        <f>IF(ISBLANK(Glutamine!K13),"",Glutamine!K13)</f>
        <v>99.179298400878906</v>
      </c>
      <c r="L10" s="238" t="str">
        <f>IF(ISBLANK(Glutamine!L13),"",Glutamine!L13)</f>
        <v/>
      </c>
      <c r="M10" s="238" t="str">
        <f>IF(ISBLANK(Glutamine!M13),"",Glutamine!M13)</f>
        <v/>
      </c>
      <c r="N10" s="238" t="str">
        <f>IF(ISBLANK(Glutamine!N13),"",Glutamine!N13)</f>
        <v/>
      </c>
      <c r="O10" s="238" t="str">
        <f>IF(ISBLANK(Glutamine!O13),"",Glutamine!O13)</f>
        <v/>
      </c>
      <c r="P10" s="238" t="str">
        <f>IF(ISBLANK(Glutamine!P13),"",Glutamine!P13)</f>
        <v/>
      </c>
      <c r="Q10" s="238" t="str">
        <f>IF(ISBLANK(Glutamine!Q13),"",Glutamine!Q13)</f>
        <v/>
      </c>
      <c r="R10" s="238">
        <f>IF(ISBLANK(Glutamine!R13),"",Glutamine!R13)</f>
        <v>388</v>
      </c>
      <c r="S10" s="238">
        <f>IF(ISBLANK(Glutamine!S13),"",Glutamine!S13)</f>
        <v>213.63</v>
      </c>
      <c r="T10" s="243">
        <f>IF(ISBLANK(Glutamine!U13),"",Glutamine!U13)</f>
        <v>1.401</v>
      </c>
      <c r="U10" s="243">
        <f>IF(ISBLANK(Glutamine!V13),"",Glutamine!V13)</f>
        <v>2.83</v>
      </c>
      <c r="V10" s="243">
        <f>IF(ISBLANK(Glutamine!W13),"",Glutamine!W13)</f>
        <v>6.423</v>
      </c>
      <c r="W10" s="243">
        <f>IF(ISBLANK(Glutamine!X13),"",Glutamine!X13)</f>
        <v>2.17</v>
      </c>
      <c r="X10" s="243">
        <f>IF(ISBLANK(Glutamine!Y13),"",Glutamine!Y13)</f>
        <v>0.68700000000000006</v>
      </c>
      <c r="Y10" s="243">
        <f>IF(ISBLANK(Glutamine!Z13),"",Glutamine!Z13)</f>
        <v>33.859543950798198</v>
      </c>
      <c r="Z10" s="243">
        <f>IF(ISBLANK(Glutamine!AA13),"",Glutamine!AA13)</f>
        <v>1.6120000000000001</v>
      </c>
      <c r="AA10" s="243">
        <f>IF(ISBLANK(Glutamine!AB13),"",Glutamine!AB13)</f>
        <v>12.943</v>
      </c>
      <c r="AB10" s="243">
        <f>IF(ISBLANK(Glutamine!AC13),"",Glutamine!AC13)</f>
        <v>1.409</v>
      </c>
      <c r="AC10" s="243">
        <f>IF(ISBLANK(Glutamine!AD13),"",Glutamine!AD13)</f>
        <v>1.7829999999999999</v>
      </c>
      <c r="AD10" s="243">
        <f>IF(ISBLANK(Glutamine!AE13),"",Glutamine!AE13)</f>
        <v>3.835</v>
      </c>
      <c r="AE10" s="243">
        <f>IF(ISBLANK(Glutamine!AF13),"",Glutamine!AF13)</f>
        <v>9.8801065719360572</v>
      </c>
      <c r="AF10" s="243">
        <f>IF(ISBLANK(Glutamine!AG13),"",Glutamine!AG13)</f>
        <v>5.0880000000000001</v>
      </c>
      <c r="AG10" s="243">
        <f>IF(ISBLANK(Glutamine!AH13),"",Glutamine!AH13)</f>
        <v>4.702</v>
      </c>
      <c r="AH10" s="243">
        <f>IF(ISBLANK(Glutamine!AI13),"",Glutamine!AI13)</f>
        <v>0.41199999999999998</v>
      </c>
      <c r="AI10" s="243">
        <f>IF(ISBLANK(Glutamine!AJ13),"",Glutamine!AJ13)</f>
        <v>5.77</v>
      </c>
      <c r="AJ10" s="243">
        <f>IF(ISBLANK(Glutamine!AK13),"",Glutamine!AK13)</f>
        <v>1.859</v>
      </c>
      <c r="AK10" s="243">
        <f>IF(ISBLANK(Glutamine!AL13),"",Glutamine!AL13)</f>
        <v>3.871</v>
      </c>
      <c r="AL10" s="243">
        <f>IF(ISBLANK(Glutamine!AM13),"",Glutamine!AM13)</f>
        <v>2.4510000000000001</v>
      </c>
      <c r="AM10" s="243">
        <f>IF(ISBLANK(Glutamine!AN13),"",Glutamine!AN13)</f>
        <v>2.0830000000000002</v>
      </c>
      <c r="AN10" s="243">
        <f>IF(ISBLANK(Glutamine!AO13),"",Glutamine!AO13)</f>
        <v>1.4339999999999999</v>
      </c>
      <c r="AO10" s="243">
        <f>IF(ISBLANK(Glutamine!AP13),"",Glutamine!AP13)</f>
        <v>0.94</v>
      </c>
      <c r="AP10" s="243">
        <f>IF(ISBLANK(Glutamine!AQ13),"",Glutamine!AQ13)</f>
        <v>6.1710000000000003</v>
      </c>
      <c r="AQ10" s="243">
        <f>IF(ISBLANK(Glutamine!AR13),"",Glutamine!AR13)</f>
        <v>0</v>
      </c>
      <c r="AR10" s="243" t="str">
        <f>IF(ISBLANK(Glutamine!AS13),"",Glutamine!AS13)</f>
        <v/>
      </c>
      <c r="AS10" s="243" t="str">
        <f>IF(ISBLANK(Glutamine!AT13),"",Glutamine!AT13)</f>
        <v/>
      </c>
      <c r="AT10" s="243" t="str">
        <f>IF(ISBLANK(Glutamine!AU13),"",Glutamine!AU13)</f>
        <v/>
      </c>
      <c r="AU10" s="243" t="str">
        <f>IF(ISBLANK(Glutamine!AV13),"",Glutamine!AV13)</f>
        <v/>
      </c>
      <c r="AV10" s="243" t="str">
        <f>IF(ISBLANK(Glutamine!AW13),"",Glutamine!AW13)</f>
        <v/>
      </c>
      <c r="AW10" s="243" t="str">
        <f>IF(ISBLANK(Glutamine!AX13),"",Glutamine!AX13)</f>
        <v/>
      </c>
      <c r="AX10" s="243" t="str">
        <f>IF(ISBLANK(Glutamine!AY13),"",Glutamine!AY13)</f>
        <v/>
      </c>
      <c r="AY10" s="243" t="str">
        <f>IF(ISBLANK(Glutamine!AZ13),"",Glutamine!AZ13)</f>
        <v/>
      </c>
      <c r="AZ10" s="243" t="str">
        <f>IF(ISBLANK(Glutamine!BA13),"",Glutamine!BA13)</f>
        <v/>
      </c>
      <c r="BA10" s="243" t="str">
        <f>IF(ISBLANK(Glutamine!BB13),"",Glutamine!BB13)</f>
        <v/>
      </c>
      <c r="BB10" s="243" t="str">
        <f>IF(ISBLANK(Glutamine!BC13),"",Glutamine!BC13)</f>
        <v/>
      </c>
      <c r="BC10" s="243" t="str">
        <f>IF(ISBLANK(Glutamine!BE13),"",Glutamine!BE13)</f>
        <v/>
      </c>
      <c r="BD10" s="243" t="str">
        <f>IF(ISBLANK(Glutamine!BF13),"",Glutamine!BF13)</f>
        <v/>
      </c>
      <c r="BE10" s="243" t="str">
        <f>IF(ISBLANK(Glutamine!BG13),"",Glutamine!BG13)</f>
        <v/>
      </c>
      <c r="BF10" s="243" t="str">
        <f>IF(ISBLANK(Glutamine!BI13),"",Glutamine!BI13)</f>
        <v/>
      </c>
      <c r="BG10" s="243" t="str">
        <f>IF(ISBLANK(Glutamine!BJ13),"",Glutamine!BJ13)</f>
        <v/>
      </c>
      <c r="BH10" s="243" t="str">
        <f>IF(ISBLANK(Glutamine!BK13),"",Glutamine!BK13)</f>
        <v/>
      </c>
      <c r="BI10" s="243" t="str">
        <f>IF(ISBLANK(Glutamine!BL13),"",Glutamine!BL13)</f>
        <v/>
      </c>
      <c r="BJ10" s="243" t="str">
        <f>IF(ISBLANK(Glutamine!BM13),"",Glutamine!BM13)</f>
        <v/>
      </c>
      <c r="BK10" s="243" t="str">
        <f>IF(ISBLANK(Glutamine!BN13),"",Glutamine!BN13)</f>
        <v/>
      </c>
      <c r="BL10" s="243" t="str">
        <f>IF(ISBLANK(Glutamine!BO13),"",Glutamine!BO13)</f>
        <v/>
      </c>
      <c r="BM10" s="243" t="str">
        <f>IF(ISBLANK(Glutamine!BP13),"",Glutamine!BP13)</f>
        <v/>
      </c>
      <c r="BN10" s="238">
        <f>IF(ISBLANK('In Process Calc.'!B10),"",ROUND('In Process Calc.'!B10,2))</f>
        <v>6.87</v>
      </c>
      <c r="BO10" s="238">
        <f>IF(ISBLANK('In Process Calc.'!C10),"",ROUND('In Process Calc.'!C10,2))</f>
        <v>164.82</v>
      </c>
      <c r="BP10" s="238">
        <f>IF(ISBLANK('In Process Calc.'!E10),"",'In Process Calc.'!E10)</f>
        <v>1895.8148148148148</v>
      </c>
      <c r="BQ10" s="238">
        <f>IF(ISBLANK('In Process Calc.'!F10),"",'In Process Calc.'!F10)</f>
        <v>0</v>
      </c>
      <c r="BR10" s="238">
        <f>IF(ISBLANK('In Process Calc.'!H10),"",'In Process Calc.'!H10)</f>
        <v>0</v>
      </c>
      <c r="BS10" s="238">
        <f>IF(ISBLANK('In Process Calc.'!J10),"",'In Process Calc.'!J10)</f>
        <v>1895.8148148148148</v>
      </c>
      <c r="BT10" s="243">
        <f>IF(ISBLANK('In Process Calc.'!K10),"",'In Process Calc.'!K10)</f>
        <v>565.15386705116282</v>
      </c>
      <c r="BU10" s="243">
        <f>IF(ISBLANK('In Process Calc.'!L10),"",'In Process Calc.'!L10)</f>
        <v>17383.913315835569</v>
      </c>
      <c r="BV10" s="243">
        <f>IF(ISBLANK('In Process Calc.'!M10),"",'In Process Calc.'!M10)</f>
        <v>0</v>
      </c>
      <c r="BW10" s="243">
        <f>IF(ISBLANK('In Process Calc.'!N10),"",'In Process Calc.'!N10)</f>
        <v>778.40260481481482</v>
      </c>
      <c r="BX10" s="243">
        <f>IF(ISBLANK('In Process Calc.'!O10),"",'In Process Calc.'!O10)</f>
        <v>-5.1370069259259257</v>
      </c>
      <c r="BY10" s="243">
        <f>IF(ISBLANK('In Process Calc.'!P10),"",'In Process Calc.'!P10)</f>
        <v>-2.0895218518518512</v>
      </c>
      <c r="BZ10" s="243">
        <f>IF(ISBLANK('In Process Calc.'!Q10),"",'In Process Calc.'!Q10)</f>
        <v>2.3941419259259256</v>
      </c>
      <c r="CA10" s="243">
        <f>IF(ISBLANK('In Process Calc.'!R10),"",'In Process Calc.'!R10)</f>
        <v>-1.6930745185185176</v>
      </c>
      <c r="CB10" s="243">
        <f>IF(ISBLANK('In Process Calc.'!S10),"",'In Process Calc.'!S10)</f>
        <v>1.0525784444444446</v>
      </c>
      <c r="CC10" s="243">
        <f>IF(ISBLANK('In Process Calc.'!T10),"",'In Process Calc.'!T10)</f>
        <v>30.113780010844337</v>
      </c>
      <c r="CD10" s="243">
        <f>IF(ISBLANK('In Process Calc.'!U10),"",'In Process Calc.'!U10)</f>
        <v>-4.8020989259259261</v>
      </c>
      <c r="CE10" s="243">
        <f>IF(ISBLANK('In Process Calc.'!V10),"",'In Process Calc.'!V10)</f>
        <v>-24.860478259259256</v>
      </c>
      <c r="CF10" s="243">
        <f>IF(ISBLANK('In Process Calc.'!W10),"",'In Process Calc.'!W10)</f>
        <v>-2.3462947407407406</v>
      </c>
      <c r="CG10" s="243">
        <f>IF(ISBLANK('In Process Calc.'!X10),"",'In Process Calc.'!X10)</f>
        <v>5.6980851851851644E-2</v>
      </c>
      <c r="CH10" s="243">
        <f>IF(ISBLANK('In Process Calc.'!Y10),"",'In Process Calc.'!Y10)</f>
        <v>-2.1961614074074065</v>
      </c>
      <c r="CI10" s="243">
        <f>IF(ISBLANK('In Process Calc.'!Z10),"",'In Process Calc.'!Z10)</f>
        <v>20.388424281297283</v>
      </c>
      <c r="CJ10" s="243">
        <f>IF(ISBLANK('In Process Calc.'!AA10),"",'In Process Calc.'!AA10)</f>
        <v>-1.1454321111111114</v>
      </c>
      <c r="CK10" s="243">
        <f>IF(ISBLANK('In Process Calc.'!AB10),"",'In Process Calc.'!AB10)</f>
        <v>-2.8056807777777779</v>
      </c>
      <c r="CL10" s="243">
        <f>IF(ISBLANK('In Process Calc.'!AC10),"",'In Process Calc.'!AC10)</f>
        <v>1.0354489259259259</v>
      </c>
      <c r="CM10" s="243">
        <f>IF(ISBLANK('In Process Calc.'!AD10),"",'In Process Calc.'!AD10)</f>
        <v>-13.018127407407407</v>
      </c>
      <c r="CN10" s="243">
        <f>IF(ISBLANK('In Process Calc.'!AE10),"",'In Process Calc.'!AE10)</f>
        <v>-1.2283965185185184</v>
      </c>
      <c r="CO10" s="243">
        <f>IF(ISBLANK('In Process Calc.'!AF10),"",'In Process Calc.'!AF10)</f>
        <v>3.5482247407407419</v>
      </c>
      <c r="CP10" s="243">
        <f>IF(ISBLANK('In Process Calc.'!AG10),"",'In Process Calc.'!AG10)</f>
        <v>6.7156125555555555</v>
      </c>
      <c r="CQ10" s="243">
        <f>IF(ISBLANK('In Process Calc.'!AH10),"",'In Process Calc.'!AH10)</f>
        <v>3.1271970370370363</v>
      </c>
      <c r="CR10" s="243">
        <f>IF(ISBLANK('In Process Calc.'!AI10),"",'In Process Calc.'!AI10)</f>
        <v>-0.7970314814814814</v>
      </c>
      <c r="CS10" s="243">
        <f>IF(ISBLANK('In Process Calc.'!AJ10),"",'In Process Calc.'!AJ10)</f>
        <v>1.6250977407407408</v>
      </c>
      <c r="CT10" s="243">
        <f>IF(ISBLANK('In Process Calc.'!AK10),"",'In Process Calc.'!AK10)</f>
        <v>-7.2903053703703709</v>
      </c>
      <c r="CU10" s="243">
        <f>IF(ISBLANK('In Process Calc.'!AL10),"",'In Process Calc.'!AL10)</f>
        <v>0</v>
      </c>
      <c r="CV10" s="243">
        <f>IF(ISBLANK('In Process Calc.'!AM10),"",'In Process Calc.'!AM10)</f>
        <v>-34.930767925925913</v>
      </c>
      <c r="CW10" s="243">
        <f>IF(ISBLANK('In Process Calc.'!AN10),"",'In Process Calc.'!AN10)</f>
        <v>-53.085902259259242</v>
      </c>
      <c r="CX10" s="243">
        <f>IF(ISBLANK('In Process Calc.'!AO10),"",'In Process Calc.'!AO10)</f>
        <v>-163.62817411111109</v>
      </c>
      <c r="CY10" s="243">
        <f>IF(ISBLANK('In Process Calc.'!AP10),"",'In Process Calc.'!AP10)</f>
        <v>0</v>
      </c>
      <c r="CZ10" s="243">
        <f>IF(ISBLANK('In Process Calc.'!AQ10),"",'In Process Calc.'!AQ10)</f>
        <v>0</v>
      </c>
      <c r="DA10" s="243">
        <f>IF(ISBLANK('In Process Calc.'!AR10),"",'In Process Calc.'!AR10)</f>
        <v>1.5490074064633326E-2</v>
      </c>
      <c r="DB10" s="243">
        <f>IF(ISBLANK('In Process Calc.'!AS10),"",'In Process Calc.'!AS10)</f>
        <v>1.5578763516628199E-2</v>
      </c>
      <c r="DC10" s="243">
        <f>IF(ISBLANK('In Process Calc.'!AT10),"",'In Process Calc.'!AT10)</f>
        <v>8.8689451994873201E-5</v>
      </c>
      <c r="DD10" s="243">
        <f>IF(ISBLANK('In Process Calc.'!AU10),"",'In Process Calc.'!AU10)</f>
        <v>1.0515568343755122</v>
      </c>
      <c r="DE10" s="243">
        <f>IF(ISBLANK('In Process Calc.'!AV10),"",'In Process Calc.'!AV10)</f>
        <v>-7.3379943847124516E-3</v>
      </c>
      <c r="DF10" s="243">
        <f>IF(ISBLANK('In Process Calc.'!AW10),"",'In Process Calc.'!AW10)</f>
        <v>-2.9320709140495172E-3</v>
      </c>
      <c r="DG10" s="243">
        <f>IF(ISBLANK('In Process Calc.'!AX10),"",'In Process Calc.'!AX10)</f>
        <v>4.1794664074798222E-3</v>
      </c>
      <c r="DH10" s="243">
        <f>IF(ISBLANK('In Process Calc.'!AY10),"",'In Process Calc.'!AY10)</f>
        <v>-3.4984196627097217E-3</v>
      </c>
      <c r="DI10" s="243">
        <f>IF(ISBLANK('In Process Calc.'!AZ10),"",'In Process Calc.'!AZ10)</f>
        <v>4.8590345200878732E-4</v>
      </c>
      <c r="DJ10" s="243">
        <f>IF(ISBLANK('In Process Calc.'!BA10),"",'In Process Calc.'!BA10)</f>
        <v>3.9303993792439866E-2</v>
      </c>
      <c r="DK10" s="243">
        <f>IF(ISBLANK('In Process Calc.'!BB10),"",'In Process Calc.'!BB10)</f>
        <v>-4.9377992892371946E-3</v>
      </c>
      <c r="DL10" s="243">
        <f>IF(ISBLANK('In Process Calc.'!BC10),"",'In Process Calc.'!BC10)</f>
        <v>-1.4863630443489359E-2</v>
      </c>
      <c r="DM10" s="243">
        <f>IF(ISBLANK('In Process Calc.'!BD10),"",'In Process Calc.'!BD10)</f>
        <v>-2.8604498629301113E-4</v>
      </c>
      <c r="DN10" s="243">
        <f>IF(ISBLANK('In Process Calc.'!BE10),"",'In Process Calc.'!BE10)</f>
        <v>2.4692270382677601E-3</v>
      </c>
      <c r="DO10" s="243">
        <f>IF(ISBLANK('In Process Calc.'!BF10),"",'In Process Calc.'!BF10)</f>
        <v>-2.0591918979413629E-3</v>
      </c>
      <c r="DP10" s="243">
        <f>IF(ISBLANK('In Process Calc.'!BG10),"",'In Process Calc.'!BG10)</f>
        <v>6.7571345057275255E-3</v>
      </c>
      <c r="DQ10" s="243">
        <f>IF(ISBLANK('In Process Calc.'!BH10),"",'In Process Calc.'!BH10)</f>
        <v>-1.2211742713984638E-3</v>
      </c>
      <c r="DR10" s="243">
        <f>IF(ISBLANK('In Process Calc.'!BI10),"",'In Process Calc.'!BI10)</f>
        <v>-2.205033985372497E-3</v>
      </c>
      <c r="DS10" s="243">
        <f>IF(ISBLANK('In Process Calc.'!BJ10),"",'In Process Calc.'!BJ10)</f>
        <v>5.6939561763752619E-4</v>
      </c>
      <c r="DT10" s="243">
        <f>IF(ISBLANK('In Process Calc.'!BK10),"",'In Process Calc.'!BK10)</f>
        <v>-9.4734908084341731E-3</v>
      </c>
      <c r="DU10" s="243">
        <f>IF(ISBLANK('In Process Calc.'!BL10),"",'In Process Calc.'!BL10)</f>
        <v>-9.8520709862666899E-4</v>
      </c>
      <c r="DV10" s="243">
        <f>IF(ISBLANK('In Process Calc.'!BM10),"",'In Process Calc.'!BM10)</f>
        <v>1.6194756564874126E-3</v>
      </c>
      <c r="DW10" s="243">
        <f>IF(ISBLANK('In Process Calc.'!BN10),"",'In Process Calc.'!BN10)</f>
        <v>3.5920605653111345E-3</v>
      </c>
      <c r="DX10" s="243">
        <f>IF(ISBLANK('In Process Calc.'!BO10),"",'In Process Calc.'!BO10)</f>
        <v>2.0402359040645785E-3</v>
      </c>
      <c r="DY10" s="243">
        <f>IF(ISBLANK('In Process Calc.'!BP10),"",'In Process Calc.'!BP10)</f>
        <v>-8.4894317888499591E-4</v>
      </c>
      <c r="DZ10" s="243">
        <f>IF(ISBLANK('In Process Calc.'!BQ10),"",'In Process Calc.'!BQ10)</f>
        <v>1.0659544613691985E-3</v>
      </c>
      <c r="EA10" s="243">
        <f>IF(ISBLANK('In Process Calc.'!BR10),"",'In Process Calc.'!BR10)</f>
        <v>-5.557897777595442E-3</v>
      </c>
      <c r="EB10" s="243">
        <f>IF(ISBLANK('In Process Calc.'!BS10),"",'In Process Calc.'!BS10)</f>
        <v>0</v>
      </c>
      <c r="EC10" s="243">
        <f>IF(ISBLANK('In Process Calc.'!BT10),"",'In Process Calc.'!BT10)</f>
        <v>-2.8059323511993195E-2</v>
      </c>
      <c r="ED10" s="243">
        <f>IF(ISBLANK('In Process Calc.'!BU10),"",'In Process Calc.'!BU10)</f>
        <v>-3.019481993571492E-2</v>
      </c>
      <c r="EE10" s="243">
        <f>IF(ISBLANK('In Process Calc.'!BV10),"",'In Process Calc.'!BV10)</f>
        <v>-0.15222013193820552</v>
      </c>
      <c r="EF10" s="243">
        <f>IF(ISBLANK('In Process Calc.'!BW10),"",'In Process Calc.'!BW10)</f>
        <v>7.3923720406717769E-2</v>
      </c>
      <c r="EG10" s="243">
        <f>IF(ISBLANK('In Process Calc.'!BX10),"",'In Process Calc.'!BX10)</f>
        <v>0.17191979373422511</v>
      </c>
      <c r="EH10" s="243">
        <f>IF(ISBLANK('In Process Calc.'!BY10),"",'In Process Calc.'!BY10)</f>
        <v>0</v>
      </c>
      <c r="EI10" s="243">
        <f>IF(ISBLANK('In Process Calc.'!BZ10),"",'In Process Calc.'!BZ10)</f>
        <v>-0.12563098079327964</v>
      </c>
      <c r="EJ10" s="243">
        <f>IF(ISBLANK('In Process Calc.'!CA10),"",'In Process Calc.'!CA10)</f>
        <v>1.9185653878405546</v>
      </c>
      <c r="EK10" s="243">
        <f>IF(ISBLANK('Post Process Calc.'!A10),"",'Post Process Calc.'!A10)</f>
        <v>9.4350002838134763</v>
      </c>
      <c r="EL10" s="243">
        <f>IF(ISBLANK('Post Process Calc.'!C10),"",'Post Process Calc.'!C10)</f>
        <v>1.1999991088599072E-2</v>
      </c>
      <c r="EM10" s="243">
        <f>IF(ISBLANK('Post Process Calc.'!D10),"",'Post Process Calc.'!D10)</f>
        <v>0</v>
      </c>
      <c r="EN10" s="243">
        <f>IF(ISBLANK('Post Process Calc.'!E10),"",'Post Process Calc.'!E10)</f>
        <v>2.0386901049162764</v>
      </c>
      <c r="EO10" s="243">
        <f>IF(ISBLANK('Post Process Calc.'!F10),"",'Post Process Calc.'!F10)</f>
        <v>-8.4957279563395785E-3</v>
      </c>
      <c r="EP10" s="243">
        <f>IF(ISBLANK('Post Process Calc.'!G10),"",'Post Process Calc.'!G10)</f>
        <v>-5.0553532442258731E-4</v>
      </c>
      <c r="EQ10" s="243">
        <f>IF(ISBLANK('Post Process Calc.'!H10),"",'Post Process Calc.'!H10)</f>
        <v>4.2806759663201865E-3</v>
      </c>
      <c r="ER10" s="243">
        <f>IF(ISBLANK('Post Process Calc.'!I10),"",'Post Process Calc.'!I10)</f>
        <v>-1.6319023076364571E-3</v>
      </c>
      <c r="ES10" s="243">
        <f>IF(ISBLANK('Post Process Calc.'!J10),"",'Post Process Calc.'!J10)</f>
        <v>1.1626497339069623E-3</v>
      </c>
      <c r="ET10" s="243">
        <f>IF(ISBLANK('Post Process Calc.'!K10),"",'Post Process Calc.'!K10)</f>
        <v>4.0591282479987778E-2</v>
      </c>
      <c r="EU10" s="243">
        <f>IF(ISBLANK('Post Process Calc.'!L10),"",'Post Process Calc.'!L10)</f>
        <v>-5.4383264897684561E-3</v>
      </c>
      <c r="EV10" s="243">
        <f>IF(ISBLANK('Post Process Calc.'!M10),"",'Post Process Calc.'!M10)</f>
        <v>-5.4491736343254141E-3</v>
      </c>
      <c r="EW10" s="243">
        <f>IF(ISBLANK('Post Process Calc.'!N10),"",'Post Process Calc.'!N10)</f>
        <v>1.1281147740047387E-3</v>
      </c>
      <c r="EX10" s="243">
        <f>IF(ISBLANK('Post Process Calc.'!O10),"",'Post Process Calc.'!O10)</f>
        <v>9.6996334708924689E-4</v>
      </c>
      <c r="EY10" s="243">
        <f>IF(ISBLANK('Post Process Calc.'!P10),"",'Post Process Calc.'!P10)</f>
        <v>-5.1790356899000314E-5</v>
      </c>
      <c r="EZ10" s="243">
        <f>IF(ISBLANK('Post Process Calc.'!Q10),"",'Post Process Calc.'!Q10)</f>
        <v>4.872342888806082E-4</v>
      </c>
      <c r="FA10" s="243">
        <f>IF(ISBLANK('Post Process Calc.'!R10),"",'Post Process Calc.'!R10)</f>
        <v>2.1954150057466285E-3</v>
      </c>
      <c r="FB10" s="243">
        <f>IF(ISBLANK('Post Process Calc.'!S10),"",'Post Process Calc.'!S10)</f>
        <v>6.6887397350814649E-6</v>
      </c>
      <c r="FC10" s="243">
        <f>IF(ISBLANK('Post Process Calc.'!T10),"",'Post Process Calc.'!T10)</f>
        <v>9.1762420588048467E-4</v>
      </c>
      <c r="FD10" s="243">
        <f>IF(ISBLANK('Post Process Calc.'!U10),"",'Post Process Calc.'!U10)</f>
        <v>-7.9923256177509613E-3</v>
      </c>
      <c r="FE10" s="243">
        <f>IF(ISBLANK('Post Process Calc.'!V10),"",'Post Process Calc.'!V10)</f>
        <v>1.7796443570081765E-4</v>
      </c>
      <c r="FF10" s="243">
        <f>IF(ISBLANK('Post Process Calc.'!W10),"",'Post Process Calc.'!W10)</f>
        <v>3.1063743437742138E-3</v>
      </c>
      <c r="FG10" s="243">
        <f>IF(ISBLANK('Post Process Calc.'!X10),"",'Post Process Calc.'!X10)</f>
        <v>4.8183903206392145E-3</v>
      </c>
      <c r="FH10" s="243">
        <f>IF(ISBLANK('Post Process Calc.'!Y10),"",'Post Process Calc.'!Y10)</f>
        <v>3.5876474581512247E-3</v>
      </c>
      <c r="FI10" s="243">
        <f>IF(ISBLANK('Post Process Calc.'!Z10),"",'Post Process Calc.'!Z10)</f>
        <v>-2.5267091887405088E-4</v>
      </c>
      <c r="FJ10" s="243">
        <f>IF(ISBLANK('Post Process Calc.'!AA10),"",'Post Process Calc.'!AA10)</f>
        <v>1.8385386189081598E-3</v>
      </c>
      <c r="FK10" s="243">
        <f>IF(ISBLANK('Post Process Calc.'!AB10),"",'Post Process Calc.'!AB10)</f>
        <v>-2.1562191130005889E-3</v>
      </c>
      <c r="FL10" s="243">
        <f>IF(ISBLANK('Post Process Calc.'!AC10),"",'Post Process Calc.'!AC10)</f>
        <v>0</v>
      </c>
      <c r="FM10" s="243">
        <f>IF(ISBLANK('Post Process Calc.'!AD10),"",'Post Process Calc.'!AD10)</f>
        <v>1.283532618335638E-2</v>
      </c>
      <c r="FN10" s="243">
        <f>IF(ISBLANK('Post Process Calc.'!AE10),"",'Post Process Calc.'!AE10)</f>
        <v>-3.6527273907341726E-3</v>
      </c>
      <c r="FO10" s="243">
        <f>IF(ISBLANK('Post Process Calc.'!AF10),"",'Post Process Calc.'!AF10)</f>
        <v>6.9092212088166363E-2</v>
      </c>
      <c r="FP10" s="243">
        <f>IF(ISBLANK('Post Process Calc.'!AG10),"",'Post Process Calc.'!AG10)</f>
        <v>1.2003421895349656E-2</v>
      </c>
      <c r="FQ10" s="243">
        <f>IF(ISBLANK('Post Process Calc.'!AH10),"",'Post Process Calc.'!AH10)</f>
        <v>0</v>
      </c>
      <c r="FR10" s="243">
        <f>IF(ISBLANK('Post Process Calc.'!AI10),"",'Post Process Calc.'!AI10)</f>
        <v>-0.13397769564067474</v>
      </c>
      <c r="FS10" s="243">
        <f>IF(ISBLANK('Post Process Calc.'!AJ10),"",'Post Process Calc.'!AJ10)</f>
        <v>1.4696296062377905</v>
      </c>
    </row>
    <row r="11" spans="1:175">
      <c r="A11" s="238" t="e">
        <f>IF(Glutamine!#REF!&lt;&gt;0,Glutamine!$B$1,"")</f>
        <v>#REF!</v>
      </c>
      <c r="B11" s="238" t="e">
        <f>IF(ISBLANK(Glutamine!#REF!),"",Glutamine!#REF!)</f>
        <v>#REF!</v>
      </c>
      <c r="C11" s="245" t="e">
        <f>IF(ISBLANK(Glutamine!#REF!),"",Glutamine!#REF!)</f>
        <v>#REF!</v>
      </c>
      <c r="D11" s="246" t="e">
        <f>IF(ISBLANK(Glutamine!#REF!),"",Glutamine!#REF!)</f>
        <v>#REF!</v>
      </c>
      <c r="E11" s="238" t="e">
        <f>IF(ISBLANK(Glutamine!#REF!),"",Glutamine!#REF!)</f>
        <v>#REF!</v>
      </c>
      <c r="F11" s="238" t="str">
        <f>IF(ISBLANK(Glutamine!E14),"",Glutamine!E14)</f>
        <v/>
      </c>
      <c r="G11" s="238" t="e">
        <f>IF(ISBLANK(Glutamine!#REF!),"",Glutamine!#REF!)</f>
        <v>#REF!</v>
      </c>
      <c r="H11" s="243" t="e">
        <f>IF(ISBLANK(Glutamine!#REF!),"",Glutamine!#REF!)</f>
        <v>#REF!</v>
      </c>
      <c r="I11" s="243" t="e">
        <f>IF(ISBLANK(Glutamine!#REF!),"",Glutamine!#REF!)</f>
        <v>#REF!</v>
      </c>
      <c r="J11" s="243" t="e">
        <f>IF(ISBLANK(Glutamine!#REF!),"",Glutamine!#REF!)</f>
        <v>#REF!</v>
      </c>
      <c r="K11" s="243" t="e">
        <f>IF(ISBLANK(Glutamine!#REF!),"",Glutamine!#REF!)</f>
        <v>#REF!</v>
      </c>
      <c r="L11" s="238" t="e">
        <f>IF(ISBLANK(Glutamine!#REF!),"",Glutamine!#REF!)</f>
        <v>#REF!</v>
      </c>
      <c r="M11" s="238" t="e">
        <f>IF(ISBLANK(Glutamine!#REF!),"",Glutamine!#REF!)</f>
        <v>#REF!</v>
      </c>
      <c r="N11" s="238" t="e">
        <f>IF(ISBLANK(Glutamine!#REF!),"",Glutamine!#REF!)</f>
        <v>#REF!</v>
      </c>
      <c r="O11" s="238" t="e">
        <f>IF(ISBLANK(Glutamine!#REF!),"",Glutamine!#REF!)</f>
        <v>#REF!</v>
      </c>
      <c r="P11" s="238" t="e">
        <f>IF(ISBLANK(Glutamine!#REF!),"",Glutamine!#REF!)</f>
        <v>#REF!</v>
      </c>
      <c r="Q11" s="238" t="e">
        <f>IF(ISBLANK(Glutamine!#REF!),"",Glutamine!#REF!)</f>
        <v>#REF!</v>
      </c>
      <c r="R11" s="238" t="e">
        <f>IF(ISBLANK(Glutamine!#REF!),"",Glutamine!#REF!)</f>
        <v>#REF!</v>
      </c>
      <c r="S11" s="238" t="e">
        <f>IF(ISBLANK(Glutamine!#REF!),"",Glutamine!#REF!)</f>
        <v>#REF!</v>
      </c>
      <c r="T11" s="243" t="e">
        <f>IF(ISBLANK(Glutamine!#REF!),"",Glutamine!#REF!)</f>
        <v>#REF!</v>
      </c>
      <c r="U11" s="243" t="e">
        <f>IF(ISBLANK(Glutamine!#REF!),"",Glutamine!#REF!)</f>
        <v>#REF!</v>
      </c>
      <c r="V11" s="243" t="e">
        <f>IF(ISBLANK(Glutamine!#REF!),"",Glutamine!#REF!)</f>
        <v>#REF!</v>
      </c>
      <c r="W11" s="243" t="e">
        <f>IF(ISBLANK(Glutamine!#REF!),"",Glutamine!#REF!)</f>
        <v>#REF!</v>
      </c>
      <c r="X11" s="243" t="e">
        <f>IF(ISBLANK(Glutamine!#REF!),"",Glutamine!#REF!)</f>
        <v>#REF!</v>
      </c>
      <c r="Y11" s="243" t="e">
        <f>IF(ISBLANK(Glutamine!#REF!),"",Glutamine!#REF!)</f>
        <v>#REF!</v>
      </c>
      <c r="Z11" s="243" t="e">
        <f>IF(ISBLANK(Glutamine!#REF!),"",Glutamine!#REF!)</f>
        <v>#REF!</v>
      </c>
      <c r="AA11" s="243" t="e">
        <f>IF(ISBLANK(Glutamine!#REF!),"",Glutamine!#REF!)</f>
        <v>#REF!</v>
      </c>
      <c r="AB11" s="243" t="e">
        <f>IF(ISBLANK(Glutamine!#REF!),"",Glutamine!#REF!)</f>
        <v>#REF!</v>
      </c>
      <c r="AC11" s="243" t="e">
        <f>IF(ISBLANK(Glutamine!#REF!),"",Glutamine!#REF!)</f>
        <v>#REF!</v>
      </c>
      <c r="AD11" s="243" t="e">
        <f>IF(ISBLANK(Glutamine!#REF!),"",Glutamine!#REF!)</f>
        <v>#REF!</v>
      </c>
      <c r="AE11" s="243" t="e">
        <f>IF(ISBLANK(Glutamine!#REF!),"",Glutamine!#REF!)</f>
        <v>#REF!</v>
      </c>
      <c r="AF11" s="243" t="e">
        <f>IF(ISBLANK(Glutamine!#REF!),"",Glutamine!#REF!)</f>
        <v>#REF!</v>
      </c>
      <c r="AG11" s="243" t="e">
        <f>IF(ISBLANK(Glutamine!#REF!),"",Glutamine!#REF!)</f>
        <v>#REF!</v>
      </c>
      <c r="AH11" s="243" t="e">
        <f>IF(ISBLANK(Glutamine!#REF!),"",Glutamine!#REF!)</f>
        <v>#REF!</v>
      </c>
      <c r="AI11" s="243" t="e">
        <f>IF(ISBLANK(Glutamine!#REF!),"",Glutamine!#REF!)</f>
        <v>#REF!</v>
      </c>
      <c r="AJ11" s="243" t="e">
        <f>IF(ISBLANK(Glutamine!#REF!),"",Glutamine!#REF!)</f>
        <v>#REF!</v>
      </c>
      <c r="AK11" s="243" t="e">
        <f>IF(ISBLANK(Glutamine!#REF!),"",Glutamine!#REF!)</f>
        <v>#REF!</v>
      </c>
      <c r="AL11" s="243" t="e">
        <f>IF(ISBLANK(Glutamine!#REF!),"",Glutamine!#REF!)</f>
        <v>#REF!</v>
      </c>
      <c r="AM11" s="243" t="e">
        <f>IF(ISBLANK(Glutamine!#REF!),"",Glutamine!#REF!)</f>
        <v>#REF!</v>
      </c>
      <c r="AN11" s="243" t="e">
        <f>IF(ISBLANK(Glutamine!#REF!),"",Glutamine!#REF!)</f>
        <v>#REF!</v>
      </c>
      <c r="AO11" s="243" t="e">
        <f>IF(ISBLANK(Glutamine!#REF!),"",Glutamine!#REF!)</f>
        <v>#REF!</v>
      </c>
      <c r="AP11" s="243" t="e">
        <f>IF(ISBLANK(Glutamine!#REF!),"",Glutamine!#REF!)</f>
        <v>#REF!</v>
      </c>
      <c r="AQ11" s="243" t="e">
        <f>IF(ISBLANK(Glutamine!#REF!),"",Glutamine!#REF!)</f>
        <v>#REF!</v>
      </c>
      <c r="AR11" s="243" t="e">
        <f>IF(ISBLANK(Glutamine!#REF!),"",Glutamine!#REF!)</f>
        <v>#REF!</v>
      </c>
      <c r="AS11" s="243" t="e">
        <f>IF(ISBLANK(Glutamine!#REF!),"",Glutamine!#REF!)</f>
        <v>#REF!</v>
      </c>
      <c r="AT11" s="243" t="e">
        <f>IF(ISBLANK(Glutamine!#REF!),"",Glutamine!#REF!)</f>
        <v>#REF!</v>
      </c>
      <c r="AU11" s="243" t="e">
        <f>IF(ISBLANK(Glutamine!#REF!),"",Glutamine!#REF!)</f>
        <v>#REF!</v>
      </c>
      <c r="AV11" s="243" t="e">
        <f>IF(ISBLANK(Glutamine!#REF!),"",Glutamine!#REF!)</f>
        <v>#REF!</v>
      </c>
      <c r="AW11" s="243" t="e">
        <f>IF(ISBLANK(Glutamine!#REF!),"",Glutamine!#REF!)</f>
        <v>#REF!</v>
      </c>
      <c r="AX11" s="243" t="e">
        <f>IF(ISBLANK(Glutamine!#REF!),"",Glutamine!#REF!)</f>
        <v>#REF!</v>
      </c>
      <c r="AY11" s="243" t="e">
        <f>IF(ISBLANK(Glutamine!#REF!),"",Glutamine!#REF!)</f>
        <v>#REF!</v>
      </c>
      <c r="AZ11" s="243" t="e">
        <f>IF(ISBLANK(Glutamine!#REF!),"",Glutamine!#REF!)</f>
        <v>#REF!</v>
      </c>
      <c r="BA11" s="243" t="e">
        <f>IF(ISBLANK(Glutamine!#REF!),"",Glutamine!#REF!)</f>
        <v>#REF!</v>
      </c>
      <c r="BB11" s="243" t="e">
        <f>IF(ISBLANK(Glutamine!#REF!),"",Glutamine!#REF!)</f>
        <v>#REF!</v>
      </c>
      <c r="BC11" s="243" t="e">
        <f>IF(ISBLANK(Glutamine!#REF!),"",Glutamine!#REF!)</f>
        <v>#REF!</v>
      </c>
      <c r="BD11" s="243" t="e">
        <f>IF(ISBLANK(Glutamine!#REF!),"",Glutamine!#REF!)</f>
        <v>#REF!</v>
      </c>
      <c r="BE11" s="243" t="e">
        <f>IF(ISBLANK(Glutamine!#REF!),"",Glutamine!#REF!)</f>
        <v>#REF!</v>
      </c>
      <c r="BF11" s="243" t="e">
        <f>IF(ISBLANK(Glutamine!#REF!),"",Glutamine!#REF!)</f>
        <v>#REF!</v>
      </c>
      <c r="BG11" s="243" t="e">
        <f>IF(ISBLANK(Glutamine!#REF!),"",Glutamine!#REF!)</f>
        <v>#REF!</v>
      </c>
      <c r="BH11" s="243" t="e">
        <f>IF(ISBLANK(Glutamine!#REF!),"",Glutamine!#REF!)</f>
        <v>#REF!</v>
      </c>
      <c r="BI11" s="243" t="e">
        <f>IF(ISBLANK(Glutamine!#REF!),"",Glutamine!#REF!)</f>
        <v>#REF!</v>
      </c>
      <c r="BJ11" s="243" t="e">
        <f>IF(ISBLANK(Glutamine!#REF!),"",Glutamine!#REF!)</f>
        <v>#REF!</v>
      </c>
      <c r="BK11" s="243" t="e">
        <f>IF(ISBLANK(Glutamine!#REF!),"",Glutamine!#REF!)</f>
        <v>#REF!</v>
      </c>
      <c r="BL11" s="243" t="e">
        <f>IF(ISBLANK(Glutamine!#REF!),"",Glutamine!#REF!)</f>
        <v>#REF!</v>
      </c>
      <c r="BM11" s="243" t="e">
        <f>IF(ISBLANK(Glutamine!#REF!),"",Glutamine!#REF!)</f>
        <v>#REF!</v>
      </c>
      <c r="BN11" s="238">
        <f>IF(ISBLANK('In Process Calc.'!B11),"",ROUND('In Process Calc.'!B11,2))</f>
        <v>7.88</v>
      </c>
      <c r="BO11" s="238">
        <f>IF(ISBLANK('In Process Calc.'!C11),"",ROUND('In Process Calc.'!C11,2))</f>
        <v>189.2</v>
      </c>
      <c r="BP11" s="238">
        <f>IF(ISBLANK('In Process Calc.'!E11),"",'In Process Calc.'!E11)</f>
        <v>1920.962962962963</v>
      </c>
      <c r="BQ11" s="238">
        <f>IF(ISBLANK('In Process Calc.'!F11),"",'In Process Calc.'!F11)</f>
        <v>0</v>
      </c>
      <c r="BR11" s="238">
        <f>IF(ISBLANK('In Process Calc.'!H11),"",'In Process Calc.'!H11)</f>
        <v>0</v>
      </c>
      <c r="BS11" s="238">
        <f>IF(ISBLANK('In Process Calc.'!J11),"",'In Process Calc.'!J11)</f>
        <v>1920.962962962963</v>
      </c>
      <c r="BT11" s="243">
        <f>IF(ISBLANK('In Process Calc.'!K11),"",'In Process Calc.'!K11)</f>
        <v>901.44261705116287</v>
      </c>
      <c r="BU11" s="243">
        <f>IF(ISBLANK('In Process Calc.'!L11),"",'In Process Calc.'!L11)</f>
        <v>22575.925730425577</v>
      </c>
      <c r="BV11" s="243">
        <f>IF(ISBLANK('In Process Calc.'!M11),"",'In Process Calc.'!M11)</f>
        <v>0</v>
      </c>
      <c r="BW11" s="243">
        <f>IF(ISBLANK('In Process Calc.'!N11),"",'In Process Calc.'!N11)</f>
        <v>1416.7101851851853</v>
      </c>
      <c r="BX11" s="243">
        <f>IF(ISBLANK('In Process Calc.'!O11),"",'In Process Calc.'!O11)</f>
        <v>-9.1255826296296298</v>
      </c>
      <c r="BY11" s="243">
        <f>IF(ISBLANK('In Process Calc.'!P11),"",'In Process Calc.'!P11)</f>
        <v>-1.9321040370370364</v>
      </c>
      <c r="BZ11" s="243">
        <f>IF(ISBLANK('In Process Calc.'!Q11),"",'In Process Calc.'!Q11)</f>
        <v>10.069861481481482</v>
      </c>
      <c r="CA11" s="243">
        <f>IF(ISBLANK('In Process Calc.'!R11),"",'In Process Calc.'!R11)</f>
        <v>-3.2334283703703703</v>
      </c>
      <c r="CB11" s="243">
        <f>IF(ISBLANK('In Process Calc.'!S11),"",'In Process Calc.'!S11)</f>
        <v>1.3124135925925926</v>
      </c>
      <c r="CC11" s="243">
        <f>IF(ISBLANK('In Process Calc.'!T11),"",'In Process Calc.'!T11)</f>
        <v>41.34882051236805</v>
      </c>
      <c r="CD11" s="243">
        <f>IF(ISBLANK('In Process Calc.'!U11),"",'In Process Calc.'!U11)</f>
        <v>-7.5052022962962965</v>
      </c>
      <c r="CE11" s="243">
        <f>IF(ISBLANK('In Process Calc.'!V11),"",'In Process Calc.'!V11)</f>
        <v>-24.228604629629629</v>
      </c>
      <c r="CF11" s="243">
        <f>IF(ISBLANK('In Process Calc.'!W11),"",'In Process Calc.'!W11)</f>
        <v>-1.6432894074074071</v>
      </c>
      <c r="CG11" s="243">
        <f>IF(ISBLANK('In Process Calc.'!X11),"",'In Process Calc.'!X11)</f>
        <v>0.46403788888888903</v>
      </c>
      <c r="CH11" s="243">
        <f>IF(ISBLANK('In Process Calc.'!Y11),"",'In Process Calc.'!Y11)</f>
        <v>-1.6563149259259258</v>
      </c>
      <c r="CI11" s="243">
        <f>IF(ISBLANK('In Process Calc.'!Z11),"",'In Process Calc.'!Z11)</f>
        <v>20.889226037760675</v>
      </c>
      <c r="CJ11" s="243">
        <f>IF(ISBLANK('In Process Calc.'!AA11),"",'In Process Calc.'!AA11)</f>
        <v>0.18156662962962922</v>
      </c>
      <c r="CK11" s="243">
        <f>IF(ISBLANK('In Process Calc.'!AB11),"",'In Process Calc.'!AB11)</f>
        <v>-2.2689813703703714</v>
      </c>
      <c r="CL11" s="243">
        <f>IF(ISBLANK('In Process Calc.'!AC11),"",'In Process Calc.'!AC11)</f>
        <v>1.2833422592592592</v>
      </c>
      <c r="CM11" s="243">
        <f>IF(ISBLANK('In Process Calc.'!AD11),"",'In Process Calc.'!AD11)</f>
        <v>-15.781331851851853</v>
      </c>
      <c r="CN11" s="243">
        <f>IF(ISBLANK('In Process Calc.'!AE11),"",'In Process Calc.'!AE11)</f>
        <v>-0.88764625925925933</v>
      </c>
      <c r="CO11" s="243">
        <f>IF(ISBLANK('In Process Calc.'!AF11),"",'In Process Calc.'!AF11)</f>
        <v>4.4561549259259268</v>
      </c>
      <c r="CP11" s="243">
        <f>IF(ISBLANK('In Process Calc.'!AG11),"",'In Process Calc.'!AG11)</f>
        <v>7.5166258148148142</v>
      </c>
      <c r="CQ11" s="243">
        <f>IF(ISBLANK('In Process Calc.'!AH11),"",'In Process Calc.'!AH11)</f>
        <v>4.2374001851851846</v>
      </c>
      <c r="CR11" s="243">
        <f>IF(ISBLANK('In Process Calc.'!AI11),"",'In Process Calc.'!AI11)</f>
        <v>-0.71779159259259262</v>
      </c>
      <c r="CS11" s="243">
        <f>IF(ISBLANK('In Process Calc.'!AJ11),"",'In Process Calc.'!AJ11)</f>
        <v>2.125324148148148</v>
      </c>
      <c r="CT11" s="243">
        <f>IF(ISBLANK('In Process Calc.'!AK11),"",'In Process Calc.'!AK11)</f>
        <v>-6.9291575185185188</v>
      </c>
      <c r="CU11" s="243">
        <f>IF(ISBLANK('In Process Calc.'!AL11),"",'In Process Calc.'!AL11)</f>
        <v>0</v>
      </c>
      <c r="CV11" s="243">
        <f>IF(ISBLANK('In Process Calc.'!AM11),"",'In Process Calc.'!AM11)</f>
        <v>-16.677980777777787</v>
      </c>
      <c r="CW11" s="243">
        <f>IF(ISBLANK('In Process Calc.'!AN11),"",'In Process Calc.'!AN11)</f>
        <v>-41.58489525925927</v>
      </c>
      <c r="CX11" s="243">
        <f>IF(ISBLANK('In Process Calc.'!AO11),"",'In Process Calc.'!AO11)</f>
        <v>-93.834856444444469</v>
      </c>
      <c r="CY11" s="243">
        <f>IF(ISBLANK('In Process Calc.'!AP11),"",'In Process Calc.'!AP11)</f>
        <v>0</v>
      </c>
      <c r="CZ11" s="243">
        <f>IF(ISBLANK('In Process Calc.'!AQ11),"",'In Process Calc.'!AQ11)</f>
        <v>0</v>
      </c>
      <c r="DA11" s="243">
        <f>IF(ISBLANK('In Process Calc.'!AR11),"",'In Process Calc.'!AR11)</f>
        <v>1.0395578626986469E-2</v>
      </c>
      <c r="DB11" s="243">
        <f>IF(ISBLANK('In Process Calc.'!AS11),"",'In Process Calc.'!AS11)</f>
        <v>1.0521149162244073E-2</v>
      </c>
      <c r="DC11" s="243">
        <f>IF(ISBLANK('In Process Calc.'!AT11),"",'In Process Calc.'!AT11)</f>
        <v>1.2557053525760458E-4</v>
      </c>
      <c r="DD11" s="243">
        <f>IF(ISBLANK('In Process Calc.'!AU11),"",'In Process Calc.'!AU11)</f>
        <v>1.2780355881459609</v>
      </c>
      <c r="DE11" s="243">
        <f>IF(ISBLANK('In Process Calc.'!AV11),"",'In Process Calc.'!AV11)</f>
        <v>-7.9860271945851932E-3</v>
      </c>
      <c r="DF11" s="243">
        <f>IF(ISBLANK('In Process Calc.'!AW11),"",'In Process Calc.'!AW11)</f>
        <v>3.151859318743611E-4</v>
      </c>
      <c r="DG11" s="243">
        <f>IF(ISBLANK('In Process Calc.'!AX11),"",'In Process Calc.'!AX11)</f>
        <v>1.5368519908436386E-2</v>
      </c>
      <c r="DH11" s="243">
        <f>IF(ISBLANK('In Process Calc.'!AY11),"",'In Process Calc.'!AY11)</f>
        <v>-3.084135456862514E-3</v>
      </c>
      <c r="DI11" s="243">
        <f>IF(ISBLANK('In Process Calc.'!AZ11),"",'In Process Calc.'!AZ11)</f>
        <v>5.2024850808105158E-4</v>
      </c>
      <c r="DJ11" s="243">
        <f>IF(ISBLANK('In Process Calc.'!BA11),"",'In Process Calc.'!BA11)</f>
        <v>3.3393142088633906E-2</v>
      </c>
      <c r="DK11" s="243">
        <f>IF(ISBLANK('In Process Calc.'!BB11),"",'In Process Calc.'!BB11)</f>
        <v>-5.4122219632204557E-3</v>
      </c>
      <c r="DL11" s="243">
        <f>IF(ISBLANK('In Process Calc.'!BC11),"",'In Process Calc.'!BC11)</f>
        <v>1.2651533691783012E-3</v>
      </c>
      <c r="DM11" s="243">
        <f>IF(ISBLANK('In Process Calc.'!BD11),"",'In Process Calc.'!BD11)</f>
        <v>1.407575066138318E-3</v>
      </c>
      <c r="DN11" s="243">
        <f>IF(ISBLANK('In Process Calc.'!BE11),"",'In Process Calc.'!BE11)</f>
        <v>8.1501989908489393E-4</v>
      </c>
      <c r="DO11" s="243">
        <f>IF(ISBLANK('In Process Calc.'!BF11),"",'In Process Calc.'!BF11)</f>
        <v>1.0808942846462521E-3</v>
      </c>
      <c r="DP11" s="243">
        <f>IF(ISBLANK('In Process Calc.'!BG11),"",'In Process Calc.'!BG11)</f>
        <v>3.3011045832648299E-4</v>
      </c>
      <c r="DQ11" s="243">
        <f>IF(ISBLANK('In Process Calc.'!BH11),"",'In Process Calc.'!BH11)</f>
        <v>2.6569504549945745E-3</v>
      </c>
      <c r="DR11" s="243">
        <f>IF(ISBLANK('In Process Calc.'!BI11),"",'In Process Calc.'!BI11)</f>
        <v>1.0745931333065414E-3</v>
      </c>
      <c r="DS11" s="243">
        <f>IF(ISBLANK('In Process Calc.'!BJ11),"",'In Process Calc.'!BJ11)</f>
        <v>4.963383043019797E-4</v>
      </c>
      <c r="DT11" s="243">
        <f>IF(ISBLANK('In Process Calc.'!BK11),"",'In Process Calc.'!BK11)</f>
        <v>-5.5325578544343675E-3</v>
      </c>
      <c r="DU11" s="243">
        <f>IF(ISBLANK('In Process Calc.'!BL11),"",'In Process Calc.'!BL11)</f>
        <v>6.8225879089608683E-4</v>
      </c>
      <c r="DV11" s="243">
        <f>IF(ISBLANK('In Process Calc.'!BM11),"",'In Process Calc.'!BM11)</f>
        <v>1.8178807896113804E-3</v>
      </c>
      <c r="DW11" s="243">
        <f>IF(ISBLANK('In Process Calc.'!BN11),"",'In Process Calc.'!BN11)</f>
        <v>1.603809015265205E-3</v>
      </c>
      <c r="DX11" s="243">
        <f>IF(ISBLANK('In Process Calc.'!BO11),"",'In Process Calc.'!BO11)</f>
        <v>2.2228768340518969E-3</v>
      </c>
      <c r="DY11" s="243">
        <f>IF(ISBLANK('In Process Calc.'!BP11),"",'In Process Calc.'!BP11)</f>
        <v>1.5865611049452051E-4</v>
      </c>
      <c r="DZ11" s="243">
        <f>IF(ISBLANK('In Process Calc.'!BQ11),"",'In Process Calc.'!BQ11)</f>
        <v>1.0015659698512684E-3</v>
      </c>
      <c r="EA11" s="243">
        <f>IF(ISBLANK('In Process Calc.'!BR11),"",'In Process Calc.'!BR11)</f>
        <v>7.2309936689349263E-4</v>
      </c>
      <c r="EB11" s="243">
        <f>IF(ISBLANK('In Process Calc.'!BS11),"",'In Process Calc.'!BS11)</f>
        <v>0</v>
      </c>
      <c r="EC11" s="243">
        <f>IF(ISBLANK('In Process Calc.'!BT11),"",'In Process Calc.'!BT11)</f>
        <v>3.5867287649188062E-2</v>
      </c>
      <c r="ED11" s="243">
        <f>IF(ISBLANK('In Process Calc.'!BU11),"",'In Process Calc.'!BU11)</f>
        <v>3.8320756989338886E-2</v>
      </c>
      <c r="EE11" s="243">
        <f>IF(ISBLANK('In Process Calc.'!BV11),"",'In Process Calc.'!BV11)</f>
        <v>9.0715190631273548E-2</v>
      </c>
      <c r="EF11" s="243">
        <f>IF(ISBLANK('In Process Calc.'!BW11),"",'In Process Calc.'!BW11)</f>
        <v>0.15407092385858145</v>
      </c>
      <c r="EG11" s="243">
        <f>IF(ISBLANK('In Process Calc.'!BX11),"",'In Process Calc.'!BX11)</f>
        <v>9.8855764291448153E-3</v>
      </c>
      <c r="EH11" s="243">
        <f>IF(ISBLANK('In Process Calc.'!BY11),"",'In Process Calc.'!BY11)</f>
        <v>0</v>
      </c>
      <c r="EI11" s="243">
        <f>IF(ISBLANK('In Process Calc.'!BZ11),"",'In Process Calc.'!BZ11)</f>
        <v>-0.1620758522469985</v>
      </c>
      <c r="EJ11" s="243">
        <f>IF(ISBLANK('In Process Calc.'!CA11),"",'In Process Calc.'!CA11)</f>
        <v>1.0222341012677736</v>
      </c>
      <c r="EK11" s="243">
        <f>IF(ISBLANK('Post Process Calc.'!A11),"",'Post Process Calc.'!A11)</f>
        <v>12.014300210571289</v>
      </c>
      <c r="EL11" s="243">
        <f>IF(ISBLANK('Post Process Calc.'!C11),"",'Post Process Calc.'!C11)</f>
        <v>8.0068817312016569E-3</v>
      </c>
      <c r="EM11" s="243">
        <f>IF(ISBLANK('Post Process Calc.'!D11),"",'Post Process Calc.'!D11)</f>
        <v>0</v>
      </c>
      <c r="EN11" s="243">
        <f>IF(ISBLANK('Post Process Calc.'!E11),"",'Post Process Calc.'!E11)</f>
        <v>1.8082529506337843</v>
      </c>
      <c r="EO11" s="243">
        <f>IF(ISBLANK('Post Process Calc.'!F11),"",'Post Process Calc.'!F11)</f>
        <v>-5.624503712637602E-3</v>
      </c>
      <c r="EP11" s="243">
        <f>IF(ISBLANK('Post Process Calc.'!G11),"",'Post Process Calc.'!G11)</f>
        <v>-1.5896545812900945E-4</v>
      </c>
      <c r="EQ11" s="243">
        <f>IF(ISBLANK('Post Process Calc.'!H11),"",'Post Process Calc.'!H11)</f>
        <v>4.126163794069348E-3</v>
      </c>
      <c r="ER11" s="243">
        <f>IF(ISBLANK('Post Process Calc.'!I11),"",'Post Process Calc.'!I11)</f>
        <v>-4.816587839801346E-4</v>
      </c>
      <c r="ES11" s="243">
        <f>IF(ISBLANK('Post Process Calc.'!J11),"",'Post Process Calc.'!J11)</f>
        <v>8.2106566803009831E-4</v>
      </c>
      <c r="ET11" s="243">
        <f>IF(ISBLANK('Post Process Calc.'!K11),"",'Post Process Calc.'!K11)</f>
        <v>3.6523069295356467E-2</v>
      </c>
      <c r="EU11" s="243">
        <f>IF(ISBLANK('Post Process Calc.'!L11),"",'Post Process Calc.'!L11)</f>
        <v>-4.0351184838348046E-3</v>
      </c>
      <c r="EV11" s="243">
        <f>IF(ISBLANK('Post Process Calc.'!M11),"",'Post Process Calc.'!M11)</f>
        <v>-8.3733967400339887E-4</v>
      </c>
      <c r="EW11" s="243">
        <f>IF(ISBLANK('Post Process Calc.'!N11),"",'Post Process Calc.'!N11)</f>
        <v>9.8348781810847215E-4</v>
      </c>
      <c r="EX11" s="243">
        <f>IF(ISBLANK('Post Process Calc.'!O11),"",'Post Process Calc.'!O11)</f>
        <v>8.5463649164439499E-4</v>
      </c>
      <c r="EY11" s="243">
        <f>IF(ISBLANK('Post Process Calc.'!P11),"",'Post Process Calc.'!P11)</f>
        <v>3.0085902937307949E-4</v>
      </c>
      <c r="EZ11" s="243">
        <f>IF(ISBLANK('Post Process Calc.'!Q11),"",'Post Process Calc.'!Q11)</f>
        <v>-3.3879665944314065E-3</v>
      </c>
      <c r="FA11" s="243">
        <f>IF(ISBLANK('Post Process Calc.'!R11),"",'Post Process Calc.'!R11)</f>
        <v>2.3389817829336545E-3</v>
      </c>
      <c r="FB11" s="243">
        <f>IF(ISBLANK('Post Process Calc.'!S11),"",'Post Process Calc.'!S11)</f>
        <v>7.7193130453476005E-4</v>
      </c>
      <c r="FC11" s="243">
        <f>IF(ISBLANK('Post Process Calc.'!T11),"",'Post Process Calc.'!T11)</f>
        <v>6.095696423920713E-4</v>
      </c>
      <c r="FD11" s="243">
        <f>IF(ISBLANK('Post Process Calc.'!U11),"",'Post Process Calc.'!U11)</f>
        <v>-6.1488955749735893E-3</v>
      </c>
      <c r="FE11" s="243">
        <f>IF(ISBLANK('Post Process Calc.'!V11),"",'Post Process Calc.'!V11)</f>
        <v>4.8551658746352825E-4</v>
      </c>
      <c r="FF11" s="243">
        <f>IF(ISBLANK('Post Process Calc.'!W11),"",'Post Process Calc.'!W11)</f>
        <v>2.1172926846765227E-3</v>
      </c>
      <c r="FG11" s="243">
        <f>IF(ISBLANK('Post Process Calc.'!X11),"",'Post Process Calc.'!X11)</f>
        <v>3.2105166560790666E-3</v>
      </c>
      <c r="FH11" s="243">
        <f>IF(ISBLANK('Post Process Calc.'!Y11),"",'Post Process Calc.'!Y11)</f>
        <v>2.6266441102410845E-3</v>
      </c>
      <c r="FI11" s="243">
        <f>IF(ISBLANK('Post Process Calc.'!Z11),"",'Post Process Calc.'!Z11)</f>
        <v>5.8141819908434257E-6</v>
      </c>
      <c r="FJ11" s="243">
        <f>IF(ISBLANK('Post Process Calc.'!AA11),"",'Post Process Calc.'!AA11)</f>
        <v>1.3029036368780477E-3</v>
      </c>
      <c r="FK11" s="243">
        <f>IF(ISBLANK('Post Process Calc.'!AB11),"",'Post Process Calc.'!AB11)</f>
        <v>-4.0768798746151116E-4</v>
      </c>
      <c r="FL11" s="243">
        <f>IF(ISBLANK('Post Process Calc.'!AC11),"",'Post Process Calc.'!AC11)</f>
        <v>0</v>
      </c>
      <c r="FM11" s="243">
        <f>IF(ISBLANK('Post Process Calc.'!AD11),"",'Post Process Calc.'!AD11)</f>
        <v>2.1641558464130073E-2</v>
      </c>
      <c r="FN11" s="243">
        <f>IF(ISBLANK('Post Process Calc.'!AE11),"",'Post Process Calc.'!AE11)</f>
        <v>9.8681591765188825E-3</v>
      </c>
      <c r="FO11" s="243">
        <f>IF(ISBLANK('Post Process Calc.'!AF11),"",'Post Process Calc.'!AF11)</f>
        <v>9.2881469268394676E-2</v>
      </c>
      <c r="FP11" s="243">
        <f>IF(ISBLANK('Post Process Calc.'!AG11),"",'Post Process Calc.'!AG11)</f>
        <v>-9.2762373475061458E-2</v>
      </c>
      <c r="FQ11" s="243">
        <f>IF(ISBLANK('Post Process Calc.'!AH11),"",'Post Process Calc.'!AH11)</f>
        <v>0</v>
      </c>
      <c r="FR11" s="243">
        <f>IF(ISBLANK('Post Process Calc.'!AI11),"",'Post Process Calc.'!AI11)</f>
        <v>-0.11048136319550309</v>
      </c>
      <c r="FS11" s="243">
        <f>IF(ISBLANK('Post Process Calc.'!AJ11),"",'Post Process Calc.'!AJ11)</f>
        <v>1.523845111266706</v>
      </c>
    </row>
    <row r="12" spans="1:175">
      <c r="A12" s="238" t="str">
        <f>IF(Glutamine!B14&lt;&gt;0,Glutamine!$B$1,"")</f>
        <v>XB50</v>
      </c>
      <c r="B12" s="238">
        <f>IF(ISBLANK(Glutamine!A14),"",Glutamine!A14)</f>
        <v>7</v>
      </c>
      <c r="C12" s="245">
        <f>IF(ISBLANK(Glutamine!B14),"",Glutamine!B14)</f>
        <v>6.867361111115315</v>
      </c>
      <c r="D12" s="246">
        <f>IF(ISBLANK(Glutamine!C14),"",Glutamine!C14)</f>
        <v>164.81666666676756</v>
      </c>
      <c r="E12" s="238">
        <f>IF(ISBLANK(Glutamine!D14),"",Glutamine!D14)</f>
        <v>20</v>
      </c>
      <c r="F12" s="238" t="e">
        <f>IF(ISBLANK(Glutamine!#REF!),"",Glutamine!#REF!)</f>
        <v>#REF!</v>
      </c>
      <c r="G12" s="238" t="str">
        <f>IF(ISBLANK(Glutamine!G14),"",Glutamine!G14)</f>
        <v/>
      </c>
      <c r="H12" s="243">
        <f>IF(ISBLANK(Glutamine!H14),"",Glutamine!H14)</f>
        <v>9.4350002838134763</v>
      </c>
      <c r="I12" s="243">
        <f>IF(ISBLANK(Glutamine!I14),"",Glutamine!I14)</f>
        <v>7.062644689919928E-2</v>
      </c>
      <c r="J12" s="243">
        <f>IF(ISBLANK(Glutamine!J14),"",Glutamine!J14)</f>
        <v>9.5056267307126756</v>
      </c>
      <c r="K12" s="243">
        <f>IF(ISBLANK(Glutamine!K14),"",Glutamine!K14)</f>
        <v>99.257003784179688</v>
      </c>
      <c r="L12" s="238" t="str">
        <f>IF(ISBLANK(Glutamine!L14),"",Glutamine!L14)</f>
        <v/>
      </c>
      <c r="M12" s="238" t="str">
        <f>IF(ISBLANK(Glutamine!M14),"",Glutamine!M14)</f>
        <v/>
      </c>
      <c r="N12" s="238" t="str">
        <f>IF(ISBLANK(Glutamine!N14),"",Glutamine!N14)</f>
        <v/>
      </c>
      <c r="O12" s="238" t="str">
        <f>IF(ISBLANK(Glutamine!O14),"",Glutamine!O14)</f>
        <v/>
      </c>
      <c r="P12" s="238" t="str">
        <f>IF(ISBLANK(Glutamine!P14),"",Glutamine!P14)</f>
        <v/>
      </c>
      <c r="Q12" s="238" t="str">
        <f>IF(ISBLANK(Glutamine!Q14),"",Glutamine!Q14)</f>
        <v/>
      </c>
      <c r="R12" s="238">
        <f>IF(ISBLANK(Glutamine!R14),"",Glutamine!R14)</f>
        <v>405</v>
      </c>
      <c r="S12" s="238">
        <f>IF(ISBLANK(Glutamine!S14),"",Glutamine!S14)</f>
        <v>410.59</v>
      </c>
      <c r="T12" s="243">
        <f>IF(ISBLANK(Glutamine!U14),"",Glutamine!U14)</f>
        <v>2.7759999999999998</v>
      </c>
      <c r="U12" s="243">
        <f>IF(ISBLANK(Glutamine!V14),"",Glutamine!V14)</f>
        <v>3.3650000000000002</v>
      </c>
      <c r="V12" s="243">
        <f>IF(ISBLANK(Glutamine!W14),"",Glutamine!W14)</f>
        <v>5.5940000000000003</v>
      </c>
      <c r="W12" s="243">
        <f>IF(ISBLANK(Glutamine!X14),"",Glutamine!X14)</f>
        <v>2.8159999999999998</v>
      </c>
      <c r="X12" s="243">
        <f>IF(ISBLANK(Glutamine!Y14),"",Glutamine!Y14)</f>
        <v>0.59099999999999997</v>
      </c>
      <c r="Y12" s="243">
        <f>IF(ISBLANK(Glutamine!Z14),"",Glutamine!Z14)</f>
        <v>31.417216190412752</v>
      </c>
      <c r="Z12" s="243">
        <f>IF(ISBLANK(Glutamine!AA14),"",Glutamine!AA14)</f>
        <v>2.5329999999999999</v>
      </c>
      <c r="AA12" s="243">
        <f>IF(ISBLANK(Glutamine!AB14),"",Glutamine!AB14)</f>
        <v>15.664</v>
      </c>
      <c r="AB12" s="243">
        <f>IF(ISBLANK(Glutamine!AC14),"",Glutamine!AC14)</f>
        <v>1.454</v>
      </c>
      <c r="AC12" s="243">
        <f>IF(ISBLANK(Glutamine!AD14),"",Glutamine!AD14)</f>
        <v>1.306</v>
      </c>
      <c r="AD12" s="243">
        <f>IF(ISBLANK(Glutamine!AE14),"",Glutamine!AE14)</f>
        <v>4.1989999999999998</v>
      </c>
      <c r="AE12" s="243">
        <f>IF(ISBLANK(Glutamine!AF14),"",Glutamine!AF14)</f>
        <v>11.434280639431616</v>
      </c>
      <c r="AF12" s="243">
        <f>IF(ISBLANK(Glutamine!AG14),"",Glutamine!AG14)</f>
        <v>5.2859999999999996</v>
      </c>
      <c r="AG12" s="243">
        <f>IF(ISBLANK(Glutamine!AH14),"",Glutamine!AH14)</f>
        <v>5.0880000000000001</v>
      </c>
      <c r="AH12" s="243">
        <f>IF(ISBLANK(Glutamine!AI14),"",Glutamine!AI14)</f>
        <v>0.30199999999999999</v>
      </c>
      <c r="AI12" s="243">
        <f>IF(ISBLANK(Glutamine!AJ14),"",Glutamine!AJ14)</f>
        <v>7.52</v>
      </c>
      <c r="AJ12" s="243">
        <f>IF(ISBLANK(Glutamine!AK14),"",Glutamine!AK14)</f>
        <v>2.0329999999999999</v>
      </c>
      <c r="AK12" s="243">
        <f>IF(ISBLANK(Glutamine!AL14),"",Glutamine!AL14)</f>
        <v>3.5409999999999999</v>
      </c>
      <c r="AL12" s="243">
        <f>IF(ISBLANK(Glutamine!AM14),"",Glutamine!AM14)</f>
        <v>1.758</v>
      </c>
      <c r="AM12" s="243">
        <f>IF(ISBLANK(Glutamine!AN14),"",Glutamine!AN14)</f>
        <v>1.6850000000000001</v>
      </c>
      <c r="AN12" s="243">
        <f>IF(ISBLANK(Glutamine!AO14),"",Glutamine!AO14)</f>
        <v>1.585</v>
      </c>
      <c r="AO12" s="243">
        <f>IF(ISBLANK(Glutamine!AP14),"",Glutamine!AP14)</f>
        <v>0.73299999999999998</v>
      </c>
      <c r="AP12" s="243">
        <f>IF(ISBLANK(Glutamine!AQ14),"",Glutamine!AQ14)</f>
        <v>7.18</v>
      </c>
      <c r="AQ12" s="243">
        <f>IF(ISBLANK(Glutamine!AR14),"",Glutamine!AR14)</f>
        <v>0</v>
      </c>
      <c r="AR12" s="243" t="str">
        <f>IF(ISBLANK(Glutamine!AS14),"",Glutamine!AS14)</f>
        <v/>
      </c>
      <c r="AS12" s="243" t="str">
        <f>IF(ISBLANK(Glutamine!AT14),"",Glutamine!AT14)</f>
        <v/>
      </c>
      <c r="AT12" s="243" t="str">
        <f>IF(ISBLANK(Glutamine!AU14),"",Glutamine!AU14)</f>
        <v/>
      </c>
      <c r="AU12" s="243" t="str">
        <f>IF(ISBLANK(Glutamine!AV14),"",Glutamine!AV14)</f>
        <v/>
      </c>
      <c r="AV12" s="243" t="str">
        <f>IF(ISBLANK(Glutamine!AW14),"",Glutamine!AW14)</f>
        <v/>
      </c>
      <c r="AW12" s="243" t="str">
        <f>IF(ISBLANK(Glutamine!AX14),"",Glutamine!AX14)</f>
        <v/>
      </c>
      <c r="AX12" s="243" t="str">
        <f>IF(ISBLANK(Glutamine!AY14),"",Glutamine!AY14)</f>
        <v/>
      </c>
      <c r="AY12" s="243" t="str">
        <f>IF(ISBLANK(Glutamine!AZ14),"",Glutamine!AZ14)</f>
        <v/>
      </c>
      <c r="AZ12" s="243" t="str">
        <f>IF(ISBLANK(Glutamine!BA14),"",Glutamine!BA14)</f>
        <v/>
      </c>
      <c r="BA12" s="243" t="str">
        <f>IF(ISBLANK(Glutamine!BB14),"",Glutamine!BB14)</f>
        <v/>
      </c>
      <c r="BB12" s="243" t="str">
        <f>IF(ISBLANK(Glutamine!BC14),"",Glutamine!BC14)</f>
        <v/>
      </c>
      <c r="BC12" s="243" t="str">
        <f>IF(ISBLANK(Glutamine!BE14),"",Glutamine!BE14)</f>
        <v/>
      </c>
      <c r="BD12" s="243" t="str">
        <f>IF(ISBLANK(Glutamine!BF14),"",Glutamine!BF14)</f>
        <v/>
      </c>
      <c r="BE12" s="243" t="str">
        <f>IF(ISBLANK(Glutamine!BG14),"",Glutamine!BG14)</f>
        <v/>
      </c>
      <c r="BF12" s="243" t="str">
        <f>IF(ISBLANK(Glutamine!BI14),"",Glutamine!BI14)</f>
        <v/>
      </c>
      <c r="BG12" s="243" t="str">
        <f>IF(ISBLANK(Glutamine!BJ14),"",Glutamine!BJ14)</f>
        <v/>
      </c>
      <c r="BH12" s="243" t="str">
        <f>IF(ISBLANK(Glutamine!BK14),"",Glutamine!BK14)</f>
        <v/>
      </c>
      <c r="BI12" s="243" t="str">
        <f>IF(ISBLANK(Glutamine!BL14),"",Glutamine!BL14)</f>
        <v/>
      </c>
      <c r="BJ12" s="243" t="str">
        <f>IF(ISBLANK(Glutamine!BM14),"",Glutamine!BM14)</f>
        <v/>
      </c>
      <c r="BK12" s="243" t="str">
        <f>IF(ISBLANK(Glutamine!BN14),"",Glutamine!BN14)</f>
        <v/>
      </c>
      <c r="BL12" s="243" t="str">
        <f>IF(ISBLANK(Glutamine!BO14),"",Glutamine!BO14)</f>
        <v/>
      </c>
      <c r="BM12" s="243" t="str">
        <f>IF(ISBLANK(Glutamine!BP14),"",Glutamine!BP14)</f>
        <v/>
      </c>
      <c r="BN12" s="238">
        <f>IF(ISBLANK('In Process Calc.'!B12),"",ROUND('In Process Calc.'!B12,2))</f>
        <v>8.8800000000000008</v>
      </c>
      <c r="BO12" s="238">
        <f>IF(ISBLANK('In Process Calc.'!C12),"",ROUND('In Process Calc.'!C12,2))</f>
        <v>213.15</v>
      </c>
      <c r="BP12" s="238">
        <f>IF(ISBLANK('In Process Calc.'!E12),"",'In Process Calc.'!E12)</f>
        <v>1918.8055555555557</v>
      </c>
      <c r="BQ12" s="238">
        <f>IF(ISBLANK('In Process Calc.'!F12),"",'In Process Calc.'!F12)</f>
        <v>0</v>
      </c>
      <c r="BR12" s="238">
        <f>IF(ISBLANK('In Process Calc.'!H12),"",'In Process Calc.'!H12)</f>
        <v>0</v>
      </c>
      <c r="BS12" s="238">
        <f>IF(ISBLANK('In Process Calc.'!J12),"",'In Process Calc.'!J12)</f>
        <v>1918.8055555555557</v>
      </c>
      <c r="BT12" s="243">
        <f>IF(ISBLANK('In Process Calc.'!K12),"",'In Process Calc.'!K12)</f>
        <v>1296.8588574753521</v>
      </c>
      <c r="BU12" s="243">
        <f>IF(ISBLANK('In Process Calc.'!L12),"",'In Process Calc.'!L12)</f>
        <v>27230.16513016052</v>
      </c>
      <c r="BV12" s="243">
        <f>IF(ISBLANK('In Process Calc.'!M12),"",'In Process Calc.'!M12)</f>
        <v>0</v>
      </c>
      <c r="BW12" s="243">
        <f>IF(ISBLANK('In Process Calc.'!N12),"",'In Process Calc.'!N12)</f>
        <v>2255.076229166667</v>
      </c>
      <c r="BX12" s="243">
        <f>IF(ISBLANK('In Process Calc.'!O12),"",'In Process Calc.'!O12)</f>
        <v>-11.882110166666667</v>
      </c>
      <c r="BY12" s="243">
        <f>IF(ISBLANK('In Process Calc.'!P12),"",'In Process Calc.'!P12)</f>
        <v>-1.0961921944444437</v>
      </c>
      <c r="BZ12" s="243">
        <f>IF(ISBLANK('In Process Calc.'!Q12),"",'In Process Calc.'!Q12)</f>
        <v>12.884201666666666</v>
      </c>
      <c r="CA12" s="243">
        <f>IF(ISBLANK('In Process Calc.'!R12),"",'In Process Calc.'!R12)</f>
        <v>-2.3334581111111117</v>
      </c>
      <c r="CB12" s="243">
        <f>IF(ISBLANK('In Process Calc.'!S12),"",'In Process Calc.'!S12)</f>
        <v>1.6568463055555556</v>
      </c>
      <c r="CC12" s="243">
        <f>IF(ISBLANK('In Process Calc.'!T12),"",'In Process Calc.'!T12)</f>
        <v>53.032254089398172</v>
      </c>
      <c r="CD12" s="243">
        <f>IF(ISBLANK('In Process Calc.'!U12),"",'In Process Calc.'!U12)</f>
        <v>-9.7245065555555552</v>
      </c>
      <c r="CE12" s="243">
        <f>IF(ISBLANK('In Process Calc.'!V12),"",'In Process Calc.'!V12)</f>
        <v>-18.69282872222222</v>
      </c>
      <c r="CF12" s="243">
        <f>IF(ISBLANK('In Process Calc.'!W12),"",'In Process Calc.'!W12)</f>
        <v>-0.50888786111111095</v>
      </c>
      <c r="CG12" s="243">
        <f>IF(ISBLANK('In Process Calc.'!X12),"",'In Process Calc.'!X12)</f>
        <v>0.84820372222222207</v>
      </c>
      <c r="CH12" s="243">
        <f>IF(ISBLANK('In Process Calc.'!Y12),"",'In Process Calc.'!Y12)</f>
        <v>-0.28179130555555498</v>
      </c>
      <c r="CI12" s="243">
        <f>IF(ISBLANK('In Process Calc.'!Z12),"",'In Process Calc.'!Z12)</f>
        <v>13.621934823366885</v>
      </c>
      <c r="CJ12" s="243">
        <f>IF(ISBLANK('In Process Calc.'!AA12),"",'In Process Calc.'!AA12)</f>
        <v>2.4727908611111094</v>
      </c>
      <c r="CK12" s="243">
        <f>IF(ISBLANK('In Process Calc.'!AB12),"",'In Process Calc.'!AB12)</f>
        <v>-0.811971555555556</v>
      </c>
      <c r="CL12" s="243">
        <f>IF(ISBLANK('In Process Calc.'!AC12),"",'In Process Calc.'!AC12)</f>
        <v>1.6079849999999998</v>
      </c>
      <c r="CM12" s="243">
        <f>IF(ISBLANK('In Process Calc.'!AD12),"",'In Process Calc.'!AD12)</f>
        <v>-12.50024777777778</v>
      </c>
      <c r="CN12" s="243">
        <f>IF(ISBLANK('In Process Calc.'!AE12),"",'In Process Calc.'!AE12)</f>
        <v>-0.13536619444444475</v>
      </c>
      <c r="CO12" s="243">
        <f>IF(ISBLANK('In Process Calc.'!AF12),"",'In Process Calc.'!AF12)</f>
        <v>5.65041525</v>
      </c>
      <c r="CP12" s="243">
        <f>IF(ISBLANK('In Process Calc.'!AG12),"",'In Process Calc.'!AG12)</f>
        <v>9.7241768611111112</v>
      </c>
      <c r="CQ12" s="243">
        <f>IF(ISBLANK('In Process Calc.'!AH12),"",'In Process Calc.'!AH12)</f>
        <v>5.5080714444444432</v>
      </c>
      <c r="CR12" s="243">
        <f>IF(ISBLANK('In Process Calc.'!AI12),"",'In Process Calc.'!AI12)</f>
        <v>-0.34993280555555561</v>
      </c>
      <c r="CS12" s="243">
        <f>IF(ISBLANK('In Process Calc.'!AJ12),"",'In Process Calc.'!AJ12)</f>
        <v>2.79022975</v>
      </c>
      <c r="CT12" s="243">
        <f>IF(ISBLANK('In Process Calc.'!AK12),"",'In Process Calc.'!AK12)</f>
        <v>-4.8899358611111126</v>
      </c>
      <c r="CU12" s="243">
        <f>IF(ISBLANK('In Process Calc.'!AL12),"",'In Process Calc.'!AL12)</f>
        <v>0</v>
      </c>
      <c r="CV12" s="243">
        <f>IF(ISBLANK('In Process Calc.'!AM12),"",'In Process Calc.'!AM12)</f>
        <v>6.9986552222222222</v>
      </c>
      <c r="CW12" s="243">
        <f>IF(ISBLANK('In Process Calc.'!AN12),"",'In Process Calc.'!AN12)</f>
        <v>-17.383702722222225</v>
      </c>
      <c r="CX12" s="243">
        <f>IF(ISBLANK('In Process Calc.'!AO12),"",'In Process Calc.'!AO12)</f>
        <v>34.563817055555532</v>
      </c>
      <c r="CY12" s="243">
        <f>IF(ISBLANK('In Process Calc.'!AP12),"",'In Process Calc.'!AP12)</f>
        <v>0</v>
      </c>
      <c r="CZ12" s="243">
        <f>IF(ISBLANK('In Process Calc.'!AQ12),"",'In Process Calc.'!AQ12)</f>
        <v>0</v>
      </c>
      <c r="DA12" s="243">
        <f>IF(ISBLANK('In Process Calc.'!AR12),"",'In Process Calc.'!AR12)</f>
        <v>7.6489957706565624E-3</v>
      </c>
      <c r="DB12" s="243">
        <f>IF(ISBLANK('In Process Calc.'!AS12),"",'In Process Calc.'!AS12)</f>
        <v>7.7228739597883572E-3</v>
      </c>
      <c r="DC12" s="243">
        <f>IF(ISBLANK('In Process Calc.'!AT12),"",'In Process Calc.'!AT12)</f>
        <v>7.3878189131795105E-5</v>
      </c>
      <c r="DD12" s="243">
        <f>IF(ISBLANK('In Process Calc.'!AU12),"",'In Process Calc.'!AU12)</f>
        <v>1.3778101584206488</v>
      </c>
      <c r="DE12" s="243">
        <f>IF(ISBLANK('In Process Calc.'!AV12),"",'In Process Calc.'!AV12)</f>
        <v>-4.5302069063519624E-3</v>
      </c>
      <c r="DF12" s="243">
        <f>IF(ISBLANK('In Process Calc.'!AW12),"",'In Process Calc.'!AW12)</f>
        <v>1.3737768085149648E-3</v>
      </c>
      <c r="DG12" s="243">
        <f>IF(ISBLANK('In Process Calc.'!AX12),"",'In Process Calc.'!AX12)</f>
        <v>4.6252189294122316E-3</v>
      </c>
      <c r="DH12" s="243">
        <f>IF(ISBLANK('In Process Calc.'!AY12),"",'In Process Calc.'!AY12)</f>
        <v>1.4790534210987929E-3</v>
      </c>
      <c r="DI12" s="243">
        <f>IF(ISBLANK('In Process Calc.'!AZ12),"",'In Process Calc.'!AZ12)</f>
        <v>5.6605690821995682E-4</v>
      </c>
      <c r="DJ12" s="243">
        <f>IF(ISBLANK('In Process Calc.'!BA12),"",'In Process Calc.'!BA12)</f>
        <v>2.9533231743167482E-2</v>
      </c>
      <c r="DK12" s="243">
        <f>IF(ISBLANK('In Process Calc.'!BB12),"",'In Process Calc.'!BB12)</f>
        <v>-3.647308923095127E-3</v>
      </c>
      <c r="DL12" s="243">
        <f>IF(ISBLANK('In Process Calc.'!BC12),"",'In Process Calc.'!BC12)</f>
        <v>9.0977542980434558E-3</v>
      </c>
      <c r="DM12" s="243">
        <f>IF(ISBLANK('In Process Calc.'!BD12),"",'In Process Calc.'!BD12)</f>
        <v>1.8643288160769701E-3</v>
      </c>
      <c r="DN12" s="243">
        <f>IF(ISBLANK('In Process Calc.'!BE12),"",'In Process Calc.'!BE12)</f>
        <v>6.3135618562396327E-4</v>
      </c>
      <c r="DO12" s="243">
        <f>IF(ISBLANK('In Process Calc.'!BF12),"",'In Process Calc.'!BF12)</f>
        <v>2.2589567179288768E-3</v>
      </c>
      <c r="DP12" s="243">
        <f>IF(ISBLANK('In Process Calc.'!BG12),"",'In Process Calc.'!BG12)</f>
        <v>-9.5454418647481082E-3</v>
      </c>
      <c r="DQ12" s="243">
        <f>IF(ISBLANK('In Process Calc.'!BH12),"",'In Process Calc.'!BH12)</f>
        <v>3.7655055855583502E-3</v>
      </c>
      <c r="DR12" s="243">
        <f>IF(ISBLANK('In Process Calc.'!BI12),"",'In Process Calc.'!BI12)</f>
        <v>2.3945184065861133E-3</v>
      </c>
      <c r="DS12" s="243">
        <f>IF(ISBLANK('In Process Calc.'!BJ12),"",'In Process Calc.'!BJ12)</f>
        <v>5.3353313777578708E-4</v>
      </c>
      <c r="DT12" s="243">
        <f>IF(ISBLANK('In Process Calc.'!BK12),"",'In Process Calc.'!BK12)</f>
        <v>5.3922877725607436E-3</v>
      </c>
      <c r="DU12" s="243">
        <f>IF(ISBLANK('In Process Calc.'!BL12),"",'In Process Calc.'!BL12)</f>
        <v>1.2363324143673099E-3</v>
      </c>
      <c r="DV12" s="243">
        <f>IF(ISBLANK('In Process Calc.'!BM12),"",'In Process Calc.'!BM12)</f>
        <v>1.962703544735097E-3</v>
      </c>
      <c r="DW12" s="243">
        <f>IF(ISBLANK('In Process Calc.'!BN12),"",'In Process Calc.'!BN12)</f>
        <v>3.627993140531291E-3</v>
      </c>
      <c r="DX12" s="243">
        <f>IF(ISBLANK('In Process Calc.'!BO12),"",'In Process Calc.'!BO12)</f>
        <v>2.0882808667990805E-3</v>
      </c>
      <c r="DY12" s="243">
        <f>IF(ISBLANK('In Process Calc.'!BP12),"",'In Process Calc.'!BP12)</f>
        <v>6.0455641933790329E-4</v>
      </c>
      <c r="DZ12" s="243">
        <f>IF(ISBLANK('In Process Calc.'!BQ12),"",'In Process Calc.'!BQ12)</f>
        <v>1.0927371154866485E-3</v>
      </c>
      <c r="EA12" s="243">
        <f>IF(ISBLANK('In Process Calc.'!BR12),"",'In Process Calc.'!BR12)</f>
        <v>3.3513527116436717E-3</v>
      </c>
      <c r="EB12" s="243">
        <f>IF(ISBLANK('In Process Calc.'!BS12),"",'In Process Calc.'!BS12)</f>
        <v>0</v>
      </c>
      <c r="EC12" s="243">
        <f>IF(ISBLANK('In Process Calc.'!BT12),"",'In Process Calc.'!BT12)</f>
        <v>3.7740683035428671E-2</v>
      </c>
      <c r="ED12" s="243">
        <f>IF(ISBLANK('In Process Calc.'!BU12),"",'In Process Calc.'!BU12)</f>
        <v>4.7663177714341379E-2</v>
      </c>
      <c r="EE12" s="243">
        <f>IF(ISBLANK('In Process Calc.'!BV12),"",'In Process Calc.'!BV12)</f>
        <v>0.17960327817007735</v>
      </c>
      <c r="EF12" s="243">
        <f>IF(ISBLANK('In Process Calc.'!BW12),"",'In Process Calc.'!BW12)</f>
        <v>0.21143044350460893</v>
      </c>
      <c r="EG12" s="243">
        <f>IF(ISBLANK('In Process Calc.'!BX12),"",'In Process Calc.'!BX12)</f>
        <v>-0.32321020427967379</v>
      </c>
      <c r="EH12" s="243">
        <f>IF(ISBLANK('In Process Calc.'!BY12),"",'In Process Calc.'!BY12)</f>
        <v>0</v>
      </c>
      <c r="EI12" s="243">
        <f>IF(ISBLANK('In Process Calc.'!BZ12),"",'In Process Calc.'!BZ12)</f>
        <v>-0.12349846961597531</v>
      </c>
      <c r="EJ12" s="243">
        <f>IF(ISBLANK('In Process Calc.'!CA12),"",'In Process Calc.'!CA12)</f>
        <v>-1.4784291339886881</v>
      </c>
      <c r="EK12" s="243">
        <f>IF(ISBLANK('Post Process Calc.'!A12),"",'Post Process Calc.'!A12)</f>
        <v>14.453400476074219</v>
      </c>
      <c r="EL12" s="243">
        <f>IF(ISBLANK('Post Process Calc.'!C12),"",'Post Process Calc.'!C12)</f>
        <v>4.9413486374640745E-3</v>
      </c>
      <c r="EM12" s="243">
        <f>IF(ISBLANK('Post Process Calc.'!D12),"",'Post Process Calc.'!D12)</f>
        <v>0</v>
      </c>
      <c r="EN12" s="243">
        <f>IF(ISBLANK('Post Process Calc.'!E12),"",'Post Process Calc.'!E12)</f>
        <v>1.6298857636988957</v>
      </c>
      <c r="EO12" s="243">
        <f>IF(ISBLANK('Post Process Calc.'!F12),"",'Post Process Calc.'!F12)</f>
        <v>-3.1661760472056137E-3</v>
      </c>
      <c r="EP12" s="243">
        <f>IF(ISBLANK('Post Process Calc.'!G12),"",'Post Process Calc.'!G12)</f>
        <v>1.2635059406216549E-4</v>
      </c>
      <c r="EQ12" s="243">
        <f>IF(ISBLANK('Post Process Calc.'!H12),"",'Post Process Calc.'!H12)</f>
        <v>3.7189671648012765E-3</v>
      </c>
      <c r="ER12" s="243">
        <f>IF(ISBLANK('Post Process Calc.'!I12),"",'Post Process Calc.'!I12)</f>
        <v>2.6844958604214312E-4</v>
      </c>
      <c r="ES12" s="243">
        <f>IF(ISBLANK('Post Process Calc.'!J12),"",'Post Process Calc.'!J12)</f>
        <v>5.5237038544871239E-4</v>
      </c>
      <c r="ET12" s="243">
        <f>IF(ISBLANK('Post Process Calc.'!K12),"",'Post Process Calc.'!K12)</f>
        <v>3.4031186971645651E-2</v>
      </c>
      <c r="EU12" s="243">
        <f>IF(ISBLANK('Post Process Calc.'!L12),"",'Post Process Calc.'!L12)</f>
        <v>-1.9577392315362927E-3</v>
      </c>
      <c r="EV12" s="243">
        <f>IF(ISBLANK('Post Process Calc.'!M12),"",'Post Process Calc.'!M12)</f>
        <v>2.5430596236326922E-3</v>
      </c>
      <c r="EW12" s="243">
        <f>IF(ISBLANK('Post Process Calc.'!N12),"",'Post Process Calc.'!N12)</f>
        <v>7.562046974048072E-4</v>
      </c>
      <c r="EX12" s="243">
        <f>IF(ISBLANK('Post Process Calc.'!O12),"",'Post Process Calc.'!O12)</f>
        <v>7.5138667686655233E-4</v>
      </c>
      <c r="EY12" s="243">
        <f>IF(ISBLANK('Post Process Calc.'!P12),"",'Post Process Calc.'!P12)</f>
        <v>5.7004611917727671E-4</v>
      </c>
      <c r="EZ12" s="243">
        <f>IF(ISBLANK('Post Process Calc.'!Q12),"",'Post Process Calc.'!Q12)</f>
        <v>-5.4346547775025603E-3</v>
      </c>
      <c r="FA12" s="243">
        <f>IF(ISBLANK('Post Process Calc.'!R12),"",'Post Process Calc.'!R12)</f>
        <v>2.4688000210272834E-3</v>
      </c>
      <c r="FB12" s="243">
        <f>IF(ISBLANK('Post Process Calc.'!S12),"",'Post Process Calc.'!S12)</f>
        <v>1.4031652078656557E-3</v>
      </c>
      <c r="FC12" s="243">
        <f>IF(ISBLANK('Post Process Calc.'!T12),"",'Post Process Calc.'!T12)</f>
        <v>3.6795662341660427E-4</v>
      </c>
      <c r="FD12" s="243">
        <f>IF(ISBLANK('Post Process Calc.'!U12),"",'Post Process Calc.'!U12)</f>
        <v>-4.9266807216725821E-3</v>
      </c>
      <c r="FE12" s="243">
        <f>IF(ISBLANK('Post Process Calc.'!V12),"",'Post Process Calc.'!V12)</f>
        <v>7.3805814437677485E-4</v>
      </c>
      <c r="FF12" s="243">
        <f>IF(ISBLANK('Post Process Calc.'!W12),"",'Post Process Calc.'!W12)</f>
        <v>1.3583726585419704E-3</v>
      </c>
      <c r="FG12" s="243">
        <f>IF(ISBLANK('Post Process Calc.'!X12),"",'Post Process Calc.'!X12)</f>
        <v>2.0053507903606922E-3</v>
      </c>
      <c r="FH12" s="243">
        <f>IF(ISBLANK('Post Process Calc.'!Y12),"",'Post Process Calc.'!Y12)</f>
        <v>1.8736638108276464E-3</v>
      </c>
      <c r="FI12" s="243">
        <f>IF(ISBLANK('Post Process Calc.'!Z12),"",'Post Process Calc.'!Z12)</f>
        <v>2.2522701388149447E-4</v>
      </c>
      <c r="FJ12" s="243">
        <f>IF(ISBLANK('Post Process Calc.'!AA12),"",'Post Process Calc.'!AA12)</f>
        <v>8.7554999011124905E-4</v>
      </c>
      <c r="FK12" s="243">
        <f>IF(ISBLANK('Post Process Calc.'!AB12),"",'Post Process Calc.'!AB12)</f>
        <v>9.7414074901811323E-4</v>
      </c>
      <c r="FL12" s="243">
        <f>IF(ISBLANK('Post Process Calc.'!AC12),"",'Post Process Calc.'!AC12)</f>
        <v>0</v>
      </c>
      <c r="FM12" s="243">
        <f>IF(ISBLANK('Post Process Calc.'!AD12),"",'Post Process Calc.'!AD12)</f>
        <v>2.9006073768813062E-2</v>
      </c>
      <c r="FN12" s="243">
        <f>IF(ISBLANK('Post Process Calc.'!AE12),"",'Post Process Calc.'!AE12)</f>
        <v>2.0913216999934866E-2</v>
      </c>
      <c r="FO12" s="243">
        <f>IF(ISBLANK('Post Process Calc.'!AF12),"",'Post Process Calc.'!AF12)</f>
        <v>0.11077669961790722</v>
      </c>
      <c r="FP12" s="243">
        <f>IF(ISBLANK('Post Process Calc.'!AG12),"",'Post Process Calc.'!AG12)</f>
        <v>-0.15969630392353476</v>
      </c>
      <c r="FQ12" s="243">
        <f>IF(ISBLANK('Post Process Calc.'!AH12),"",'Post Process Calc.'!AH12)</f>
        <v>0</v>
      </c>
      <c r="FR12" s="243">
        <f>IF(ISBLANK('Post Process Calc.'!AI12),"",'Post Process Calc.'!AI12)</f>
        <v>-5.7527797463175642E-2</v>
      </c>
      <c r="FS12" s="243">
        <f>IF(ISBLANK('Post Process Calc.'!AJ12),"",'Post Process Calc.'!AJ12)</f>
        <v>2.5165152959653763</v>
      </c>
    </row>
    <row r="13" spans="1:175">
      <c r="A13" s="238" t="e">
        <f>IF(Glutamine!#REF!&lt;&gt;0,Glutamine!$B$1,"")</f>
        <v>#REF!</v>
      </c>
      <c r="B13" s="238" t="e">
        <f>IF(ISBLANK(Glutamine!#REF!),"",Glutamine!#REF!)</f>
        <v>#REF!</v>
      </c>
      <c r="C13" s="245" t="e">
        <f>IF(ISBLANK(Glutamine!#REF!),"",Glutamine!#REF!)</f>
        <v>#REF!</v>
      </c>
      <c r="D13" s="246" t="e">
        <f>IF(ISBLANK(Glutamine!#REF!),"",Glutamine!#REF!)</f>
        <v>#REF!</v>
      </c>
      <c r="E13" s="238" t="e">
        <f>IF(ISBLANK(Glutamine!#REF!),"",Glutamine!#REF!)</f>
        <v>#REF!</v>
      </c>
      <c r="F13" s="238" t="e">
        <f>IF(ISBLANK(Glutamine!#REF!),"",Glutamine!#REF!)</f>
        <v>#REF!</v>
      </c>
      <c r="G13" s="238" t="e">
        <f>IF(ISBLANK(Glutamine!#REF!),"",Glutamine!#REF!)</f>
        <v>#REF!</v>
      </c>
      <c r="H13" s="243" t="e">
        <f>IF(ISBLANK(Glutamine!#REF!),"",Glutamine!#REF!)</f>
        <v>#REF!</v>
      </c>
      <c r="I13" s="243" t="e">
        <f>IF(ISBLANK(Glutamine!#REF!),"",Glutamine!#REF!)</f>
        <v>#REF!</v>
      </c>
      <c r="J13" s="243" t="e">
        <f>IF(ISBLANK(Glutamine!#REF!),"",Glutamine!#REF!)</f>
        <v>#REF!</v>
      </c>
      <c r="K13" s="243" t="e">
        <f>IF(ISBLANK(Glutamine!#REF!),"",Glutamine!#REF!)</f>
        <v>#REF!</v>
      </c>
      <c r="L13" s="238" t="e">
        <f>IF(ISBLANK(Glutamine!#REF!),"",Glutamine!#REF!)</f>
        <v>#REF!</v>
      </c>
      <c r="M13" s="238" t="e">
        <f>IF(ISBLANK(Glutamine!#REF!),"",Glutamine!#REF!)</f>
        <v>#REF!</v>
      </c>
      <c r="N13" s="238" t="e">
        <f>IF(ISBLANK(Glutamine!#REF!),"",Glutamine!#REF!)</f>
        <v>#REF!</v>
      </c>
      <c r="O13" s="238" t="e">
        <f>IF(ISBLANK(Glutamine!#REF!),"",Glutamine!#REF!)</f>
        <v>#REF!</v>
      </c>
      <c r="P13" s="238" t="e">
        <f>IF(ISBLANK(Glutamine!#REF!),"",Glutamine!#REF!)</f>
        <v>#REF!</v>
      </c>
      <c r="Q13" s="238" t="e">
        <f>IF(ISBLANK(Glutamine!#REF!),"",Glutamine!#REF!)</f>
        <v>#REF!</v>
      </c>
      <c r="R13" s="238" t="e">
        <f>IF(ISBLANK(Glutamine!#REF!),"",Glutamine!#REF!)</f>
        <v>#REF!</v>
      </c>
      <c r="S13" s="238" t="e">
        <f>IF(ISBLANK(Glutamine!#REF!),"",Glutamine!#REF!)</f>
        <v>#REF!</v>
      </c>
      <c r="T13" s="243" t="e">
        <f>IF(ISBLANK(Glutamine!#REF!),"",Glutamine!#REF!)</f>
        <v>#REF!</v>
      </c>
      <c r="U13" s="243" t="e">
        <f>IF(ISBLANK(Glutamine!#REF!),"",Glutamine!#REF!)</f>
        <v>#REF!</v>
      </c>
      <c r="V13" s="243" t="e">
        <f>IF(ISBLANK(Glutamine!#REF!),"",Glutamine!#REF!)</f>
        <v>#REF!</v>
      </c>
      <c r="W13" s="243" t="e">
        <f>IF(ISBLANK(Glutamine!#REF!),"",Glutamine!#REF!)</f>
        <v>#REF!</v>
      </c>
      <c r="X13" s="243" t="e">
        <f>IF(ISBLANK(Glutamine!#REF!),"",Glutamine!#REF!)</f>
        <v>#REF!</v>
      </c>
      <c r="Y13" s="243" t="e">
        <f>IF(ISBLANK(Glutamine!#REF!),"",Glutamine!#REF!)</f>
        <v>#REF!</v>
      </c>
      <c r="Z13" s="243" t="e">
        <f>IF(ISBLANK(Glutamine!#REF!),"",Glutamine!#REF!)</f>
        <v>#REF!</v>
      </c>
      <c r="AA13" s="243" t="e">
        <f>IF(ISBLANK(Glutamine!#REF!),"",Glutamine!#REF!)</f>
        <v>#REF!</v>
      </c>
      <c r="AB13" s="243" t="e">
        <f>IF(ISBLANK(Glutamine!#REF!),"",Glutamine!#REF!)</f>
        <v>#REF!</v>
      </c>
      <c r="AC13" s="243" t="e">
        <f>IF(ISBLANK(Glutamine!#REF!),"",Glutamine!#REF!)</f>
        <v>#REF!</v>
      </c>
      <c r="AD13" s="243" t="e">
        <f>IF(ISBLANK(Glutamine!#REF!),"",Glutamine!#REF!)</f>
        <v>#REF!</v>
      </c>
      <c r="AE13" s="243" t="e">
        <f>IF(ISBLANK(Glutamine!#REF!),"",Glutamine!#REF!)</f>
        <v>#REF!</v>
      </c>
      <c r="AF13" s="243" t="e">
        <f>IF(ISBLANK(Glutamine!#REF!),"",Glutamine!#REF!)</f>
        <v>#REF!</v>
      </c>
      <c r="AG13" s="243" t="e">
        <f>IF(ISBLANK(Glutamine!#REF!),"",Glutamine!#REF!)</f>
        <v>#REF!</v>
      </c>
      <c r="AH13" s="243" t="e">
        <f>IF(ISBLANK(Glutamine!#REF!),"",Glutamine!#REF!)</f>
        <v>#REF!</v>
      </c>
      <c r="AI13" s="243" t="e">
        <f>IF(ISBLANK(Glutamine!#REF!),"",Glutamine!#REF!)</f>
        <v>#REF!</v>
      </c>
      <c r="AJ13" s="243" t="e">
        <f>IF(ISBLANK(Glutamine!#REF!),"",Glutamine!#REF!)</f>
        <v>#REF!</v>
      </c>
      <c r="AK13" s="243" t="e">
        <f>IF(ISBLANK(Glutamine!#REF!),"",Glutamine!#REF!)</f>
        <v>#REF!</v>
      </c>
      <c r="AL13" s="243" t="e">
        <f>IF(ISBLANK(Glutamine!#REF!),"",Glutamine!#REF!)</f>
        <v>#REF!</v>
      </c>
      <c r="AM13" s="243" t="e">
        <f>IF(ISBLANK(Glutamine!#REF!),"",Glutamine!#REF!)</f>
        <v>#REF!</v>
      </c>
      <c r="AN13" s="243" t="e">
        <f>IF(ISBLANK(Glutamine!#REF!),"",Glutamine!#REF!)</f>
        <v>#REF!</v>
      </c>
      <c r="AO13" s="243" t="e">
        <f>IF(ISBLANK(Glutamine!#REF!),"",Glutamine!#REF!)</f>
        <v>#REF!</v>
      </c>
      <c r="AP13" s="243" t="e">
        <f>IF(ISBLANK(Glutamine!#REF!),"",Glutamine!#REF!)</f>
        <v>#REF!</v>
      </c>
      <c r="AQ13" s="243" t="e">
        <f>IF(ISBLANK(Glutamine!#REF!),"",Glutamine!#REF!)</f>
        <v>#REF!</v>
      </c>
      <c r="AR13" s="243" t="e">
        <f>IF(ISBLANK(Glutamine!#REF!),"",Glutamine!#REF!)</f>
        <v>#REF!</v>
      </c>
      <c r="AS13" s="243" t="e">
        <f>IF(ISBLANK(Glutamine!#REF!),"",Glutamine!#REF!)</f>
        <v>#REF!</v>
      </c>
      <c r="AT13" s="243" t="e">
        <f>IF(ISBLANK(Glutamine!#REF!),"",Glutamine!#REF!)</f>
        <v>#REF!</v>
      </c>
      <c r="AU13" s="243" t="e">
        <f>IF(ISBLANK(Glutamine!#REF!),"",Glutamine!#REF!)</f>
        <v>#REF!</v>
      </c>
      <c r="AV13" s="243" t="e">
        <f>IF(ISBLANK(Glutamine!#REF!),"",Glutamine!#REF!)</f>
        <v>#REF!</v>
      </c>
      <c r="AW13" s="243" t="e">
        <f>IF(ISBLANK(Glutamine!#REF!),"",Glutamine!#REF!)</f>
        <v>#REF!</v>
      </c>
      <c r="AX13" s="243" t="e">
        <f>IF(ISBLANK(Glutamine!#REF!),"",Glutamine!#REF!)</f>
        <v>#REF!</v>
      </c>
      <c r="AY13" s="243" t="e">
        <f>IF(ISBLANK(Glutamine!#REF!),"",Glutamine!#REF!)</f>
        <v>#REF!</v>
      </c>
      <c r="AZ13" s="243" t="e">
        <f>IF(ISBLANK(Glutamine!#REF!),"",Glutamine!#REF!)</f>
        <v>#REF!</v>
      </c>
      <c r="BA13" s="243" t="e">
        <f>IF(ISBLANK(Glutamine!#REF!),"",Glutamine!#REF!)</f>
        <v>#REF!</v>
      </c>
      <c r="BB13" s="243" t="e">
        <f>IF(ISBLANK(Glutamine!#REF!),"",Glutamine!#REF!)</f>
        <v>#REF!</v>
      </c>
      <c r="BC13" s="243" t="e">
        <f>IF(ISBLANK(Glutamine!#REF!),"",Glutamine!#REF!)</f>
        <v>#REF!</v>
      </c>
      <c r="BD13" s="243" t="e">
        <f>IF(ISBLANK(Glutamine!#REF!),"",Glutamine!#REF!)</f>
        <v>#REF!</v>
      </c>
      <c r="BE13" s="243" t="e">
        <f>IF(ISBLANK(Glutamine!#REF!),"",Glutamine!#REF!)</f>
        <v>#REF!</v>
      </c>
      <c r="BF13" s="243" t="e">
        <f>IF(ISBLANK(Glutamine!#REF!),"",Glutamine!#REF!)</f>
        <v>#REF!</v>
      </c>
      <c r="BG13" s="243" t="e">
        <f>IF(ISBLANK(Glutamine!#REF!),"",Glutamine!#REF!)</f>
        <v>#REF!</v>
      </c>
      <c r="BH13" s="243" t="e">
        <f>IF(ISBLANK(Glutamine!#REF!),"",Glutamine!#REF!)</f>
        <v>#REF!</v>
      </c>
      <c r="BI13" s="243" t="e">
        <f>IF(ISBLANK(Glutamine!#REF!),"",Glutamine!#REF!)</f>
        <v>#REF!</v>
      </c>
      <c r="BJ13" s="243" t="e">
        <f>IF(ISBLANK(Glutamine!#REF!),"",Glutamine!#REF!)</f>
        <v>#REF!</v>
      </c>
      <c r="BK13" s="243" t="e">
        <f>IF(ISBLANK(Glutamine!#REF!),"",Glutamine!#REF!)</f>
        <v>#REF!</v>
      </c>
      <c r="BL13" s="243" t="e">
        <f>IF(ISBLANK(Glutamine!#REF!),"",Glutamine!#REF!)</f>
        <v>#REF!</v>
      </c>
      <c r="BM13" s="243" t="e">
        <f>IF(ISBLANK(Glutamine!#REF!),"",Glutamine!#REF!)</f>
        <v>#REF!</v>
      </c>
      <c r="BN13" s="238" t="e">
        <f>IF(ISBLANK('In Process Calc.'!#REF!),"",ROUND('In Process Calc.'!#REF!,2))</f>
        <v>#REF!</v>
      </c>
      <c r="BO13" s="238" t="e">
        <f>IF(ISBLANK('In Process Calc.'!#REF!),"",ROUND('In Process Calc.'!#REF!,2))</f>
        <v>#REF!</v>
      </c>
      <c r="BP13" s="238" t="e">
        <f>IF(ISBLANK('In Process Calc.'!#REF!),"",'In Process Calc.'!#REF!)</f>
        <v>#REF!</v>
      </c>
      <c r="BQ13" s="238" t="e">
        <f>IF(ISBLANK('In Process Calc.'!#REF!),"",'In Process Calc.'!#REF!)</f>
        <v>#REF!</v>
      </c>
      <c r="BR13" s="238" t="e">
        <f>IF(ISBLANK('In Process Calc.'!#REF!),"",'In Process Calc.'!#REF!)</f>
        <v>#REF!</v>
      </c>
      <c r="BS13" s="238" t="e">
        <f>IF(ISBLANK('In Process Calc.'!#REF!),"",'In Process Calc.'!#REF!)</f>
        <v>#REF!</v>
      </c>
      <c r="BT13" s="243" t="e">
        <f>IF(ISBLANK('In Process Calc.'!#REF!),"",'In Process Calc.'!#REF!)</f>
        <v>#REF!</v>
      </c>
      <c r="BU13" s="243" t="e">
        <f>IF(ISBLANK('In Process Calc.'!#REF!),"",'In Process Calc.'!#REF!)</f>
        <v>#REF!</v>
      </c>
      <c r="BV13" s="243" t="e">
        <f>IF(ISBLANK('In Process Calc.'!#REF!),"",'In Process Calc.'!#REF!)</f>
        <v>#REF!</v>
      </c>
      <c r="BW13" s="243" t="e">
        <f>IF(ISBLANK('In Process Calc.'!#REF!),"",'In Process Calc.'!#REF!)</f>
        <v>#REF!</v>
      </c>
      <c r="BX13" s="243" t="e">
        <f>IF(ISBLANK('In Process Calc.'!#REF!),"",'In Process Calc.'!#REF!)</f>
        <v>#REF!</v>
      </c>
      <c r="BY13" s="243" t="e">
        <f>IF(ISBLANK('In Process Calc.'!#REF!),"",'In Process Calc.'!#REF!)</f>
        <v>#REF!</v>
      </c>
      <c r="BZ13" s="243" t="e">
        <f>IF(ISBLANK('In Process Calc.'!#REF!),"",'In Process Calc.'!#REF!)</f>
        <v>#REF!</v>
      </c>
      <c r="CA13" s="243" t="e">
        <f>IF(ISBLANK('In Process Calc.'!#REF!),"",'In Process Calc.'!#REF!)</f>
        <v>#REF!</v>
      </c>
      <c r="CB13" s="243" t="e">
        <f>IF(ISBLANK('In Process Calc.'!#REF!),"",'In Process Calc.'!#REF!)</f>
        <v>#REF!</v>
      </c>
      <c r="CC13" s="243" t="e">
        <f>IF(ISBLANK('In Process Calc.'!#REF!),"",'In Process Calc.'!#REF!)</f>
        <v>#REF!</v>
      </c>
      <c r="CD13" s="243" t="e">
        <f>IF(ISBLANK('In Process Calc.'!#REF!),"",'In Process Calc.'!#REF!)</f>
        <v>#REF!</v>
      </c>
      <c r="CE13" s="243" t="e">
        <f>IF(ISBLANK('In Process Calc.'!#REF!),"",'In Process Calc.'!#REF!)</f>
        <v>#REF!</v>
      </c>
      <c r="CF13" s="243" t="e">
        <f>IF(ISBLANK('In Process Calc.'!#REF!),"",'In Process Calc.'!#REF!)</f>
        <v>#REF!</v>
      </c>
      <c r="CG13" s="243" t="e">
        <f>IF(ISBLANK('In Process Calc.'!#REF!),"",'In Process Calc.'!#REF!)</f>
        <v>#REF!</v>
      </c>
      <c r="CH13" s="243" t="e">
        <f>IF(ISBLANK('In Process Calc.'!#REF!),"",'In Process Calc.'!#REF!)</f>
        <v>#REF!</v>
      </c>
      <c r="CI13" s="243" t="e">
        <f>IF(ISBLANK('In Process Calc.'!#REF!),"",'In Process Calc.'!#REF!)</f>
        <v>#REF!</v>
      </c>
      <c r="CJ13" s="243" t="e">
        <f>IF(ISBLANK('In Process Calc.'!#REF!),"",'In Process Calc.'!#REF!)</f>
        <v>#REF!</v>
      </c>
      <c r="CK13" s="243" t="e">
        <f>IF(ISBLANK('In Process Calc.'!#REF!),"",'In Process Calc.'!#REF!)</f>
        <v>#REF!</v>
      </c>
      <c r="CL13" s="243" t="e">
        <f>IF(ISBLANK('In Process Calc.'!#REF!),"",'In Process Calc.'!#REF!)</f>
        <v>#REF!</v>
      </c>
      <c r="CM13" s="243" t="e">
        <f>IF(ISBLANK('In Process Calc.'!#REF!),"",'In Process Calc.'!#REF!)</f>
        <v>#REF!</v>
      </c>
      <c r="CN13" s="243" t="e">
        <f>IF(ISBLANK('In Process Calc.'!#REF!),"",'In Process Calc.'!#REF!)</f>
        <v>#REF!</v>
      </c>
      <c r="CO13" s="243" t="e">
        <f>IF(ISBLANK('In Process Calc.'!#REF!),"",'In Process Calc.'!#REF!)</f>
        <v>#REF!</v>
      </c>
      <c r="CP13" s="243" t="e">
        <f>IF(ISBLANK('In Process Calc.'!#REF!),"",'In Process Calc.'!#REF!)</f>
        <v>#REF!</v>
      </c>
      <c r="CQ13" s="243" t="e">
        <f>IF(ISBLANK('In Process Calc.'!#REF!),"",'In Process Calc.'!#REF!)</f>
        <v>#REF!</v>
      </c>
      <c r="CR13" s="243" t="e">
        <f>IF(ISBLANK('In Process Calc.'!#REF!),"",'In Process Calc.'!#REF!)</f>
        <v>#REF!</v>
      </c>
      <c r="CS13" s="243" t="e">
        <f>IF(ISBLANK('In Process Calc.'!#REF!),"",'In Process Calc.'!#REF!)</f>
        <v>#REF!</v>
      </c>
      <c r="CT13" s="243" t="e">
        <f>IF(ISBLANK('In Process Calc.'!#REF!),"",'In Process Calc.'!#REF!)</f>
        <v>#REF!</v>
      </c>
      <c r="CU13" s="243" t="e">
        <f>IF(ISBLANK('In Process Calc.'!#REF!),"",'In Process Calc.'!#REF!)</f>
        <v>#REF!</v>
      </c>
      <c r="CV13" s="243" t="e">
        <f>IF(ISBLANK('In Process Calc.'!#REF!),"",'In Process Calc.'!#REF!)</f>
        <v>#REF!</v>
      </c>
      <c r="CW13" s="243" t="e">
        <f>IF(ISBLANK('In Process Calc.'!#REF!),"",'In Process Calc.'!#REF!)</f>
        <v>#REF!</v>
      </c>
      <c r="CX13" s="243" t="e">
        <f>IF(ISBLANK('In Process Calc.'!#REF!),"",'In Process Calc.'!#REF!)</f>
        <v>#REF!</v>
      </c>
      <c r="CY13" s="243" t="e">
        <f>IF(ISBLANK('In Process Calc.'!#REF!),"",'In Process Calc.'!#REF!)</f>
        <v>#REF!</v>
      </c>
      <c r="CZ13" s="243" t="e">
        <f>IF(ISBLANK('In Process Calc.'!#REF!),"",'In Process Calc.'!#REF!)</f>
        <v>#REF!</v>
      </c>
      <c r="DA13" s="243" t="e">
        <f>IF(ISBLANK('In Process Calc.'!#REF!),"",'In Process Calc.'!#REF!)</f>
        <v>#REF!</v>
      </c>
      <c r="DB13" s="243" t="e">
        <f>IF(ISBLANK('In Process Calc.'!#REF!),"",'In Process Calc.'!#REF!)</f>
        <v>#REF!</v>
      </c>
      <c r="DC13" s="243" t="e">
        <f>IF(ISBLANK('In Process Calc.'!#REF!),"",'In Process Calc.'!#REF!)</f>
        <v>#REF!</v>
      </c>
      <c r="DD13" s="243" t="e">
        <f>IF(ISBLANK('In Process Calc.'!#REF!),"",'In Process Calc.'!#REF!)</f>
        <v>#REF!</v>
      </c>
      <c r="DE13" s="243" t="e">
        <f>IF(ISBLANK('In Process Calc.'!#REF!),"",'In Process Calc.'!#REF!)</f>
        <v>#REF!</v>
      </c>
      <c r="DF13" s="243" t="e">
        <f>IF(ISBLANK('In Process Calc.'!#REF!),"",'In Process Calc.'!#REF!)</f>
        <v>#REF!</v>
      </c>
      <c r="DG13" s="243" t="e">
        <f>IF(ISBLANK('In Process Calc.'!#REF!),"",'In Process Calc.'!#REF!)</f>
        <v>#REF!</v>
      </c>
      <c r="DH13" s="243" t="e">
        <f>IF(ISBLANK('In Process Calc.'!#REF!),"",'In Process Calc.'!#REF!)</f>
        <v>#REF!</v>
      </c>
      <c r="DI13" s="243" t="e">
        <f>IF(ISBLANK('In Process Calc.'!#REF!),"",'In Process Calc.'!#REF!)</f>
        <v>#REF!</v>
      </c>
      <c r="DJ13" s="243" t="e">
        <f>IF(ISBLANK('In Process Calc.'!#REF!),"",'In Process Calc.'!#REF!)</f>
        <v>#REF!</v>
      </c>
      <c r="DK13" s="243" t="e">
        <f>IF(ISBLANK('In Process Calc.'!#REF!),"",'In Process Calc.'!#REF!)</f>
        <v>#REF!</v>
      </c>
      <c r="DL13" s="243" t="e">
        <f>IF(ISBLANK('In Process Calc.'!#REF!),"",'In Process Calc.'!#REF!)</f>
        <v>#REF!</v>
      </c>
      <c r="DM13" s="243" t="e">
        <f>IF(ISBLANK('In Process Calc.'!#REF!),"",'In Process Calc.'!#REF!)</f>
        <v>#REF!</v>
      </c>
      <c r="DN13" s="243" t="e">
        <f>IF(ISBLANK('In Process Calc.'!#REF!),"",'In Process Calc.'!#REF!)</f>
        <v>#REF!</v>
      </c>
      <c r="DO13" s="243" t="e">
        <f>IF(ISBLANK('In Process Calc.'!#REF!),"",'In Process Calc.'!#REF!)</f>
        <v>#REF!</v>
      </c>
      <c r="DP13" s="243" t="e">
        <f>IF(ISBLANK('In Process Calc.'!#REF!),"",'In Process Calc.'!#REF!)</f>
        <v>#REF!</v>
      </c>
      <c r="DQ13" s="243" t="e">
        <f>IF(ISBLANK('In Process Calc.'!#REF!),"",'In Process Calc.'!#REF!)</f>
        <v>#REF!</v>
      </c>
      <c r="DR13" s="243" t="e">
        <f>IF(ISBLANK('In Process Calc.'!#REF!),"",'In Process Calc.'!#REF!)</f>
        <v>#REF!</v>
      </c>
      <c r="DS13" s="243" t="e">
        <f>IF(ISBLANK('In Process Calc.'!#REF!),"",'In Process Calc.'!#REF!)</f>
        <v>#REF!</v>
      </c>
      <c r="DT13" s="243" t="e">
        <f>IF(ISBLANK('In Process Calc.'!#REF!),"",'In Process Calc.'!#REF!)</f>
        <v>#REF!</v>
      </c>
      <c r="DU13" s="243" t="e">
        <f>IF(ISBLANK('In Process Calc.'!#REF!),"",'In Process Calc.'!#REF!)</f>
        <v>#REF!</v>
      </c>
      <c r="DV13" s="243" t="e">
        <f>IF(ISBLANK('In Process Calc.'!#REF!),"",'In Process Calc.'!#REF!)</f>
        <v>#REF!</v>
      </c>
      <c r="DW13" s="243" t="e">
        <f>IF(ISBLANK('In Process Calc.'!#REF!),"",'In Process Calc.'!#REF!)</f>
        <v>#REF!</v>
      </c>
      <c r="DX13" s="243" t="e">
        <f>IF(ISBLANK('In Process Calc.'!#REF!),"",'In Process Calc.'!#REF!)</f>
        <v>#REF!</v>
      </c>
      <c r="DY13" s="243" t="e">
        <f>IF(ISBLANK('In Process Calc.'!#REF!),"",'In Process Calc.'!#REF!)</f>
        <v>#REF!</v>
      </c>
      <c r="DZ13" s="243" t="e">
        <f>IF(ISBLANK('In Process Calc.'!#REF!),"",'In Process Calc.'!#REF!)</f>
        <v>#REF!</v>
      </c>
      <c r="EA13" s="243" t="e">
        <f>IF(ISBLANK('In Process Calc.'!#REF!),"",'In Process Calc.'!#REF!)</f>
        <v>#REF!</v>
      </c>
      <c r="EB13" s="243" t="e">
        <f>IF(ISBLANK('In Process Calc.'!#REF!),"",'In Process Calc.'!#REF!)</f>
        <v>#REF!</v>
      </c>
      <c r="EC13" s="243" t="e">
        <f>IF(ISBLANK('In Process Calc.'!#REF!),"",'In Process Calc.'!#REF!)</f>
        <v>#REF!</v>
      </c>
      <c r="ED13" s="243" t="e">
        <f>IF(ISBLANK('In Process Calc.'!#REF!),"",'In Process Calc.'!#REF!)</f>
        <v>#REF!</v>
      </c>
      <c r="EE13" s="243" t="e">
        <f>IF(ISBLANK('In Process Calc.'!#REF!),"",'In Process Calc.'!#REF!)</f>
        <v>#REF!</v>
      </c>
      <c r="EF13" s="243" t="e">
        <f>IF(ISBLANK('In Process Calc.'!#REF!),"",'In Process Calc.'!#REF!)</f>
        <v>#REF!</v>
      </c>
      <c r="EG13" s="243" t="e">
        <f>IF(ISBLANK('In Process Calc.'!#REF!),"",'In Process Calc.'!#REF!)</f>
        <v>#REF!</v>
      </c>
      <c r="EH13" s="243" t="e">
        <f>IF(ISBLANK('In Process Calc.'!#REF!),"",'In Process Calc.'!#REF!)</f>
        <v>#REF!</v>
      </c>
      <c r="EI13" s="243" t="e">
        <f>IF(ISBLANK('In Process Calc.'!#REF!),"",'In Process Calc.'!#REF!)</f>
        <v>#REF!</v>
      </c>
      <c r="EJ13" s="243" t="e">
        <f>IF(ISBLANK('In Process Calc.'!#REF!),"",'In Process Calc.'!#REF!)</f>
        <v>#REF!</v>
      </c>
      <c r="EK13" s="243">
        <f>IF(ISBLANK('Post Process Calc.'!A13),"",'Post Process Calc.'!A13)</f>
        <v>15.10840020904541</v>
      </c>
      <c r="EL13" s="243">
        <f>IF(ISBLANK('Post Process Calc.'!C13),"",'Post Process Calc.'!C13)</f>
        <v>2.7896448655290607E-3</v>
      </c>
      <c r="EM13" s="243">
        <f>IF(ISBLANK('Post Process Calc.'!D13),"",'Post Process Calc.'!D13)</f>
        <v>0</v>
      </c>
      <c r="EN13" s="243">
        <f>IF(ISBLANK('Post Process Calc.'!E13),"",'Post Process Calc.'!E13)</f>
        <v>1.643220211081216</v>
      </c>
      <c r="EO13" s="243">
        <f>IF(ISBLANK('Post Process Calc.'!F13),"",'Post Process Calc.'!F13)</f>
        <v>-8.4871495735689556E-4</v>
      </c>
      <c r="EP13" s="243">
        <f>IF(ISBLANK('Post Process Calc.'!G13),"",'Post Process Calc.'!G13)</f>
        <v>4.6345487833054824E-4</v>
      </c>
      <c r="EQ13" s="243">
        <f>IF(ISBLANK('Post Process Calc.'!H13),"",'Post Process Calc.'!H13)</f>
        <v>3.3720608448230905E-3</v>
      </c>
      <c r="ER13" s="243">
        <f>IF(ISBLANK('Post Process Calc.'!I13),"",'Post Process Calc.'!I13)</f>
        <v>8.1739620857980725E-4</v>
      </c>
      <c r="ES13" s="243">
        <f>IF(ISBLANK('Post Process Calc.'!J13),"",'Post Process Calc.'!J13)</f>
        <v>3.4181214358840461E-4</v>
      </c>
      <c r="ET13" s="243">
        <f>IF(ISBLANK('Post Process Calc.'!K13),"",'Post Process Calc.'!K13)</f>
        <v>3.6115258863786089E-2</v>
      </c>
      <c r="EU13" s="243">
        <f>IF(ISBLANK('Post Process Calc.'!L13),"",'Post Process Calc.'!L13)</f>
        <v>6.935851052849209E-4</v>
      </c>
      <c r="EV13" s="243">
        <f>IF(ISBLANK('Post Process Calc.'!M13),"",'Post Process Calc.'!M13)</f>
        <v>6.1191617135623452E-3</v>
      </c>
      <c r="EW13" s="243">
        <f>IF(ISBLANK('Post Process Calc.'!N13),"",'Post Process Calc.'!N13)</f>
        <v>5.18333355276236E-4</v>
      </c>
      <c r="EX13" s="243">
        <f>IF(ISBLANK('Post Process Calc.'!O13),"",'Post Process Calc.'!O13)</f>
        <v>7.243922815979286E-4</v>
      </c>
      <c r="EY13" s="243">
        <f>IF(ISBLANK('Post Process Calc.'!P13),"",'Post Process Calc.'!P13)</f>
        <v>9.0819877605983828E-4</v>
      </c>
      <c r="EZ13" s="243">
        <f>IF(ISBLANK('Post Process Calc.'!Q13),"",'Post Process Calc.'!Q13)</f>
        <v>-6.8355867380543592E-3</v>
      </c>
      <c r="FA13" s="243">
        <f>IF(ISBLANK('Post Process Calc.'!R13),"",'Post Process Calc.'!R13)</f>
        <v>2.9109187011895836E-3</v>
      </c>
      <c r="FB13" s="243">
        <f>IF(ISBLANK('Post Process Calc.'!S13),"",'Post Process Calc.'!S13)</f>
        <v>2.2443424793877533E-3</v>
      </c>
      <c r="FC13" s="243">
        <f>IF(ISBLANK('Post Process Calc.'!T13),"",'Post Process Calc.'!T13)</f>
        <v>1.6384939639597104E-4</v>
      </c>
      <c r="FD13" s="243">
        <f>IF(ISBLANK('Post Process Calc.'!U13),"",'Post Process Calc.'!U13)</f>
        <v>-4.4460814639508649E-3</v>
      </c>
      <c r="FE13" s="243">
        <f>IF(ISBLANK('Post Process Calc.'!V13),"",'Post Process Calc.'!V13)</f>
        <v>1.0947596168405711E-3</v>
      </c>
      <c r="FF13" s="243">
        <f>IF(ISBLANK('Post Process Calc.'!W13),"",'Post Process Calc.'!W13)</f>
        <v>7.5544823605491686E-4</v>
      </c>
      <c r="FG13" s="243">
        <f>IF(ISBLANK('Post Process Calc.'!X13),"",'Post Process Calc.'!X13)</f>
        <v>1.0541022724398245E-3</v>
      </c>
      <c r="FH13" s="243">
        <f>IF(ISBLANK('Post Process Calc.'!Y13),"",'Post Process Calc.'!Y13)</f>
        <v>1.3249208259417165E-3</v>
      </c>
      <c r="FI13" s="243">
        <f>IF(ISBLANK('Post Process Calc.'!Z13),"",'Post Process Calc.'!Z13)</f>
        <v>4.9120075901859582E-4</v>
      </c>
      <c r="FJ13" s="243">
        <f>IF(ISBLANK('Post Process Calc.'!AA13),"",'Post Process Calc.'!AA13)</f>
        <v>5.35312721203211E-4</v>
      </c>
      <c r="FK13" s="243">
        <f>IF(ISBLANK('Post Process Calc.'!AB13),"",'Post Process Calc.'!AB13)</f>
        <v>2.5174211832617917E-3</v>
      </c>
      <c r="FL13" s="243">
        <f>IF(ISBLANK('Post Process Calc.'!AC13),"",'Post Process Calc.'!AC13)</f>
        <v>0</v>
      </c>
      <c r="FM13" s="243">
        <f>IF(ISBLANK('Post Process Calc.'!AD13),"",'Post Process Calc.'!AD13)</f>
        <v>4.0406910701871399E-2</v>
      </c>
      <c r="FN13" s="243">
        <f>IF(ISBLANK('Post Process Calc.'!AE13),"",'Post Process Calc.'!AE13)</f>
        <v>3.5112114280563649E-2</v>
      </c>
      <c r="FO13" s="243">
        <f>IF(ISBLANK('Post Process Calc.'!AF13),"",'Post Process Calc.'!AF13)</f>
        <v>0.14172580715355881</v>
      </c>
      <c r="FP13" s="243">
        <f>IF(ISBLANK('Post Process Calc.'!AG13),"",'Post Process Calc.'!AG13)</f>
        <v>-0.1892714313314425</v>
      </c>
      <c r="FQ13" s="243">
        <f>IF(ISBLANK('Post Process Calc.'!AH13),"",'Post Process Calc.'!AH13)</f>
        <v>0</v>
      </c>
      <c r="FR13" s="243">
        <f>IF(ISBLANK('Post Process Calc.'!AI13),"",'Post Process Calc.'!AI13)</f>
        <v>1.9204766270702289E-2</v>
      </c>
      <c r="FS13" s="243">
        <f>IF(ISBLANK('Post Process Calc.'!AJ13),"",'Post Process Calc.'!AJ13)</f>
        <v>-6.4102897107694368</v>
      </c>
    </row>
    <row r="14" spans="1:175">
      <c r="A14" s="238" t="e">
        <f>IF(Glutamine!#REF!&lt;&gt;0,Glutamine!$B$1,"")</f>
        <v>#REF!</v>
      </c>
      <c r="B14" s="238" t="e">
        <f>IF(ISBLANK(Glutamine!#REF!),"",Glutamine!#REF!)</f>
        <v>#REF!</v>
      </c>
      <c r="C14" s="245" t="e">
        <f>IF(ISBLANK(Glutamine!#REF!),"",Glutamine!#REF!)</f>
        <v>#REF!</v>
      </c>
      <c r="D14" s="246" t="e">
        <f>IF(ISBLANK(Glutamine!#REF!),"",Glutamine!#REF!)</f>
        <v>#REF!</v>
      </c>
      <c r="E14" s="238" t="e">
        <f>IF(ISBLANK(Glutamine!#REF!),"",Glutamine!#REF!)</f>
        <v>#REF!</v>
      </c>
      <c r="F14" s="238" t="e">
        <f>IF(ISBLANK(Glutamine!#REF!),"",Glutamine!#REF!)</f>
        <v>#REF!</v>
      </c>
      <c r="G14" s="238" t="e">
        <f>IF(ISBLANK(Glutamine!#REF!),"",Glutamine!#REF!)</f>
        <v>#REF!</v>
      </c>
      <c r="H14" s="243" t="e">
        <f>IF(ISBLANK(Glutamine!#REF!),"",Glutamine!#REF!)</f>
        <v>#REF!</v>
      </c>
      <c r="I14" s="243" t="e">
        <f>IF(ISBLANK(Glutamine!#REF!),"",Glutamine!#REF!)</f>
        <v>#REF!</v>
      </c>
      <c r="J14" s="243" t="e">
        <f>IF(ISBLANK(Glutamine!#REF!),"",Glutamine!#REF!)</f>
        <v>#REF!</v>
      </c>
      <c r="K14" s="243" t="e">
        <f>IF(ISBLANK(Glutamine!#REF!),"",Glutamine!#REF!)</f>
        <v>#REF!</v>
      </c>
      <c r="L14" s="238" t="e">
        <f>IF(ISBLANK(Glutamine!#REF!),"",Glutamine!#REF!)</f>
        <v>#REF!</v>
      </c>
      <c r="M14" s="238" t="e">
        <f>IF(ISBLANK(Glutamine!#REF!),"",Glutamine!#REF!)</f>
        <v>#REF!</v>
      </c>
      <c r="N14" s="238" t="e">
        <f>IF(ISBLANK(Glutamine!#REF!),"",Glutamine!#REF!)</f>
        <v>#REF!</v>
      </c>
      <c r="O14" s="238" t="e">
        <f>IF(ISBLANK(Glutamine!#REF!),"",Glutamine!#REF!)</f>
        <v>#REF!</v>
      </c>
      <c r="P14" s="238" t="e">
        <f>IF(ISBLANK(Glutamine!#REF!),"",Glutamine!#REF!)</f>
        <v>#REF!</v>
      </c>
      <c r="Q14" s="238" t="e">
        <f>IF(ISBLANK(Glutamine!#REF!),"",Glutamine!#REF!)</f>
        <v>#REF!</v>
      </c>
      <c r="R14" s="238" t="e">
        <f>IF(ISBLANK(Glutamine!#REF!),"",Glutamine!#REF!)</f>
        <v>#REF!</v>
      </c>
      <c r="S14" s="238" t="e">
        <f>IF(ISBLANK(Glutamine!#REF!),"",Glutamine!#REF!)</f>
        <v>#REF!</v>
      </c>
      <c r="T14" s="243" t="e">
        <f>IF(ISBLANK(Glutamine!#REF!),"",Glutamine!#REF!)</f>
        <v>#REF!</v>
      </c>
      <c r="U14" s="243" t="e">
        <f>IF(ISBLANK(Glutamine!#REF!),"",Glutamine!#REF!)</f>
        <v>#REF!</v>
      </c>
      <c r="V14" s="243" t="e">
        <f>IF(ISBLANK(Glutamine!#REF!),"",Glutamine!#REF!)</f>
        <v>#REF!</v>
      </c>
      <c r="W14" s="243" t="e">
        <f>IF(ISBLANK(Glutamine!#REF!),"",Glutamine!#REF!)</f>
        <v>#REF!</v>
      </c>
      <c r="X14" s="243" t="e">
        <f>IF(ISBLANK(Glutamine!#REF!),"",Glutamine!#REF!)</f>
        <v>#REF!</v>
      </c>
      <c r="Y14" s="243" t="e">
        <f>IF(ISBLANK(Glutamine!#REF!),"",Glutamine!#REF!)</f>
        <v>#REF!</v>
      </c>
      <c r="Z14" s="243" t="e">
        <f>IF(ISBLANK(Glutamine!#REF!),"",Glutamine!#REF!)</f>
        <v>#REF!</v>
      </c>
      <c r="AA14" s="243" t="e">
        <f>IF(ISBLANK(Glutamine!#REF!),"",Glutamine!#REF!)</f>
        <v>#REF!</v>
      </c>
      <c r="AB14" s="243" t="e">
        <f>IF(ISBLANK(Glutamine!#REF!),"",Glutamine!#REF!)</f>
        <v>#REF!</v>
      </c>
      <c r="AC14" s="243" t="e">
        <f>IF(ISBLANK(Glutamine!#REF!),"",Glutamine!#REF!)</f>
        <v>#REF!</v>
      </c>
      <c r="AD14" s="243" t="e">
        <f>IF(ISBLANK(Glutamine!#REF!),"",Glutamine!#REF!)</f>
        <v>#REF!</v>
      </c>
      <c r="AE14" s="243" t="e">
        <f>IF(ISBLANK(Glutamine!#REF!),"",Glutamine!#REF!)</f>
        <v>#REF!</v>
      </c>
      <c r="AF14" s="243" t="e">
        <f>IF(ISBLANK(Glutamine!#REF!),"",Glutamine!#REF!)</f>
        <v>#REF!</v>
      </c>
      <c r="AG14" s="243" t="e">
        <f>IF(ISBLANK(Glutamine!#REF!),"",Glutamine!#REF!)</f>
        <v>#REF!</v>
      </c>
      <c r="AH14" s="243" t="e">
        <f>IF(ISBLANK(Glutamine!#REF!),"",Glutamine!#REF!)</f>
        <v>#REF!</v>
      </c>
      <c r="AI14" s="243" t="e">
        <f>IF(ISBLANK(Glutamine!#REF!),"",Glutamine!#REF!)</f>
        <v>#REF!</v>
      </c>
      <c r="AJ14" s="243" t="e">
        <f>IF(ISBLANK(Glutamine!#REF!),"",Glutamine!#REF!)</f>
        <v>#REF!</v>
      </c>
      <c r="AK14" s="243" t="e">
        <f>IF(ISBLANK(Glutamine!#REF!),"",Glutamine!#REF!)</f>
        <v>#REF!</v>
      </c>
      <c r="AL14" s="243" t="e">
        <f>IF(ISBLANK(Glutamine!#REF!),"",Glutamine!#REF!)</f>
        <v>#REF!</v>
      </c>
      <c r="AM14" s="243" t="e">
        <f>IF(ISBLANK(Glutamine!#REF!),"",Glutamine!#REF!)</f>
        <v>#REF!</v>
      </c>
      <c r="AN14" s="243" t="e">
        <f>IF(ISBLANK(Glutamine!#REF!),"",Glutamine!#REF!)</f>
        <v>#REF!</v>
      </c>
      <c r="AO14" s="243" t="e">
        <f>IF(ISBLANK(Glutamine!#REF!),"",Glutamine!#REF!)</f>
        <v>#REF!</v>
      </c>
      <c r="AP14" s="243" t="e">
        <f>IF(ISBLANK(Glutamine!#REF!),"",Glutamine!#REF!)</f>
        <v>#REF!</v>
      </c>
      <c r="AQ14" s="243" t="e">
        <f>IF(ISBLANK(Glutamine!#REF!),"",Glutamine!#REF!)</f>
        <v>#REF!</v>
      </c>
      <c r="AR14" s="243" t="e">
        <f>IF(ISBLANK(Glutamine!#REF!),"",Glutamine!#REF!)</f>
        <v>#REF!</v>
      </c>
      <c r="AS14" s="243" t="e">
        <f>IF(ISBLANK(Glutamine!#REF!),"",Glutamine!#REF!)</f>
        <v>#REF!</v>
      </c>
      <c r="AT14" s="243" t="e">
        <f>IF(ISBLANK(Glutamine!#REF!),"",Glutamine!#REF!)</f>
        <v>#REF!</v>
      </c>
      <c r="AU14" s="243" t="e">
        <f>IF(ISBLANK(Glutamine!#REF!),"",Glutamine!#REF!)</f>
        <v>#REF!</v>
      </c>
      <c r="AV14" s="243" t="e">
        <f>IF(ISBLANK(Glutamine!#REF!),"",Glutamine!#REF!)</f>
        <v>#REF!</v>
      </c>
      <c r="AW14" s="243" t="e">
        <f>IF(ISBLANK(Glutamine!#REF!),"",Glutamine!#REF!)</f>
        <v>#REF!</v>
      </c>
      <c r="AX14" s="243" t="e">
        <f>IF(ISBLANK(Glutamine!#REF!),"",Glutamine!#REF!)</f>
        <v>#REF!</v>
      </c>
      <c r="AY14" s="243" t="e">
        <f>IF(ISBLANK(Glutamine!#REF!),"",Glutamine!#REF!)</f>
        <v>#REF!</v>
      </c>
      <c r="AZ14" s="243" t="e">
        <f>IF(ISBLANK(Glutamine!#REF!),"",Glutamine!#REF!)</f>
        <v>#REF!</v>
      </c>
      <c r="BA14" s="243" t="e">
        <f>IF(ISBLANK(Glutamine!#REF!),"",Glutamine!#REF!)</f>
        <v>#REF!</v>
      </c>
      <c r="BB14" s="243" t="e">
        <f>IF(ISBLANK(Glutamine!#REF!),"",Glutamine!#REF!)</f>
        <v>#REF!</v>
      </c>
      <c r="BC14" s="243" t="e">
        <f>IF(ISBLANK(Glutamine!#REF!),"",Glutamine!#REF!)</f>
        <v>#REF!</v>
      </c>
      <c r="BD14" s="243" t="e">
        <f>IF(ISBLANK(Glutamine!#REF!),"",Glutamine!#REF!)</f>
        <v>#REF!</v>
      </c>
      <c r="BE14" s="243" t="e">
        <f>IF(ISBLANK(Glutamine!#REF!),"",Glutamine!#REF!)</f>
        <v>#REF!</v>
      </c>
      <c r="BF14" s="243" t="e">
        <f>IF(ISBLANK(Glutamine!#REF!),"",Glutamine!#REF!)</f>
        <v>#REF!</v>
      </c>
      <c r="BG14" s="243" t="e">
        <f>IF(ISBLANK(Glutamine!#REF!),"",Glutamine!#REF!)</f>
        <v>#REF!</v>
      </c>
      <c r="BH14" s="243" t="e">
        <f>IF(ISBLANK(Glutamine!#REF!),"",Glutamine!#REF!)</f>
        <v>#REF!</v>
      </c>
      <c r="BI14" s="243" t="e">
        <f>IF(ISBLANK(Glutamine!#REF!),"",Glutamine!#REF!)</f>
        <v>#REF!</v>
      </c>
      <c r="BJ14" s="243" t="e">
        <f>IF(ISBLANK(Glutamine!#REF!),"",Glutamine!#REF!)</f>
        <v>#REF!</v>
      </c>
      <c r="BK14" s="243" t="e">
        <f>IF(ISBLANK(Glutamine!#REF!),"",Glutamine!#REF!)</f>
        <v>#REF!</v>
      </c>
      <c r="BL14" s="243" t="e">
        <f>IF(ISBLANK(Glutamine!#REF!),"",Glutamine!#REF!)</f>
        <v>#REF!</v>
      </c>
      <c r="BM14" s="243" t="e">
        <f>IF(ISBLANK(Glutamine!#REF!),"",Glutamine!#REF!)</f>
        <v>#REF!</v>
      </c>
      <c r="BN14" s="238" t="e">
        <f>IF(ISBLANK('In Process Calc.'!#REF!),"",ROUND('In Process Calc.'!#REF!,2))</f>
        <v>#REF!</v>
      </c>
      <c r="BO14" s="238" t="e">
        <f>IF(ISBLANK('In Process Calc.'!#REF!),"",ROUND('In Process Calc.'!#REF!,2))</f>
        <v>#REF!</v>
      </c>
      <c r="BP14" s="238" t="e">
        <f>IF(ISBLANK('In Process Calc.'!#REF!),"",'In Process Calc.'!#REF!)</f>
        <v>#REF!</v>
      </c>
      <c r="BQ14" s="238" t="e">
        <f>IF(ISBLANK('In Process Calc.'!#REF!),"",'In Process Calc.'!#REF!)</f>
        <v>#REF!</v>
      </c>
      <c r="BR14" s="238" t="e">
        <f>IF(ISBLANK('In Process Calc.'!#REF!),"",'In Process Calc.'!#REF!)</f>
        <v>#REF!</v>
      </c>
      <c r="BS14" s="238" t="e">
        <f>IF(ISBLANK('In Process Calc.'!#REF!),"",'In Process Calc.'!#REF!)</f>
        <v>#REF!</v>
      </c>
      <c r="BT14" s="243" t="e">
        <f>IF(ISBLANK('In Process Calc.'!#REF!),"",'In Process Calc.'!#REF!)</f>
        <v>#REF!</v>
      </c>
      <c r="BU14" s="243" t="e">
        <f>IF(ISBLANK('In Process Calc.'!#REF!),"",'In Process Calc.'!#REF!)</f>
        <v>#REF!</v>
      </c>
      <c r="BV14" s="243" t="e">
        <f>IF(ISBLANK('In Process Calc.'!#REF!),"",'In Process Calc.'!#REF!)</f>
        <v>#REF!</v>
      </c>
      <c r="BW14" s="243" t="e">
        <f>IF(ISBLANK('In Process Calc.'!#REF!),"",'In Process Calc.'!#REF!)</f>
        <v>#REF!</v>
      </c>
      <c r="BX14" s="243" t="e">
        <f>IF(ISBLANK('In Process Calc.'!#REF!),"",'In Process Calc.'!#REF!)</f>
        <v>#REF!</v>
      </c>
      <c r="BY14" s="243" t="e">
        <f>IF(ISBLANK('In Process Calc.'!#REF!),"",'In Process Calc.'!#REF!)</f>
        <v>#REF!</v>
      </c>
      <c r="BZ14" s="243" t="e">
        <f>IF(ISBLANK('In Process Calc.'!#REF!),"",'In Process Calc.'!#REF!)</f>
        <v>#REF!</v>
      </c>
      <c r="CA14" s="243" t="e">
        <f>IF(ISBLANK('In Process Calc.'!#REF!),"",'In Process Calc.'!#REF!)</f>
        <v>#REF!</v>
      </c>
      <c r="CB14" s="243" t="e">
        <f>IF(ISBLANK('In Process Calc.'!#REF!),"",'In Process Calc.'!#REF!)</f>
        <v>#REF!</v>
      </c>
      <c r="CC14" s="243" t="e">
        <f>IF(ISBLANK('In Process Calc.'!#REF!),"",'In Process Calc.'!#REF!)</f>
        <v>#REF!</v>
      </c>
      <c r="CD14" s="243" t="e">
        <f>IF(ISBLANK('In Process Calc.'!#REF!),"",'In Process Calc.'!#REF!)</f>
        <v>#REF!</v>
      </c>
      <c r="CE14" s="243" t="e">
        <f>IF(ISBLANK('In Process Calc.'!#REF!),"",'In Process Calc.'!#REF!)</f>
        <v>#REF!</v>
      </c>
      <c r="CF14" s="243" t="e">
        <f>IF(ISBLANK('In Process Calc.'!#REF!),"",'In Process Calc.'!#REF!)</f>
        <v>#REF!</v>
      </c>
      <c r="CG14" s="243" t="e">
        <f>IF(ISBLANK('In Process Calc.'!#REF!),"",'In Process Calc.'!#REF!)</f>
        <v>#REF!</v>
      </c>
      <c r="CH14" s="243" t="e">
        <f>IF(ISBLANK('In Process Calc.'!#REF!),"",'In Process Calc.'!#REF!)</f>
        <v>#REF!</v>
      </c>
      <c r="CI14" s="243" t="e">
        <f>IF(ISBLANK('In Process Calc.'!#REF!),"",'In Process Calc.'!#REF!)</f>
        <v>#REF!</v>
      </c>
      <c r="CJ14" s="243" t="e">
        <f>IF(ISBLANK('In Process Calc.'!#REF!),"",'In Process Calc.'!#REF!)</f>
        <v>#REF!</v>
      </c>
      <c r="CK14" s="243" t="e">
        <f>IF(ISBLANK('In Process Calc.'!#REF!),"",'In Process Calc.'!#REF!)</f>
        <v>#REF!</v>
      </c>
      <c r="CL14" s="243" t="e">
        <f>IF(ISBLANK('In Process Calc.'!#REF!),"",'In Process Calc.'!#REF!)</f>
        <v>#REF!</v>
      </c>
      <c r="CM14" s="243" t="e">
        <f>IF(ISBLANK('In Process Calc.'!#REF!),"",'In Process Calc.'!#REF!)</f>
        <v>#REF!</v>
      </c>
      <c r="CN14" s="243" t="e">
        <f>IF(ISBLANK('In Process Calc.'!#REF!),"",'In Process Calc.'!#REF!)</f>
        <v>#REF!</v>
      </c>
      <c r="CO14" s="243" t="e">
        <f>IF(ISBLANK('In Process Calc.'!#REF!),"",'In Process Calc.'!#REF!)</f>
        <v>#REF!</v>
      </c>
      <c r="CP14" s="243" t="e">
        <f>IF(ISBLANK('In Process Calc.'!#REF!),"",'In Process Calc.'!#REF!)</f>
        <v>#REF!</v>
      </c>
      <c r="CQ14" s="243" t="e">
        <f>IF(ISBLANK('In Process Calc.'!#REF!),"",'In Process Calc.'!#REF!)</f>
        <v>#REF!</v>
      </c>
      <c r="CR14" s="243" t="e">
        <f>IF(ISBLANK('In Process Calc.'!#REF!),"",'In Process Calc.'!#REF!)</f>
        <v>#REF!</v>
      </c>
      <c r="CS14" s="243" t="e">
        <f>IF(ISBLANK('In Process Calc.'!#REF!),"",'In Process Calc.'!#REF!)</f>
        <v>#REF!</v>
      </c>
      <c r="CT14" s="243" t="e">
        <f>IF(ISBLANK('In Process Calc.'!#REF!),"",'In Process Calc.'!#REF!)</f>
        <v>#REF!</v>
      </c>
      <c r="CU14" s="243" t="e">
        <f>IF(ISBLANK('In Process Calc.'!#REF!),"",'In Process Calc.'!#REF!)</f>
        <v>#REF!</v>
      </c>
      <c r="CV14" s="243" t="e">
        <f>IF(ISBLANK('In Process Calc.'!#REF!),"",'In Process Calc.'!#REF!)</f>
        <v>#REF!</v>
      </c>
      <c r="CW14" s="243" t="e">
        <f>IF(ISBLANK('In Process Calc.'!#REF!),"",'In Process Calc.'!#REF!)</f>
        <v>#REF!</v>
      </c>
      <c r="CX14" s="243" t="e">
        <f>IF(ISBLANK('In Process Calc.'!#REF!),"",'In Process Calc.'!#REF!)</f>
        <v>#REF!</v>
      </c>
      <c r="CY14" s="243" t="e">
        <f>IF(ISBLANK('In Process Calc.'!#REF!),"",'In Process Calc.'!#REF!)</f>
        <v>#REF!</v>
      </c>
      <c r="CZ14" s="243" t="e">
        <f>IF(ISBLANK('In Process Calc.'!#REF!),"",'In Process Calc.'!#REF!)</f>
        <v>#REF!</v>
      </c>
      <c r="DA14" s="243" t="e">
        <f>IF(ISBLANK('In Process Calc.'!#REF!),"",'In Process Calc.'!#REF!)</f>
        <v>#REF!</v>
      </c>
      <c r="DB14" s="243" t="e">
        <f>IF(ISBLANK('In Process Calc.'!#REF!),"",'In Process Calc.'!#REF!)</f>
        <v>#REF!</v>
      </c>
      <c r="DC14" s="243" t="e">
        <f>IF(ISBLANK('In Process Calc.'!#REF!),"",'In Process Calc.'!#REF!)</f>
        <v>#REF!</v>
      </c>
      <c r="DD14" s="243" t="e">
        <f>IF(ISBLANK('In Process Calc.'!#REF!),"",'In Process Calc.'!#REF!)</f>
        <v>#REF!</v>
      </c>
      <c r="DE14" s="243" t="e">
        <f>IF(ISBLANK('In Process Calc.'!#REF!),"",'In Process Calc.'!#REF!)</f>
        <v>#REF!</v>
      </c>
      <c r="DF14" s="243" t="e">
        <f>IF(ISBLANK('In Process Calc.'!#REF!),"",'In Process Calc.'!#REF!)</f>
        <v>#REF!</v>
      </c>
      <c r="DG14" s="243" t="e">
        <f>IF(ISBLANK('In Process Calc.'!#REF!),"",'In Process Calc.'!#REF!)</f>
        <v>#REF!</v>
      </c>
      <c r="DH14" s="243" t="e">
        <f>IF(ISBLANK('In Process Calc.'!#REF!),"",'In Process Calc.'!#REF!)</f>
        <v>#REF!</v>
      </c>
      <c r="DI14" s="243" t="e">
        <f>IF(ISBLANK('In Process Calc.'!#REF!),"",'In Process Calc.'!#REF!)</f>
        <v>#REF!</v>
      </c>
      <c r="DJ14" s="243" t="e">
        <f>IF(ISBLANK('In Process Calc.'!#REF!),"",'In Process Calc.'!#REF!)</f>
        <v>#REF!</v>
      </c>
      <c r="DK14" s="243" t="e">
        <f>IF(ISBLANK('In Process Calc.'!#REF!),"",'In Process Calc.'!#REF!)</f>
        <v>#REF!</v>
      </c>
      <c r="DL14" s="243" t="e">
        <f>IF(ISBLANK('In Process Calc.'!#REF!),"",'In Process Calc.'!#REF!)</f>
        <v>#REF!</v>
      </c>
      <c r="DM14" s="243" t="e">
        <f>IF(ISBLANK('In Process Calc.'!#REF!),"",'In Process Calc.'!#REF!)</f>
        <v>#REF!</v>
      </c>
      <c r="DN14" s="243" t="e">
        <f>IF(ISBLANK('In Process Calc.'!#REF!),"",'In Process Calc.'!#REF!)</f>
        <v>#REF!</v>
      </c>
      <c r="DO14" s="243" t="e">
        <f>IF(ISBLANK('In Process Calc.'!#REF!),"",'In Process Calc.'!#REF!)</f>
        <v>#REF!</v>
      </c>
      <c r="DP14" s="243" t="e">
        <f>IF(ISBLANK('In Process Calc.'!#REF!),"",'In Process Calc.'!#REF!)</f>
        <v>#REF!</v>
      </c>
      <c r="DQ14" s="243" t="e">
        <f>IF(ISBLANK('In Process Calc.'!#REF!),"",'In Process Calc.'!#REF!)</f>
        <v>#REF!</v>
      </c>
      <c r="DR14" s="243" t="e">
        <f>IF(ISBLANK('In Process Calc.'!#REF!),"",'In Process Calc.'!#REF!)</f>
        <v>#REF!</v>
      </c>
      <c r="DS14" s="243" t="e">
        <f>IF(ISBLANK('In Process Calc.'!#REF!),"",'In Process Calc.'!#REF!)</f>
        <v>#REF!</v>
      </c>
      <c r="DT14" s="243" t="e">
        <f>IF(ISBLANK('In Process Calc.'!#REF!),"",'In Process Calc.'!#REF!)</f>
        <v>#REF!</v>
      </c>
      <c r="DU14" s="243" t="e">
        <f>IF(ISBLANK('In Process Calc.'!#REF!),"",'In Process Calc.'!#REF!)</f>
        <v>#REF!</v>
      </c>
      <c r="DV14" s="243" t="e">
        <f>IF(ISBLANK('In Process Calc.'!#REF!),"",'In Process Calc.'!#REF!)</f>
        <v>#REF!</v>
      </c>
      <c r="DW14" s="243" t="e">
        <f>IF(ISBLANK('In Process Calc.'!#REF!),"",'In Process Calc.'!#REF!)</f>
        <v>#REF!</v>
      </c>
      <c r="DX14" s="243" t="e">
        <f>IF(ISBLANK('In Process Calc.'!#REF!),"",'In Process Calc.'!#REF!)</f>
        <v>#REF!</v>
      </c>
      <c r="DY14" s="243" t="e">
        <f>IF(ISBLANK('In Process Calc.'!#REF!),"",'In Process Calc.'!#REF!)</f>
        <v>#REF!</v>
      </c>
      <c r="DZ14" s="243" t="e">
        <f>IF(ISBLANK('In Process Calc.'!#REF!),"",'In Process Calc.'!#REF!)</f>
        <v>#REF!</v>
      </c>
      <c r="EA14" s="243" t="e">
        <f>IF(ISBLANK('In Process Calc.'!#REF!),"",'In Process Calc.'!#REF!)</f>
        <v>#REF!</v>
      </c>
      <c r="EB14" s="243" t="e">
        <f>IF(ISBLANK('In Process Calc.'!#REF!),"",'In Process Calc.'!#REF!)</f>
        <v>#REF!</v>
      </c>
      <c r="EC14" s="243" t="e">
        <f>IF(ISBLANK('In Process Calc.'!#REF!),"",'In Process Calc.'!#REF!)</f>
        <v>#REF!</v>
      </c>
      <c r="ED14" s="243" t="e">
        <f>IF(ISBLANK('In Process Calc.'!#REF!),"",'In Process Calc.'!#REF!)</f>
        <v>#REF!</v>
      </c>
      <c r="EE14" s="243" t="e">
        <f>IF(ISBLANK('In Process Calc.'!#REF!),"",'In Process Calc.'!#REF!)</f>
        <v>#REF!</v>
      </c>
      <c r="EF14" s="243" t="e">
        <f>IF(ISBLANK('In Process Calc.'!#REF!),"",'In Process Calc.'!#REF!)</f>
        <v>#REF!</v>
      </c>
      <c r="EG14" s="243" t="e">
        <f>IF(ISBLANK('In Process Calc.'!#REF!),"",'In Process Calc.'!#REF!)</f>
        <v>#REF!</v>
      </c>
      <c r="EH14" s="243" t="e">
        <f>IF(ISBLANK('In Process Calc.'!#REF!),"",'In Process Calc.'!#REF!)</f>
        <v>#REF!</v>
      </c>
      <c r="EI14" s="243" t="e">
        <f>IF(ISBLANK('In Process Calc.'!#REF!),"",'In Process Calc.'!#REF!)</f>
        <v>#REF!</v>
      </c>
      <c r="EJ14" s="243" t="e">
        <f>IF(ISBLANK('In Process Calc.'!#REF!),"",'In Process Calc.'!#REF!)</f>
        <v>#REF!</v>
      </c>
      <c r="EK14" s="243">
        <f>IF(ISBLANK('Post Process Calc.'!A14),"",'Post Process Calc.'!A14)</f>
        <v>15.682599885559082</v>
      </c>
      <c r="EL14" s="243">
        <f>IF(ISBLANK('Post Process Calc.'!C14),"",'Post Process Calc.'!C14)</f>
        <v>1.5658140435642546E-3</v>
      </c>
      <c r="EM14" s="243">
        <f>IF(ISBLANK('Post Process Calc.'!D14),"",'Post Process Calc.'!D14)</f>
        <v>0</v>
      </c>
      <c r="EN14" s="243">
        <f>IF(ISBLANK('Post Process Calc.'!E14),"",'Post Process Calc.'!E14)</f>
        <v>1.6202994325919271</v>
      </c>
      <c r="EO14" s="243">
        <f>IF(ISBLANK('Post Process Calc.'!F14),"",'Post Process Calc.'!F14)</f>
        <v>1.7606608390506489E-3</v>
      </c>
      <c r="EP14" s="243">
        <f>IF(ISBLANK('Post Process Calc.'!G14),"",'Post Process Calc.'!G14)</f>
        <v>8.22879450273814E-4</v>
      </c>
      <c r="EQ14" s="243">
        <f>IF(ISBLANK('Post Process Calc.'!H14),"",'Post Process Calc.'!H14)</f>
        <v>2.2929165592122111E-3</v>
      </c>
      <c r="ER14" s="243">
        <f>IF(ISBLANK('Post Process Calc.'!I14),"",'Post Process Calc.'!I14)</f>
        <v>1.0835911789715722E-3</v>
      </c>
      <c r="ES14" s="243">
        <f>IF(ISBLANK('Post Process Calc.'!J14),"",'Post Process Calc.'!J14)</f>
        <v>1.0947993039859767E-4</v>
      </c>
      <c r="ET14" s="243">
        <f>IF(ISBLANK('Post Process Calc.'!K14),"",'Post Process Calc.'!K14)</f>
        <v>3.7909932102069825E-2</v>
      </c>
      <c r="EU14" s="243">
        <f>IF(ISBLANK('Post Process Calc.'!L14),"",'Post Process Calc.'!L14)</f>
        <v>3.3639362758156456E-3</v>
      </c>
      <c r="EV14" s="243">
        <f>IF(ISBLANK('Post Process Calc.'!M14),"",'Post Process Calc.'!M14)</f>
        <v>9.6328750469324622E-3</v>
      </c>
      <c r="EW14" s="243">
        <f>IF(ISBLANK('Post Process Calc.'!N14),"",'Post Process Calc.'!N14)</f>
        <v>1.8386966689654344E-4</v>
      </c>
      <c r="EX14" s="243">
        <f>IF(ISBLANK('Post Process Calc.'!O14),"",'Post Process Calc.'!O14)</f>
        <v>6.7090079231028465E-4</v>
      </c>
      <c r="EY14" s="243">
        <f>IF(ISBLANK('Post Process Calc.'!P14),"",'Post Process Calc.'!P14)</f>
        <v>1.2418605046917352E-3</v>
      </c>
      <c r="EZ14" s="243">
        <f>IF(ISBLANK('Post Process Calc.'!Q14),"",'Post Process Calc.'!Q14)</f>
        <v>-6.1209030930378036E-3</v>
      </c>
      <c r="FA14" s="243">
        <f>IF(ISBLANK('Post Process Calc.'!R14),"",'Post Process Calc.'!R14)</f>
        <v>3.3231443486948296E-3</v>
      </c>
      <c r="FB14" s="243">
        <f>IF(ISBLANK('Post Process Calc.'!S14),"",'Post Process Calc.'!S14)</f>
        <v>3.1048576192300166E-3</v>
      </c>
      <c r="FC14" s="243">
        <f>IF(ISBLANK('Post Process Calc.'!T14),"",'Post Process Calc.'!T14)</f>
        <v>-5.6972534533401634E-5</v>
      </c>
      <c r="FD14" s="243">
        <f>IF(ISBLANK('Post Process Calc.'!U14),"",'Post Process Calc.'!U14)</f>
        <v>-3.9672751456954567E-3</v>
      </c>
      <c r="FE14" s="243">
        <f>IF(ISBLANK('Post Process Calc.'!V14),"",'Post Process Calc.'!V14)</f>
        <v>1.4551842014561335E-3</v>
      </c>
      <c r="FF14" s="243">
        <f>IF(ISBLANK('Post Process Calc.'!W14),"",'Post Process Calc.'!W14)</f>
        <v>1.0705020033870582E-4</v>
      </c>
      <c r="FG14" s="243">
        <f>IF(ISBLANK('Post Process Calc.'!X14),"",'Post Process Calc.'!X14)</f>
        <v>5.2245527733571292E-5</v>
      </c>
      <c r="FH14" s="243">
        <f>IF(ISBLANK('Post Process Calc.'!Y14),"",'Post Process Calc.'!Y14)</f>
        <v>7.1095596756496184E-4</v>
      </c>
      <c r="FI14" s="243">
        <f>IF(ISBLANK('Post Process Calc.'!Z14),"",'Post Process Calc.'!Z14)</f>
        <v>7.7259839525922421E-4</v>
      </c>
      <c r="FJ14" s="243">
        <f>IF(ISBLANK('Post Process Calc.'!AA14),"",'Post Process Calc.'!AA14)</f>
        <v>1.5664487270953715E-4</v>
      </c>
      <c r="FK14" s="243">
        <f>IF(ISBLANK('Post Process Calc.'!AB14),"",'Post Process Calc.'!AB14)</f>
        <v>4.1053377486536483E-3</v>
      </c>
      <c r="FL14" s="243">
        <f>IF(ISBLANK('Post Process Calc.'!AC14),"",'Post Process Calc.'!AC14)</f>
        <v>0</v>
      </c>
      <c r="FM14" s="243">
        <f>IF(ISBLANK('Post Process Calc.'!AD14),"",'Post Process Calc.'!AD14)</f>
        <v>5.1858090122209405E-2</v>
      </c>
      <c r="FN14" s="243">
        <f>IF(ISBLANK('Post Process Calc.'!AE14),"",'Post Process Calc.'!AE14)</f>
        <v>4.9651475815564609E-2</v>
      </c>
      <c r="FO14" s="243">
        <f>IF(ISBLANK('Post Process Calc.'!AF14),"",'Post Process Calc.'!AF14)</f>
        <v>0.17083714075404857</v>
      </c>
      <c r="FP14" s="243">
        <f>IF(ISBLANK('Post Process Calc.'!AG14),"",'Post Process Calc.'!AG14)</f>
        <v>-0.16145908878332207</v>
      </c>
      <c r="FQ14" s="243">
        <f>IF(ISBLANK('Post Process Calc.'!AH14),"",'Post Process Calc.'!AH14)</f>
        <v>0</v>
      </c>
      <c r="FR14" s="243">
        <f>IF(ISBLANK('Post Process Calc.'!AI14),"",'Post Process Calc.'!AI14)</f>
        <v>8.8734959133096938E-2</v>
      </c>
      <c r="FS14" s="243">
        <f>IF(ISBLANK('Post Process Calc.'!AJ14),"",'Post Process Calc.'!AJ14)</f>
        <v>-1.1793550235233041</v>
      </c>
    </row>
    <row r="15" spans="1:175">
      <c r="A15" s="238" t="e">
        <f>IF(Glutamine!#REF!&lt;&gt;0,Glutamine!$B$1,"")</f>
        <v>#REF!</v>
      </c>
      <c r="B15" s="238" t="e">
        <f>IF(ISBLANK(Glutamine!#REF!),"",Glutamine!#REF!)</f>
        <v>#REF!</v>
      </c>
      <c r="C15" s="245" t="e">
        <f>IF(ISBLANK(Glutamine!#REF!),"",Glutamine!#REF!)</f>
        <v>#REF!</v>
      </c>
      <c r="D15" s="246" t="e">
        <f>IF(ISBLANK(Glutamine!#REF!),"",Glutamine!#REF!)</f>
        <v>#REF!</v>
      </c>
      <c r="E15" s="238" t="e">
        <f>IF(ISBLANK(Glutamine!#REF!),"",Glutamine!#REF!)</f>
        <v>#REF!</v>
      </c>
      <c r="F15" s="238" t="e">
        <f>IF(ISBLANK(Glutamine!#REF!),"",Glutamine!#REF!)</f>
        <v>#REF!</v>
      </c>
      <c r="G15" s="238" t="e">
        <f>IF(ISBLANK(Glutamine!#REF!),"",Glutamine!#REF!)</f>
        <v>#REF!</v>
      </c>
      <c r="H15" s="243" t="e">
        <f>IF(ISBLANK(Glutamine!#REF!),"",Glutamine!#REF!)</f>
        <v>#REF!</v>
      </c>
      <c r="I15" s="243" t="e">
        <f>IF(ISBLANK(Glutamine!#REF!),"",Glutamine!#REF!)</f>
        <v>#REF!</v>
      </c>
      <c r="J15" s="243" t="e">
        <f>IF(ISBLANK(Glutamine!#REF!),"",Glutamine!#REF!)</f>
        <v>#REF!</v>
      </c>
      <c r="K15" s="243" t="e">
        <f>IF(ISBLANK(Glutamine!#REF!),"",Glutamine!#REF!)</f>
        <v>#REF!</v>
      </c>
      <c r="L15" s="238" t="e">
        <f>IF(ISBLANK(Glutamine!#REF!),"",Glutamine!#REF!)</f>
        <v>#REF!</v>
      </c>
      <c r="M15" s="238" t="e">
        <f>IF(ISBLANK(Glutamine!#REF!),"",Glutamine!#REF!)</f>
        <v>#REF!</v>
      </c>
      <c r="N15" s="238" t="e">
        <f>IF(ISBLANK(Glutamine!#REF!),"",Glutamine!#REF!)</f>
        <v>#REF!</v>
      </c>
      <c r="O15" s="238" t="e">
        <f>IF(ISBLANK(Glutamine!#REF!),"",Glutamine!#REF!)</f>
        <v>#REF!</v>
      </c>
      <c r="P15" s="238" t="e">
        <f>IF(ISBLANK(Glutamine!#REF!),"",Glutamine!#REF!)</f>
        <v>#REF!</v>
      </c>
      <c r="Q15" s="238" t="e">
        <f>IF(ISBLANK(Glutamine!#REF!),"",Glutamine!#REF!)</f>
        <v>#REF!</v>
      </c>
      <c r="R15" s="238" t="e">
        <f>IF(ISBLANK(Glutamine!#REF!),"",Glutamine!#REF!)</f>
        <v>#REF!</v>
      </c>
      <c r="S15" s="238" t="e">
        <f>IF(ISBLANK(Glutamine!#REF!),"",Glutamine!#REF!)</f>
        <v>#REF!</v>
      </c>
      <c r="T15" s="243" t="e">
        <f>IF(ISBLANK(Glutamine!#REF!),"",Glutamine!#REF!)</f>
        <v>#REF!</v>
      </c>
      <c r="U15" s="243" t="e">
        <f>IF(ISBLANK(Glutamine!#REF!),"",Glutamine!#REF!)</f>
        <v>#REF!</v>
      </c>
      <c r="V15" s="243" t="e">
        <f>IF(ISBLANK(Glutamine!#REF!),"",Glutamine!#REF!)</f>
        <v>#REF!</v>
      </c>
      <c r="W15" s="243" t="e">
        <f>IF(ISBLANK(Glutamine!#REF!),"",Glutamine!#REF!)</f>
        <v>#REF!</v>
      </c>
      <c r="X15" s="243" t="e">
        <f>IF(ISBLANK(Glutamine!#REF!),"",Glutamine!#REF!)</f>
        <v>#REF!</v>
      </c>
      <c r="Y15" s="243" t="e">
        <f>IF(ISBLANK(Glutamine!#REF!),"",Glutamine!#REF!)</f>
        <v>#REF!</v>
      </c>
      <c r="Z15" s="243" t="e">
        <f>IF(ISBLANK(Glutamine!#REF!),"",Glutamine!#REF!)</f>
        <v>#REF!</v>
      </c>
      <c r="AA15" s="243" t="e">
        <f>IF(ISBLANK(Glutamine!#REF!),"",Glutamine!#REF!)</f>
        <v>#REF!</v>
      </c>
      <c r="AB15" s="243" t="e">
        <f>IF(ISBLANK(Glutamine!#REF!),"",Glutamine!#REF!)</f>
        <v>#REF!</v>
      </c>
      <c r="AC15" s="243" t="e">
        <f>IF(ISBLANK(Glutamine!#REF!),"",Glutamine!#REF!)</f>
        <v>#REF!</v>
      </c>
      <c r="AD15" s="243" t="e">
        <f>IF(ISBLANK(Glutamine!#REF!),"",Glutamine!#REF!)</f>
        <v>#REF!</v>
      </c>
      <c r="AE15" s="243" t="e">
        <f>IF(ISBLANK(Glutamine!#REF!),"",Glutamine!#REF!)</f>
        <v>#REF!</v>
      </c>
      <c r="AF15" s="243" t="e">
        <f>IF(ISBLANK(Glutamine!#REF!),"",Glutamine!#REF!)</f>
        <v>#REF!</v>
      </c>
      <c r="AG15" s="243" t="e">
        <f>IF(ISBLANK(Glutamine!#REF!),"",Glutamine!#REF!)</f>
        <v>#REF!</v>
      </c>
      <c r="AH15" s="243" t="e">
        <f>IF(ISBLANK(Glutamine!#REF!),"",Glutamine!#REF!)</f>
        <v>#REF!</v>
      </c>
      <c r="AI15" s="243" t="e">
        <f>IF(ISBLANK(Glutamine!#REF!),"",Glutamine!#REF!)</f>
        <v>#REF!</v>
      </c>
      <c r="AJ15" s="243" t="e">
        <f>IF(ISBLANK(Glutamine!#REF!),"",Glutamine!#REF!)</f>
        <v>#REF!</v>
      </c>
      <c r="AK15" s="243" t="e">
        <f>IF(ISBLANK(Glutamine!#REF!),"",Glutamine!#REF!)</f>
        <v>#REF!</v>
      </c>
      <c r="AL15" s="243" t="e">
        <f>IF(ISBLANK(Glutamine!#REF!),"",Glutamine!#REF!)</f>
        <v>#REF!</v>
      </c>
      <c r="AM15" s="243" t="e">
        <f>IF(ISBLANK(Glutamine!#REF!),"",Glutamine!#REF!)</f>
        <v>#REF!</v>
      </c>
      <c r="AN15" s="243" t="e">
        <f>IF(ISBLANK(Glutamine!#REF!),"",Glutamine!#REF!)</f>
        <v>#REF!</v>
      </c>
      <c r="AO15" s="243" t="e">
        <f>IF(ISBLANK(Glutamine!#REF!),"",Glutamine!#REF!)</f>
        <v>#REF!</v>
      </c>
      <c r="AP15" s="243" t="e">
        <f>IF(ISBLANK(Glutamine!#REF!),"",Glutamine!#REF!)</f>
        <v>#REF!</v>
      </c>
      <c r="AQ15" s="243" t="e">
        <f>IF(ISBLANK(Glutamine!#REF!),"",Glutamine!#REF!)</f>
        <v>#REF!</v>
      </c>
      <c r="AR15" s="243" t="e">
        <f>IF(ISBLANK(Glutamine!#REF!),"",Glutamine!#REF!)</f>
        <v>#REF!</v>
      </c>
      <c r="AS15" s="243" t="e">
        <f>IF(ISBLANK(Glutamine!#REF!),"",Glutamine!#REF!)</f>
        <v>#REF!</v>
      </c>
      <c r="AT15" s="243" t="e">
        <f>IF(ISBLANK(Glutamine!#REF!),"",Glutamine!#REF!)</f>
        <v>#REF!</v>
      </c>
      <c r="AU15" s="243" t="e">
        <f>IF(ISBLANK(Glutamine!#REF!),"",Glutamine!#REF!)</f>
        <v>#REF!</v>
      </c>
      <c r="AV15" s="243" t="e">
        <f>IF(ISBLANK(Glutamine!#REF!),"",Glutamine!#REF!)</f>
        <v>#REF!</v>
      </c>
      <c r="AW15" s="243" t="e">
        <f>IF(ISBLANK(Glutamine!#REF!),"",Glutamine!#REF!)</f>
        <v>#REF!</v>
      </c>
      <c r="AX15" s="243" t="e">
        <f>IF(ISBLANK(Glutamine!#REF!),"",Glutamine!#REF!)</f>
        <v>#REF!</v>
      </c>
      <c r="AY15" s="243" t="e">
        <f>IF(ISBLANK(Glutamine!#REF!),"",Glutamine!#REF!)</f>
        <v>#REF!</v>
      </c>
      <c r="AZ15" s="243" t="e">
        <f>IF(ISBLANK(Glutamine!#REF!),"",Glutamine!#REF!)</f>
        <v>#REF!</v>
      </c>
      <c r="BA15" s="243" t="e">
        <f>IF(ISBLANK(Glutamine!#REF!),"",Glutamine!#REF!)</f>
        <v>#REF!</v>
      </c>
      <c r="BB15" s="243" t="e">
        <f>IF(ISBLANK(Glutamine!#REF!),"",Glutamine!#REF!)</f>
        <v>#REF!</v>
      </c>
      <c r="BC15" s="243" t="e">
        <f>IF(ISBLANK(Glutamine!#REF!),"",Glutamine!#REF!)</f>
        <v>#REF!</v>
      </c>
      <c r="BD15" s="243" t="e">
        <f>IF(ISBLANK(Glutamine!#REF!),"",Glutamine!#REF!)</f>
        <v>#REF!</v>
      </c>
      <c r="BE15" s="243" t="e">
        <f>IF(ISBLANK(Glutamine!#REF!),"",Glutamine!#REF!)</f>
        <v>#REF!</v>
      </c>
      <c r="BF15" s="243" t="e">
        <f>IF(ISBLANK(Glutamine!#REF!),"",Glutamine!#REF!)</f>
        <v>#REF!</v>
      </c>
      <c r="BG15" s="243" t="e">
        <f>IF(ISBLANK(Glutamine!#REF!),"",Glutamine!#REF!)</f>
        <v>#REF!</v>
      </c>
      <c r="BH15" s="243" t="e">
        <f>IF(ISBLANK(Glutamine!#REF!),"",Glutamine!#REF!)</f>
        <v>#REF!</v>
      </c>
      <c r="BI15" s="243" t="e">
        <f>IF(ISBLANK(Glutamine!#REF!),"",Glutamine!#REF!)</f>
        <v>#REF!</v>
      </c>
      <c r="BJ15" s="243" t="e">
        <f>IF(ISBLANK(Glutamine!#REF!),"",Glutamine!#REF!)</f>
        <v>#REF!</v>
      </c>
      <c r="BK15" s="243" t="e">
        <f>IF(ISBLANK(Glutamine!#REF!),"",Glutamine!#REF!)</f>
        <v>#REF!</v>
      </c>
      <c r="BL15" s="243" t="e">
        <f>IF(ISBLANK(Glutamine!#REF!),"",Glutamine!#REF!)</f>
        <v>#REF!</v>
      </c>
      <c r="BM15" s="243" t="e">
        <f>IF(ISBLANK(Glutamine!#REF!),"",Glutamine!#REF!)</f>
        <v>#REF!</v>
      </c>
      <c r="BN15" s="238" t="e">
        <f>IF(ISBLANK('In Process Calc.'!#REF!),"",ROUND('In Process Calc.'!#REF!,2))</f>
        <v>#REF!</v>
      </c>
      <c r="BO15" s="238" t="e">
        <f>IF(ISBLANK('In Process Calc.'!#REF!),"",ROUND('In Process Calc.'!#REF!,2))</f>
        <v>#REF!</v>
      </c>
      <c r="BP15" s="238" t="e">
        <f>IF(ISBLANK('In Process Calc.'!#REF!),"",'In Process Calc.'!#REF!)</f>
        <v>#REF!</v>
      </c>
      <c r="BQ15" s="238" t="e">
        <f>IF(ISBLANK('In Process Calc.'!#REF!),"",'In Process Calc.'!#REF!)</f>
        <v>#REF!</v>
      </c>
      <c r="BR15" s="238" t="e">
        <f>IF(ISBLANK('In Process Calc.'!#REF!),"",'In Process Calc.'!#REF!)</f>
        <v>#REF!</v>
      </c>
      <c r="BS15" s="238" t="e">
        <f>IF(ISBLANK('In Process Calc.'!#REF!),"",'In Process Calc.'!#REF!)</f>
        <v>#REF!</v>
      </c>
      <c r="BT15" s="243" t="e">
        <f>IF(ISBLANK('In Process Calc.'!#REF!),"",'In Process Calc.'!#REF!)</f>
        <v>#REF!</v>
      </c>
      <c r="BU15" s="243" t="e">
        <f>IF(ISBLANK('In Process Calc.'!#REF!),"",'In Process Calc.'!#REF!)</f>
        <v>#REF!</v>
      </c>
      <c r="BV15" s="243" t="e">
        <f>IF(ISBLANK('In Process Calc.'!#REF!),"",'In Process Calc.'!#REF!)</f>
        <v>#REF!</v>
      </c>
      <c r="BW15" s="243" t="e">
        <f>IF(ISBLANK('In Process Calc.'!#REF!),"",'In Process Calc.'!#REF!)</f>
        <v>#REF!</v>
      </c>
      <c r="BX15" s="243" t="e">
        <f>IF(ISBLANK('In Process Calc.'!#REF!),"",'In Process Calc.'!#REF!)</f>
        <v>#REF!</v>
      </c>
      <c r="BY15" s="243" t="e">
        <f>IF(ISBLANK('In Process Calc.'!#REF!),"",'In Process Calc.'!#REF!)</f>
        <v>#REF!</v>
      </c>
      <c r="BZ15" s="243" t="e">
        <f>IF(ISBLANK('In Process Calc.'!#REF!),"",'In Process Calc.'!#REF!)</f>
        <v>#REF!</v>
      </c>
      <c r="CA15" s="243" t="e">
        <f>IF(ISBLANK('In Process Calc.'!#REF!),"",'In Process Calc.'!#REF!)</f>
        <v>#REF!</v>
      </c>
      <c r="CB15" s="243" t="e">
        <f>IF(ISBLANK('In Process Calc.'!#REF!),"",'In Process Calc.'!#REF!)</f>
        <v>#REF!</v>
      </c>
      <c r="CC15" s="243" t="e">
        <f>IF(ISBLANK('In Process Calc.'!#REF!),"",'In Process Calc.'!#REF!)</f>
        <v>#REF!</v>
      </c>
      <c r="CD15" s="243" t="e">
        <f>IF(ISBLANK('In Process Calc.'!#REF!),"",'In Process Calc.'!#REF!)</f>
        <v>#REF!</v>
      </c>
      <c r="CE15" s="243" t="e">
        <f>IF(ISBLANK('In Process Calc.'!#REF!),"",'In Process Calc.'!#REF!)</f>
        <v>#REF!</v>
      </c>
      <c r="CF15" s="243" t="e">
        <f>IF(ISBLANK('In Process Calc.'!#REF!),"",'In Process Calc.'!#REF!)</f>
        <v>#REF!</v>
      </c>
      <c r="CG15" s="243" t="e">
        <f>IF(ISBLANK('In Process Calc.'!#REF!),"",'In Process Calc.'!#REF!)</f>
        <v>#REF!</v>
      </c>
      <c r="CH15" s="243" t="e">
        <f>IF(ISBLANK('In Process Calc.'!#REF!),"",'In Process Calc.'!#REF!)</f>
        <v>#REF!</v>
      </c>
      <c r="CI15" s="243" t="e">
        <f>IF(ISBLANK('In Process Calc.'!#REF!),"",'In Process Calc.'!#REF!)</f>
        <v>#REF!</v>
      </c>
      <c r="CJ15" s="243" t="e">
        <f>IF(ISBLANK('In Process Calc.'!#REF!),"",'In Process Calc.'!#REF!)</f>
        <v>#REF!</v>
      </c>
      <c r="CK15" s="243" t="e">
        <f>IF(ISBLANK('In Process Calc.'!#REF!),"",'In Process Calc.'!#REF!)</f>
        <v>#REF!</v>
      </c>
      <c r="CL15" s="243" t="e">
        <f>IF(ISBLANK('In Process Calc.'!#REF!),"",'In Process Calc.'!#REF!)</f>
        <v>#REF!</v>
      </c>
      <c r="CM15" s="243" t="e">
        <f>IF(ISBLANK('In Process Calc.'!#REF!),"",'In Process Calc.'!#REF!)</f>
        <v>#REF!</v>
      </c>
      <c r="CN15" s="243" t="e">
        <f>IF(ISBLANK('In Process Calc.'!#REF!),"",'In Process Calc.'!#REF!)</f>
        <v>#REF!</v>
      </c>
      <c r="CO15" s="243" t="e">
        <f>IF(ISBLANK('In Process Calc.'!#REF!),"",'In Process Calc.'!#REF!)</f>
        <v>#REF!</v>
      </c>
      <c r="CP15" s="243" t="e">
        <f>IF(ISBLANK('In Process Calc.'!#REF!),"",'In Process Calc.'!#REF!)</f>
        <v>#REF!</v>
      </c>
      <c r="CQ15" s="243" t="e">
        <f>IF(ISBLANK('In Process Calc.'!#REF!),"",'In Process Calc.'!#REF!)</f>
        <v>#REF!</v>
      </c>
      <c r="CR15" s="243" t="e">
        <f>IF(ISBLANK('In Process Calc.'!#REF!),"",'In Process Calc.'!#REF!)</f>
        <v>#REF!</v>
      </c>
      <c r="CS15" s="243" t="e">
        <f>IF(ISBLANK('In Process Calc.'!#REF!),"",'In Process Calc.'!#REF!)</f>
        <v>#REF!</v>
      </c>
      <c r="CT15" s="243" t="e">
        <f>IF(ISBLANK('In Process Calc.'!#REF!),"",'In Process Calc.'!#REF!)</f>
        <v>#REF!</v>
      </c>
      <c r="CU15" s="243" t="e">
        <f>IF(ISBLANK('In Process Calc.'!#REF!),"",'In Process Calc.'!#REF!)</f>
        <v>#REF!</v>
      </c>
      <c r="CV15" s="243" t="e">
        <f>IF(ISBLANK('In Process Calc.'!#REF!),"",'In Process Calc.'!#REF!)</f>
        <v>#REF!</v>
      </c>
      <c r="CW15" s="243" t="e">
        <f>IF(ISBLANK('In Process Calc.'!#REF!),"",'In Process Calc.'!#REF!)</f>
        <v>#REF!</v>
      </c>
      <c r="CX15" s="243" t="e">
        <f>IF(ISBLANK('In Process Calc.'!#REF!),"",'In Process Calc.'!#REF!)</f>
        <v>#REF!</v>
      </c>
      <c r="CY15" s="243" t="e">
        <f>IF(ISBLANK('In Process Calc.'!#REF!),"",'In Process Calc.'!#REF!)</f>
        <v>#REF!</v>
      </c>
      <c r="CZ15" s="243" t="e">
        <f>IF(ISBLANK('In Process Calc.'!#REF!),"",'In Process Calc.'!#REF!)</f>
        <v>#REF!</v>
      </c>
      <c r="DA15" s="243" t="e">
        <f>IF(ISBLANK('In Process Calc.'!#REF!),"",'In Process Calc.'!#REF!)</f>
        <v>#REF!</v>
      </c>
      <c r="DB15" s="243" t="e">
        <f>IF(ISBLANK('In Process Calc.'!#REF!),"",'In Process Calc.'!#REF!)</f>
        <v>#REF!</v>
      </c>
      <c r="DC15" s="243" t="e">
        <f>IF(ISBLANK('In Process Calc.'!#REF!),"",'In Process Calc.'!#REF!)</f>
        <v>#REF!</v>
      </c>
      <c r="DD15" s="243" t="e">
        <f>IF(ISBLANK('In Process Calc.'!#REF!),"",'In Process Calc.'!#REF!)</f>
        <v>#REF!</v>
      </c>
      <c r="DE15" s="243" t="e">
        <f>IF(ISBLANK('In Process Calc.'!#REF!),"",'In Process Calc.'!#REF!)</f>
        <v>#REF!</v>
      </c>
      <c r="DF15" s="243" t="e">
        <f>IF(ISBLANK('In Process Calc.'!#REF!),"",'In Process Calc.'!#REF!)</f>
        <v>#REF!</v>
      </c>
      <c r="DG15" s="243" t="e">
        <f>IF(ISBLANK('In Process Calc.'!#REF!),"",'In Process Calc.'!#REF!)</f>
        <v>#REF!</v>
      </c>
      <c r="DH15" s="243" t="e">
        <f>IF(ISBLANK('In Process Calc.'!#REF!),"",'In Process Calc.'!#REF!)</f>
        <v>#REF!</v>
      </c>
      <c r="DI15" s="243" t="e">
        <f>IF(ISBLANK('In Process Calc.'!#REF!),"",'In Process Calc.'!#REF!)</f>
        <v>#REF!</v>
      </c>
      <c r="DJ15" s="243" t="e">
        <f>IF(ISBLANK('In Process Calc.'!#REF!),"",'In Process Calc.'!#REF!)</f>
        <v>#REF!</v>
      </c>
      <c r="DK15" s="243" t="e">
        <f>IF(ISBLANK('In Process Calc.'!#REF!),"",'In Process Calc.'!#REF!)</f>
        <v>#REF!</v>
      </c>
      <c r="DL15" s="243" t="e">
        <f>IF(ISBLANK('In Process Calc.'!#REF!),"",'In Process Calc.'!#REF!)</f>
        <v>#REF!</v>
      </c>
      <c r="DM15" s="243" t="e">
        <f>IF(ISBLANK('In Process Calc.'!#REF!),"",'In Process Calc.'!#REF!)</f>
        <v>#REF!</v>
      </c>
      <c r="DN15" s="243" t="e">
        <f>IF(ISBLANK('In Process Calc.'!#REF!),"",'In Process Calc.'!#REF!)</f>
        <v>#REF!</v>
      </c>
      <c r="DO15" s="243" t="e">
        <f>IF(ISBLANK('In Process Calc.'!#REF!),"",'In Process Calc.'!#REF!)</f>
        <v>#REF!</v>
      </c>
      <c r="DP15" s="243" t="e">
        <f>IF(ISBLANK('In Process Calc.'!#REF!),"",'In Process Calc.'!#REF!)</f>
        <v>#REF!</v>
      </c>
      <c r="DQ15" s="243" t="e">
        <f>IF(ISBLANK('In Process Calc.'!#REF!),"",'In Process Calc.'!#REF!)</f>
        <v>#REF!</v>
      </c>
      <c r="DR15" s="243" t="e">
        <f>IF(ISBLANK('In Process Calc.'!#REF!),"",'In Process Calc.'!#REF!)</f>
        <v>#REF!</v>
      </c>
      <c r="DS15" s="243" t="e">
        <f>IF(ISBLANK('In Process Calc.'!#REF!),"",'In Process Calc.'!#REF!)</f>
        <v>#REF!</v>
      </c>
      <c r="DT15" s="243" t="e">
        <f>IF(ISBLANK('In Process Calc.'!#REF!),"",'In Process Calc.'!#REF!)</f>
        <v>#REF!</v>
      </c>
      <c r="DU15" s="243" t="e">
        <f>IF(ISBLANK('In Process Calc.'!#REF!),"",'In Process Calc.'!#REF!)</f>
        <v>#REF!</v>
      </c>
      <c r="DV15" s="243" t="e">
        <f>IF(ISBLANK('In Process Calc.'!#REF!),"",'In Process Calc.'!#REF!)</f>
        <v>#REF!</v>
      </c>
      <c r="DW15" s="243" t="e">
        <f>IF(ISBLANK('In Process Calc.'!#REF!),"",'In Process Calc.'!#REF!)</f>
        <v>#REF!</v>
      </c>
      <c r="DX15" s="243" t="e">
        <f>IF(ISBLANK('In Process Calc.'!#REF!),"",'In Process Calc.'!#REF!)</f>
        <v>#REF!</v>
      </c>
      <c r="DY15" s="243" t="e">
        <f>IF(ISBLANK('In Process Calc.'!#REF!),"",'In Process Calc.'!#REF!)</f>
        <v>#REF!</v>
      </c>
      <c r="DZ15" s="243" t="e">
        <f>IF(ISBLANK('In Process Calc.'!#REF!),"",'In Process Calc.'!#REF!)</f>
        <v>#REF!</v>
      </c>
      <c r="EA15" s="243" t="e">
        <f>IF(ISBLANK('In Process Calc.'!#REF!),"",'In Process Calc.'!#REF!)</f>
        <v>#REF!</v>
      </c>
      <c r="EB15" s="243" t="e">
        <f>IF(ISBLANK('In Process Calc.'!#REF!),"",'In Process Calc.'!#REF!)</f>
        <v>#REF!</v>
      </c>
      <c r="EC15" s="243" t="e">
        <f>IF(ISBLANK('In Process Calc.'!#REF!),"",'In Process Calc.'!#REF!)</f>
        <v>#REF!</v>
      </c>
      <c r="ED15" s="243" t="e">
        <f>IF(ISBLANK('In Process Calc.'!#REF!),"",'In Process Calc.'!#REF!)</f>
        <v>#REF!</v>
      </c>
      <c r="EE15" s="243" t="e">
        <f>IF(ISBLANK('In Process Calc.'!#REF!),"",'In Process Calc.'!#REF!)</f>
        <v>#REF!</v>
      </c>
      <c r="EF15" s="243" t="e">
        <f>IF(ISBLANK('In Process Calc.'!#REF!),"",'In Process Calc.'!#REF!)</f>
        <v>#REF!</v>
      </c>
      <c r="EG15" s="243" t="e">
        <f>IF(ISBLANK('In Process Calc.'!#REF!),"",'In Process Calc.'!#REF!)</f>
        <v>#REF!</v>
      </c>
      <c r="EH15" s="243" t="e">
        <f>IF(ISBLANK('In Process Calc.'!#REF!),"",'In Process Calc.'!#REF!)</f>
        <v>#REF!</v>
      </c>
      <c r="EI15" s="243" t="e">
        <f>IF(ISBLANK('In Process Calc.'!#REF!),"",'In Process Calc.'!#REF!)</f>
        <v>#REF!</v>
      </c>
      <c r="EJ15" s="243" t="e">
        <f>IF(ISBLANK('In Process Calc.'!#REF!),"",'In Process Calc.'!#REF!)</f>
        <v>#REF!</v>
      </c>
      <c r="EK15" s="243">
        <f>IF(ISBLANK('Post Process Calc.'!A15),"",'Post Process Calc.'!A15)</f>
        <v>14.457500321960449</v>
      </c>
      <c r="EL15" s="243">
        <f>IF(ISBLANK('Post Process Calc.'!C15),"",'Post Process Calc.'!C15)</f>
        <v>8.7392201529787349E-4</v>
      </c>
      <c r="EM15" s="243">
        <f>IF(ISBLANK('Post Process Calc.'!D15),"",'Post Process Calc.'!D15)</f>
        <v>0</v>
      </c>
      <c r="EN15" s="243">
        <f>IF(ISBLANK('Post Process Calc.'!E15),"",'Post Process Calc.'!E15)</f>
        <v>1.7575828068335944</v>
      </c>
      <c r="EO15" s="243">
        <f>IF(ISBLANK('Post Process Calc.'!F15),"",'Post Process Calc.'!F15)</f>
        <v>5.2358363026922781E-3</v>
      </c>
      <c r="EP15" s="243">
        <f>IF(ISBLANK('Post Process Calc.'!G15),"",'Post Process Calc.'!G15)</f>
        <v>1.3862870741595172E-3</v>
      </c>
      <c r="EQ15" s="243">
        <f>IF(ISBLANK('Post Process Calc.'!H15),"",'Post Process Calc.'!H15)</f>
        <v>5.9009153747328371E-4</v>
      </c>
      <c r="ER15" s="243">
        <f>IF(ISBLANK('Post Process Calc.'!I15),"",'Post Process Calc.'!I15)</f>
        <v>1.1610614637019526E-3</v>
      </c>
      <c r="ES15" s="243">
        <f>IF(ISBLANK('Post Process Calc.'!J15),"",'Post Process Calc.'!J15)</f>
        <v>-1.641319141089816E-4</v>
      </c>
      <c r="ET15" s="243">
        <f>IF(ISBLANK('Post Process Calc.'!K15),"",'Post Process Calc.'!K15)</f>
        <v>4.4297629416349911E-2</v>
      </c>
      <c r="EU15" s="243">
        <f>IF(ISBLANK('Post Process Calc.'!L15),"",'Post Process Calc.'!L15)</f>
        <v>5.3290088709318836E-3</v>
      </c>
      <c r="EV15" s="243">
        <f>IF(ISBLANK('Post Process Calc.'!M15),"",'Post Process Calc.'!M15)</f>
        <v>1.4789556669808459E-2</v>
      </c>
      <c r="EW15" s="243">
        <f>IF(ISBLANK('Post Process Calc.'!N15),"",'Post Process Calc.'!N15)</f>
        <v>-2.6399050308210844E-4</v>
      </c>
      <c r="EX15" s="243">
        <f>IF(ISBLANK('Post Process Calc.'!O15),"",'Post Process Calc.'!O15)</f>
        <v>6.6697774458563048E-4</v>
      </c>
      <c r="EY15" s="243">
        <f>IF(ISBLANK('Post Process Calc.'!P15),"",'Post Process Calc.'!P15)</f>
        <v>1.7722528723368579E-3</v>
      </c>
      <c r="EZ15" s="243">
        <f>IF(ISBLANK('Post Process Calc.'!Q15),"",'Post Process Calc.'!Q15)</f>
        <v>-3.5160782177537792E-3</v>
      </c>
      <c r="FA15" s="243">
        <f>IF(ISBLANK('Post Process Calc.'!R15),"",'Post Process Calc.'!R15)</f>
        <v>4.1728859651056468E-3</v>
      </c>
      <c r="FB15" s="243">
        <f>IF(ISBLANK('Post Process Calc.'!S15),"",'Post Process Calc.'!S15)</f>
        <v>4.488009689259902E-3</v>
      </c>
      <c r="FC15" s="243">
        <f>IF(ISBLANK('Post Process Calc.'!T15),"",'Post Process Calc.'!T15)</f>
        <v>-3.3296714914703287E-4</v>
      </c>
      <c r="FD15" s="243">
        <f>IF(ISBLANK('Post Process Calc.'!U15),"",'Post Process Calc.'!U15)</f>
        <v>-3.8955995950154944E-3</v>
      </c>
      <c r="FE15" s="243">
        <f>IF(ISBLANK('Post Process Calc.'!V15),"",'Post Process Calc.'!V15)</f>
        <v>2.0493446436699362E-3</v>
      </c>
      <c r="FF15" s="243">
        <f>IF(ISBLANK('Post Process Calc.'!W15),"",'Post Process Calc.'!W15)</f>
        <v>-6.671014657257052E-4</v>
      </c>
      <c r="FG15" s="243">
        <f>IF(ISBLANK('Post Process Calc.'!X15),"",'Post Process Calc.'!X15)</f>
        <v>-1.1403545433736216E-3</v>
      </c>
      <c r="FH15" s="243">
        <f>IF(ISBLANK('Post Process Calc.'!Y15),"",'Post Process Calc.'!Y15)</f>
        <v>3.2038347349848097E-5</v>
      </c>
      <c r="FI15" s="243">
        <f>IF(ISBLANK('Post Process Calc.'!Z15),"",'Post Process Calc.'!Z15)</f>
        <v>1.2035948132056182E-3</v>
      </c>
      <c r="FJ15" s="243">
        <f>IF(ISBLANK('Post Process Calc.'!AA15),"",'Post Process Calc.'!AA15)</f>
        <v>-2.9450793845180309E-4</v>
      </c>
      <c r="FK15" s="243">
        <f>IF(ISBLANK('Post Process Calc.'!AB15),"",'Post Process Calc.'!AB15)</f>
        <v>6.4696157105298222E-3</v>
      </c>
      <c r="FL15" s="243">
        <f>IF(ISBLANK('Post Process Calc.'!AC15),"",'Post Process Calc.'!AC15)</f>
        <v>0</v>
      </c>
      <c r="FM15" s="243">
        <f>IF(ISBLANK('Post Process Calc.'!AD15),"",'Post Process Calc.'!AD15)</f>
        <v>7.1354376243269083E-2</v>
      </c>
      <c r="FN15" s="243">
        <f>IF(ISBLANK('Post Process Calc.'!AE15),"",'Post Process Calc.'!AE15)</f>
        <v>7.2694612950945869E-2</v>
      </c>
      <c r="FO15" s="243">
        <f>IF(ISBLANK('Post Process Calc.'!AF15),"",'Post Process Calc.'!AF15)</f>
        <v>0.22338407839655361</v>
      </c>
      <c r="FP15" s="243">
        <f>IF(ISBLANK('Post Process Calc.'!AG15),"",'Post Process Calc.'!AG15)</f>
        <v>-7.937395892467379E-2</v>
      </c>
      <c r="FQ15" s="243">
        <f>IF(ISBLANK('Post Process Calc.'!AH15),"",'Post Process Calc.'!AH15)</f>
        <v>0</v>
      </c>
      <c r="FR15" s="243">
        <f>IF(ISBLANK('Post Process Calc.'!AI15),"",'Post Process Calc.'!AI15)</f>
        <v>0.12030009147543656</v>
      </c>
      <c r="FS15" s="243">
        <f>IF(ISBLANK('Post Process Calc.'!AJ15),"",'Post Process Calc.'!AJ15)</f>
        <v>-0.73101766001269031</v>
      </c>
    </row>
    <row r="16" spans="1:175">
      <c r="A16" s="238" t="e">
        <f>IF(Glutamine!#REF!&lt;&gt;0,Glutamine!$B$1,"")</f>
        <v>#REF!</v>
      </c>
      <c r="B16" s="238" t="e">
        <f>IF(ISBLANK(Glutamine!#REF!),"",Glutamine!#REF!)</f>
        <v>#REF!</v>
      </c>
      <c r="C16" s="245" t="e">
        <f>IF(ISBLANK(Glutamine!#REF!),"",Glutamine!#REF!)</f>
        <v>#REF!</v>
      </c>
      <c r="D16" s="246" t="e">
        <f>IF(ISBLANK(Glutamine!#REF!),"",Glutamine!#REF!)</f>
        <v>#REF!</v>
      </c>
      <c r="E16" s="238" t="e">
        <f>IF(ISBLANK(Glutamine!#REF!),"",Glutamine!#REF!)</f>
        <v>#REF!</v>
      </c>
      <c r="F16" s="238" t="e">
        <f>IF(ISBLANK(Glutamine!#REF!),"",Glutamine!#REF!)</f>
        <v>#REF!</v>
      </c>
      <c r="G16" s="238" t="e">
        <f>IF(ISBLANK(Glutamine!#REF!),"",Glutamine!#REF!)</f>
        <v>#REF!</v>
      </c>
      <c r="H16" s="243" t="e">
        <f>IF(ISBLANK(Glutamine!#REF!),"",Glutamine!#REF!)</f>
        <v>#REF!</v>
      </c>
      <c r="I16" s="243" t="e">
        <f>IF(ISBLANK(Glutamine!#REF!),"",Glutamine!#REF!)</f>
        <v>#REF!</v>
      </c>
      <c r="J16" s="243" t="e">
        <f>IF(ISBLANK(Glutamine!#REF!),"",Glutamine!#REF!)</f>
        <v>#REF!</v>
      </c>
      <c r="K16" s="243" t="e">
        <f>IF(ISBLANK(Glutamine!#REF!),"",Glutamine!#REF!)</f>
        <v>#REF!</v>
      </c>
      <c r="L16" s="238" t="e">
        <f>IF(ISBLANK(Glutamine!#REF!),"",Glutamine!#REF!)</f>
        <v>#REF!</v>
      </c>
      <c r="M16" s="238" t="e">
        <f>IF(ISBLANK(Glutamine!#REF!),"",Glutamine!#REF!)</f>
        <v>#REF!</v>
      </c>
      <c r="N16" s="238" t="e">
        <f>IF(ISBLANK(Glutamine!#REF!),"",Glutamine!#REF!)</f>
        <v>#REF!</v>
      </c>
      <c r="O16" s="238" t="e">
        <f>IF(ISBLANK(Glutamine!#REF!),"",Glutamine!#REF!)</f>
        <v>#REF!</v>
      </c>
      <c r="P16" s="238" t="e">
        <f>IF(ISBLANK(Glutamine!#REF!),"",Glutamine!#REF!)</f>
        <v>#REF!</v>
      </c>
      <c r="Q16" s="238" t="e">
        <f>IF(ISBLANK(Glutamine!#REF!),"",Glutamine!#REF!)</f>
        <v>#REF!</v>
      </c>
      <c r="R16" s="238" t="e">
        <f>IF(ISBLANK(Glutamine!#REF!),"",Glutamine!#REF!)</f>
        <v>#REF!</v>
      </c>
      <c r="S16" s="238" t="e">
        <f>IF(ISBLANK(Glutamine!#REF!),"",Glutamine!#REF!)</f>
        <v>#REF!</v>
      </c>
      <c r="T16" s="243" t="e">
        <f>IF(ISBLANK(Glutamine!#REF!),"",Glutamine!#REF!)</f>
        <v>#REF!</v>
      </c>
      <c r="U16" s="243" t="e">
        <f>IF(ISBLANK(Glutamine!#REF!),"",Glutamine!#REF!)</f>
        <v>#REF!</v>
      </c>
      <c r="V16" s="243" t="e">
        <f>IF(ISBLANK(Glutamine!#REF!),"",Glutamine!#REF!)</f>
        <v>#REF!</v>
      </c>
      <c r="W16" s="243" t="e">
        <f>IF(ISBLANK(Glutamine!#REF!),"",Glutamine!#REF!)</f>
        <v>#REF!</v>
      </c>
      <c r="X16" s="243" t="e">
        <f>IF(ISBLANK(Glutamine!#REF!),"",Glutamine!#REF!)</f>
        <v>#REF!</v>
      </c>
      <c r="Y16" s="243" t="e">
        <f>IF(ISBLANK(Glutamine!#REF!),"",Glutamine!#REF!)</f>
        <v>#REF!</v>
      </c>
      <c r="Z16" s="243" t="e">
        <f>IF(ISBLANK(Glutamine!#REF!),"",Glutamine!#REF!)</f>
        <v>#REF!</v>
      </c>
      <c r="AA16" s="243" t="e">
        <f>IF(ISBLANK(Glutamine!#REF!),"",Glutamine!#REF!)</f>
        <v>#REF!</v>
      </c>
      <c r="AB16" s="243" t="e">
        <f>IF(ISBLANK(Glutamine!#REF!),"",Glutamine!#REF!)</f>
        <v>#REF!</v>
      </c>
      <c r="AC16" s="243" t="e">
        <f>IF(ISBLANK(Glutamine!#REF!),"",Glutamine!#REF!)</f>
        <v>#REF!</v>
      </c>
      <c r="AD16" s="243" t="e">
        <f>IF(ISBLANK(Glutamine!#REF!),"",Glutamine!#REF!)</f>
        <v>#REF!</v>
      </c>
      <c r="AE16" s="243" t="e">
        <f>IF(ISBLANK(Glutamine!#REF!),"",Glutamine!#REF!)</f>
        <v>#REF!</v>
      </c>
      <c r="AF16" s="243" t="e">
        <f>IF(ISBLANK(Glutamine!#REF!),"",Glutamine!#REF!)</f>
        <v>#REF!</v>
      </c>
      <c r="AG16" s="243" t="e">
        <f>IF(ISBLANK(Glutamine!#REF!),"",Glutamine!#REF!)</f>
        <v>#REF!</v>
      </c>
      <c r="AH16" s="243" t="e">
        <f>IF(ISBLANK(Glutamine!#REF!),"",Glutamine!#REF!)</f>
        <v>#REF!</v>
      </c>
      <c r="AI16" s="243" t="e">
        <f>IF(ISBLANK(Glutamine!#REF!),"",Glutamine!#REF!)</f>
        <v>#REF!</v>
      </c>
      <c r="AJ16" s="243" t="e">
        <f>IF(ISBLANK(Glutamine!#REF!),"",Glutamine!#REF!)</f>
        <v>#REF!</v>
      </c>
      <c r="AK16" s="243" t="e">
        <f>IF(ISBLANK(Glutamine!#REF!),"",Glutamine!#REF!)</f>
        <v>#REF!</v>
      </c>
      <c r="AL16" s="243" t="e">
        <f>IF(ISBLANK(Glutamine!#REF!),"",Glutamine!#REF!)</f>
        <v>#REF!</v>
      </c>
      <c r="AM16" s="243" t="e">
        <f>IF(ISBLANK(Glutamine!#REF!),"",Glutamine!#REF!)</f>
        <v>#REF!</v>
      </c>
      <c r="AN16" s="243" t="e">
        <f>IF(ISBLANK(Glutamine!#REF!),"",Glutamine!#REF!)</f>
        <v>#REF!</v>
      </c>
      <c r="AO16" s="243" t="e">
        <f>IF(ISBLANK(Glutamine!#REF!),"",Glutamine!#REF!)</f>
        <v>#REF!</v>
      </c>
      <c r="AP16" s="243" t="e">
        <f>IF(ISBLANK(Glutamine!#REF!),"",Glutamine!#REF!)</f>
        <v>#REF!</v>
      </c>
      <c r="AQ16" s="243" t="e">
        <f>IF(ISBLANK(Glutamine!#REF!),"",Glutamine!#REF!)</f>
        <v>#REF!</v>
      </c>
      <c r="AR16" s="243" t="e">
        <f>IF(ISBLANK(Glutamine!#REF!),"",Glutamine!#REF!)</f>
        <v>#REF!</v>
      </c>
      <c r="AS16" s="243" t="e">
        <f>IF(ISBLANK(Glutamine!#REF!),"",Glutamine!#REF!)</f>
        <v>#REF!</v>
      </c>
      <c r="AT16" s="243" t="e">
        <f>IF(ISBLANK(Glutamine!#REF!),"",Glutamine!#REF!)</f>
        <v>#REF!</v>
      </c>
      <c r="AU16" s="243" t="e">
        <f>IF(ISBLANK(Glutamine!#REF!),"",Glutamine!#REF!)</f>
        <v>#REF!</v>
      </c>
      <c r="AV16" s="243" t="e">
        <f>IF(ISBLANK(Glutamine!#REF!),"",Glutamine!#REF!)</f>
        <v>#REF!</v>
      </c>
      <c r="AW16" s="243" t="e">
        <f>IF(ISBLANK(Glutamine!#REF!),"",Glutamine!#REF!)</f>
        <v>#REF!</v>
      </c>
      <c r="AX16" s="243" t="e">
        <f>IF(ISBLANK(Glutamine!#REF!),"",Glutamine!#REF!)</f>
        <v>#REF!</v>
      </c>
      <c r="AY16" s="243" t="e">
        <f>IF(ISBLANK(Glutamine!#REF!),"",Glutamine!#REF!)</f>
        <v>#REF!</v>
      </c>
      <c r="AZ16" s="243" t="e">
        <f>IF(ISBLANK(Glutamine!#REF!),"",Glutamine!#REF!)</f>
        <v>#REF!</v>
      </c>
      <c r="BA16" s="243" t="e">
        <f>IF(ISBLANK(Glutamine!#REF!),"",Glutamine!#REF!)</f>
        <v>#REF!</v>
      </c>
      <c r="BB16" s="243" t="e">
        <f>IF(ISBLANK(Glutamine!#REF!),"",Glutamine!#REF!)</f>
        <v>#REF!</v>
      </c>
      <c r="BC16" s="243" t="e">
        <f>IF(ISBLANK(Glutamine!#REF!),"",Glutamine!#REF!)</f>
        <v>#REF!</v>
      </c>
      <c r="BD16" s="243" t="e">
        <f>IF(ISBLANK(Glutamine!#REF!),"",Glutamine!#REF!)</f>
        <v>#REF!</v>
      </c>
      <c r="BE16" s="243" t="e">
        <f>IF(ISBLANK(Glutamine!#REF!),"",Glutamine!#REF!)</f>
        <v>#REF!</v>
      </c>
      <c r="BF16" s="243" t="e">
        <f>IF(ISBLANK(Glutamine!#REF!),"",Glutamine!#REF!)</f>
        <v>#REF!</v>
      </c>
      <c r="BG16" s="243" t="e">
        <f>IF(ISBLANK(Glutamine!#REF!),"",Glutamine!#REF!)</f>
        <v>#REF!</v>
      </c>
      <c r="BH16" s="243" t="e">
        <f>IF(ISBLANK(Glutamine!#REF!),"",Glutamine!#REF!)</f>
        <v>#REF!</v>
      </c>
      <c r="BI16" s="243" t="e">
        <f>IF(ISBLANK(Glutamine!#REF!),"",Glutamine!#REF!)</f>
        <v>#REF!</v>
      </c>
      <c r="BJ16" s="243" t="e">
        <f>IF(ISBLANK(Glutamine!#REF!),"",Glutamine!#REF!)</f>
        <v>#REF!</v>
      </c>
      <c r="BK16" s="243" t="e">
        <f>IF(ISBLANK(Glutamine!#REF!),"",Glutamine!#REF!)</f>
        <v>#REF!</v>
      </c>
      <c r="BL16" s="243" t="e">
        <f>IF(ISBLANK(Glutamine!#REF!),"",Glutamine!#REF!)</f>
        <v>#REF!</v>
      </c>
      <c r="BM16" s="243" t="e">
        <f>IF(ISBLANK(Glutamine!#REF!),"",Glutamine!#REF!)</f>
        <v>#REF!</v>
      </c>
      <c r="BN16" s="238" t="e">
        <f>IF(ISBLANK('In Process Calc.'!#REF!),"",ROUND('In Process Calc.'!#REF!,2))</f>
        <v>#REF!</v>
      </c>
      <c r="BO16" s="238" t="e">
        <f>IF(ISBLANK('In Process Calc.'!#REF!),"",ROUND('In Process Calc.'!#REF!,2))</f>
        <v>#REF!</v>
      </c>
      <c r="BP16" s="238" t="e">
        <f>IF(ISBLANK('In Process Calc.'!#REF!),"",'In Process Calc.'!#REF!)</f>
        <v>#REF!</v>
      </c>
      <c r="BQ16" s="238" t="e">
        <f>IF(ISBLANK('In Process Calc.'!#REF!),"",'In Process Calc.'!#REF!)</f>
        <v>#REF!</v>
      </c>
      <c r="BR16" s="238" t="e">
        <f>IF(ISBLANK('In Process Calc.'!#REF!),"",'In Process Calc.'!#REF!)</f>
        <v>#REF!</v>
      </c>
      <c r="BS16" s="238" t="e">
        <f>IF(ISBLANK('In Process Calc.'!#REF!),"",'In Process Calc.'!#REF!)</f>
        <v>#REF!</v>
      </c>
      <c r="BT16" s="243" t="e">
        <f>IF(ISBLANK('In Process Calc.'!#REF!),"",'In Process Calc.'!#REF!)</f>
        <v>#REF!</v>
      </c>
      <c r="BU16" s="243" t="e">
        <f>IF(ISBLANK('In Process Calc.'!#REF!),"",'In Process Calc.'!#REF!)</f>
        <v>#REF!</v>
      </c>
      <c r="BV16" s="243" t="e">
        <f>IF(ISBLANK('In Process Calc.'!#REF!),"",'In Process Calc.'!#REF!)</f>
        <v>#REF!</v>
      </c>
      <c r="BW16" s="243" t="e">
        <f>IF(ISBLANK('In Process Calc.'!#REF!),"",'In Process Calc.'!#REF!)</f>
        <v>#REF!</v>
      </c>
      <c r="BX16" s="243" t="e">
        <f>IF(ISBLANK('In Process Calc.'!#REF!),"",'In Process Calc.'!#REF!)</f>
        <v>#REF!</v>
      </c>
      <c r="BY16" s="243" t="e">
        <f>IF(ISBLANK('In Process Calc.'!#REF!),"",'In Process Calc.'!#REF!)</f>
        <v>#REF!</v>
      </c>
      <c r="BZ16" s="243" t="e">
        <f>IF(ISBLANK('In Process Calc.'!#REF!),"",'In Process Calc.'!#REF!)</f>
        <v>#REF!</v>
      </c>
      <c r="CA16" s="243" t="e">
        <f>IF(ISBLANK('In Process Calc.'!#REF!),"",'In Process Calc.'!#REF!)</f>
        <v>#REF!</v>
      </c>
      <c r="CB16" s="243" t="e">
        <f>IF(ISBLANK('In Process Calc.'!#REF!),"",'In Process Calc.'!#REF!)</f>
        <v>#REF!</v>
      </c>
      <c r="CC16" s="243" t="e">
        <f>IF(ISBLANK('In Process Calc.'!#REF!),"",'In Process Calc.'!#REF!)</f>
        <v>#REF!</v>
      </c>
      <c r="CD16" s="243" t="e">
        <f>IF(ISBLANK('In Process Calc.'!#REF!),"",'In Process Calc.'!#REF!)</f>
        <v>#REF!</v>
      </c>
      <c r="CE16" s="243" t="e">
        <f>IF(ISBLANK('In Process Calc.'!#REF!),"",'In Process Calc.'!#REF!)</f>
        <v>#REF!</v>
      </c>
      <c r="CF16" s="243" t="e">
        <f>IF(ISBLANK('In Process Calc.'!#REF!),"",'In Process Calc.'!#REF!)</f>
        <v>#REF!</v>
      </c>
      <c r="CG16" s="243" t="e">
        <f>IF(ISBLANK('In Process Calc.'!#REF!),"",'In Process Calc.'!#REF!)</f>
        <v>#REF!</v>
      </c>
      <c r="CH16" s="243" t="e">
        <f>IF(ISBLANK('In Process Calc.'!#REF!),"",'In Process Calc.'!#REF!)</f>
        <v>#REF!</v>
      </c>
      <c r="CI16" s="243" t="e">
        <f>IF(ISBLANK('In Process Calc.'!#REF!),"",'In Process Calc.'!#REF!)</f>
        <v>#REF!</v>
      </c>
      <c r="CJ16" s="243" t="e">
        <f>IF(ISBLANK('In Process Calc.'!#REF!),"",'In Process Calc.'!#REF!)</f>
        <v>#REF!</v>
      </c>
      <c r="CK16" s="243" t="e">
        <f>IF(ISBLANK('In Process Calc.'!#REF!),"",'In Process Calc.'!#REF!)</f>
        <v>#REF!</v>
      </c>
      <c r="CL16" s="243" t="e">
        <f>IF(ISBLANK('In Process Calc.'!#REF!),"",'In Process Calc.'!#REF!)</f>
        <v>#REF!</v>
      </c>
      <c r="CM16" s="243" t="e">
        <f>IF(ISBLANK('In Process Calc.'!#REF!),"",'In Process Calc.'!#REF!)</f>
        <v>#REF!</v>
      </c>
      <c r="CN16" s="243" t="e">
        <f>IF(ISBLANK('In Process Calc.'!#REF!),"",'In Process Calc.'!#REF!)</f>
        <v>#REF!</v>
      </c>
      <c r="CO16" s="243" t="e">
        <f>IF(ISBLANK('In Process Calc.'!#REF!),"",'In Process Calc.'!#REF!)</f>
        <v>#REF!</v>
      </c>
      <c r="CP16" s="243" t="e">
        <f>IF(ISBLANK('In Process Calc.'!#REF!),"",'In Process Calc.'!#REF!)</f>
        <v>#REF!</v>
      </c>
      <c r="CQ16" s="243" t="e">
        <f>IF(ISBLANK('In Process Calc.'!#REF!),"",'In Process Calc.'!#REF!)</f>
        <v>#REF!</v>
      </c>
      <c r="CR16" s="243" t="e">
        <f>IF(ISBLANK('In Process Calc.'!#REF!),"",'In Process Calc.'!#REF!)</f>
        <v>#REF!</v>
      </c>
      <c r="CS16" s="243" t="e">
        <f>IF(ISBLANK('In Process Calc.'!#REF!),"",'In Process Calc.'!#REF!)</f>
        <v>#REF!</v>
      </c>
      <c r="CT16" s="243" t="e">
        <f>IF(ISBLANK('In Process Calc.'!#REF!),"",'In Process Calc.'!#REF!)</f>
        <v>#REF!</v>
      </c>
      <c r="CU16" s="243" t="e">
        <f>IF(ISBLANK('In Process Calc.'!#REF!),"",'In Process Calc.'!#REF!)</f>
        <v>#REF!</v>
      </c>
      <c r="CV16" s="243" t="e">
        <f>IF(ISBLANK('In Process Calc.'!#REF!),"",'In Process Calc.'!#REF!)</f>
        <v>#REF!</v>
      </c>
      <c r="CW16" s="243" t="e">
        <f>IF(ISBLANK('In Process Calc.'!#REF!),"",'In Process Calc.'!#REF!)</f>
        <v>#REF!</v>
      </c>
      <c r="CX16" s="243" t="e">
        <f>IF(ISBLANK('In Process Calc.'!#REF!),"",'In Process Calc.'!#REF!)</f>
        <v>#REF!</v>
      </c>
      <c r="CY16" s="243" t="e">
        <f>IF(ISBLANK('In Process Calc.'!#REF!),"",'In Process Calc.'!#REF!)</f>
        <v>#REF!</v>
      </c>
      <c r="CZ16" s="243" t="e">
        <f>IF(ISBLANK('In Process Calc.'!#REF!),"",'In Process Calc.'!#REF!)</f>
        <v>#REF!</v>
      </c>
      <c r="DA16" s="243" t="e">
        <f>IF(ISBLANK('In Process Calc.'!#REF!),"",'In Process Calc.'!#REF!)</f>
        <v>#REF!</v>
      </c>
      <c r="DB16" s="243" t="e">
        <f>IF(ISBLANK('In Process Calc.'!#REF!),"",'In Process Calc.'!#REF!)</f>
        <v>#REF!</v>
      </c>
      <c r="DC16" s="243" t="e">
        <f>IF(ISBLANK('In Process Calc.'!#REF!),"",'In Process Calc.'!#REF!)</f>
        <v>#REF!</v>
      </c>
      <c r="DD16" s="243" t="e">
        <f>IF(ISBLANK('In Process Calc.'!#REF!),"",'In Process Calc.'!#REF!)</f>
        <v>#REF!</v>
      </c>
      <c r="DE16" s="243" t="e">
        <f>IF(ISBLANK('In Process Calc.'!#REF!),"",'In Process Calc.'!#REF!)</f>
        <v>#REF!</v>
      </c>
      <c r="DF16" s="243" t="e">
        <f>IF(ISBLANK('In Process Calc.'!#REF!),"",'In Process Calc.'!#REF!)</f>
        <v>#REF!</v>
      </c>
      <c r="DG16" s="243" t="e">
        <f>IF(ISBLANK('In Process Calc.'!#REF!),"",'In Process Calc.'!#REF!)</f>
        <v>#REF!</v>
      </c>
      <c r="DH16" s="243" t="e">
        <f>IF(ISBLANK('In Process Calc.'!#REF!),"",'In Process Calc.'!#REF!)</f>
        <v>#REF!</v>
      </c>
      <c r="DI16" s="243" t="e">
        <f>IF(ISBLANK('In Process Calc.'!#REF!),"",'In Process Calc.'!#REF!)</f>
        <v>#REF!</v>
      </c>
      <c r="DJ16" s="243" t="e">
        <f>IF(ISBLANK('In Process Calc.'!#REF!),"",'In Process Calc.'!#REF!)</f>
        <v>#REF!</v>
      </c>
      <c r="DK16" s="243" t="e">
        <f>IF(ISBLANK('In Process Calc.'!#REF!),"",'In Process Calc.'!#REF!)</f>
        <v>#REF!</v>
      </c>
      <c r="DL16" s="243" t="e">
        <f>IF(ISBLANK('In Process Calc.'!#REF!),"",'In Process Calc.'!#REF!)</f>
        <v>#REF!</v>
      </c>
      <c r="DM16" s="243" t="e">
        <f>IF(ISBLANK('In Process Calc.'!#REF!),"",'In Process Calc.'!#REF!)</f>
        <v>#REF!</v>
      </c>
      <c r="DN16" s="243" t="e">
        <f>IF(ISBLANK('In Process Calc.'!#REF!),"",'In Process Calc.'!#REF!)</f>
        <v>#REF!</v>
      </c>
      <c r="DO16" s="243" t="e">
        <f>IF(ISBLANK('In Process Calc.'!#REF!),"",'In Process Calc.'!#REF!)</f>
        <v>#REF!</v>
      </c>
      <c r="DP16" s="243" t="e">
        <f>IF(ISBLANK('In Process Calc.'!#REF!),"",'In Process Calc.'!#REF!)</f>
        <v>#REF!</v>
      </c>
      <c r="DQ16" s="243" t="e">
        <f>IF(ISBLANK('In Process Calc.'!#REF!),"",'In Process Calc.'!#REF!)</f>
        <v>#REF!</v>
      </c>
      <c r="DR16" s="243" t="e">
        <f>IF(ISBLANK('In Process Calc.'!#REF!),"",'In Process Calc.'!#REF!)</f>
        <v>#REF!</v>
      </c>
      <c r="DS16" s="243" t="e">
        <f>IF(ISBLANK('In Process Calc.'!#REF!),"",'In Process Calc.'!#REF!)</f>
        <v>#REF!</v>
      </c>
      <c r="DT16" s="243" t="e">
        <f>IF(ISBLANK('In Process Calc.'!#REF!),"",'In Process Calc.'!#REF!)</f>
        <v>#REF!</v>
      </c>
      <c r="DU16" s="243" t="e">
        <f>IF(ISBLANK('In Process Calc.'!#REF!),"",'In Process Calc.'!#REF!)</f>
        <v>#REF!</v>
      </c>
      <c r="DV16" s="243" t="e">
        <f>IF(ISBLANK('In Process Calc.'!#REF!),"",'In Process Calc.'!#REF!)</f>
        <v>#REF!</v>
      </c>
      <c r="DW16" s="243" t="e">
        <f>IF(ISBLANK('In Process Calc.'!#REF!),"",'In Process Calc.'!#REF!)</f>
        <v>#REF!</v>
      </c>
      <c r="DX16" s="243" t="e">
        <f>IF(ISBLANK('In Process Calc.'!#REF!),"",'In Process Calc.'!#REF!)</f>
        <v>#REF!</v>
      </c>
      <c r="DY16" s="243" t="e">
        <f>IF(ISBLANK('In Process Calc.'!#REF!),"",'In Process Calc.'!#REF!)</f>
        <v>#REF!</v>
      </c>
      <c r="DZ16" s="243" t="e">
        <f>IF(ISBLANK('In Process Calc.'!#REF!),"",'In Process Calc.'!#REF!)</f>
        <v>#REF!</v>
      </c>
      <c r="EA16" s="243" t="e">
        <f>IF(ISBLANK('In Process Calc.'!#REF!),"",'In Process Calc.'!#REF!)</f>
        <v>#REF!</v>
      </c>
      <c r="EB16" s="243" t="e">
        <f>IF(ISBLANK('In Process Calc.'!#REF!),"",'In Process Calc.'!#REF!)</f>
        <v>#REF!</v>
      </c>
      <c r="EC16" s="243" t="e">
        <f>IF(ISBLANK('In Process Calc.'!#REF!),"",'In Process Calc.'!#REF!)</f>
        <v>#REF!</v>
      </c>
      <c r="ED16" s="243" t="e">
        <f>IF(ISBLANK('In Process Calc.'!#REF!),"",'In Process Calc.'!#REF!)</f>
        <v>#REF!</v>
      </c>
      <c r="EE16" s="243" t="e">
        <f>IF(ISBLANK('In Process Calc.'!#REF!),"",'In Process Calc.'!#REF!)</f>
        <v>#REF!</v>
      </c>
      <c r="EF16" s="243" t="e">
        <f>IF(ISBLANK('In Process Calc.'!#REF!),"",'In Process Calc.'!#REF!)</f>
        <v>#REF!</v>
      </c>
      <c r="EG16" s="243" t="e">
        <f>IF(ISBLANK('In Process Calc.'!#REF!),"",'In Process Calc.'!#REF!)</f>
        <v>#REF!</v>
      </c>
      <c r="EH16" s="243" t="e">
        <f>IF(ISBLANK('In Process Calc.'!#REF!),"",'In Process Calc.'!#REF!)</f>
        <v>#REF!</v>
      </c>
      <c r="EI16" s="243" t="e">
        <f>IF(ISBLANK('In Process Calc.'!#REF!),"",'In Process Calc.'!#REF!)</f>
        <v>#REF!</v>
      </c>
      <c r="EJ16" s="243" t="e">
        <f>IF(ISBLANK('In Process Calc.'!#REF!),"",'In Process Calc.'!#REF!)</f>
        <v>#REF!</v>
      </c>
      <c r="EK16" s="243">
        <f>IF(ISBLANK('Post Process Calc.'!A16),"",'Post Process Calc.'!A16)</f>
        <v>13.934400422668457</v>
      </c>
      <c r="EL16" s="243">
        <f>IF(ISBLANK('Post Process Calc.'!C16),"",'Post Process Calc.'!C16)</f>
        <v>4.7150661224136737E-4</v>
      </c>
      <c r="EM16" s="243">
        <f>IF(ISBLANK('Post Process Calc.'!D16),"",'Post Process Calc.'!D16)</f>
        <v>0</v>
      </c>
      <c r="EN16" s="243">
        <f>IF(ISBLANK('Post Process Calc.'!E16),"",'Post Process Calc.'!E16)</f>
        <v>1.78111769102361</v>
      </c>
      <c r="EO16" s="243">
        <f>IF(ISBLANK('Post Process Calc.'!F16),"",'Post Process Calc.'!F16)</f>
        <v>9.6624218897375311E-3</v>
      </c>
      <c r="EP16" s="243">
        <f>IF(ISBLANK('Post Process Calc.'!G16),"",'Post Process Calc.'!G16)</f>
        <v>2.0243402511178335E-3</v>
      </c>
      <c r="EQ16" s="243">
        <f>IF(ISBLANK('Post Process Calc.'!H16),"",'Post Process Calc.'!H16)</f>
        <v>-2.6692039361311997E-3</v>
      </c>
      <c r="ER16" s="243">
        <f>IF(ISBLANK('Post Process Calc.'!I16),"",'Post Process Calc.'!I16)</f>
        <v>7.1740331519524515E-4</v>
      </c>
      <c r="ES16" s="243">
        <f>IF(ISBLANK('Post Process Calc.'!J16),"",'Post Process Calc.'!J16)</f>
        <v>-5.2948193189598957E-4</v>
      </c>
      <c r="ET16" s="243">
        <f>IF(ISBLANK('Post Process Calc.'!K16),"",'Post Process Calc.'!K16)</f>
        <v>4.9252557578227649E-2</v>
      </c>
      <c r="EU16" s="243">
        <f>IF(ISBLANK('Post Process Calc.'!L16),"",'Post Process Calc.'!L16)</f>
        <v>2.9734576302321947E-3</v>
      </c>
      <c r="EV16" s="243">
        <f>IF(ISBLANK('Post Process Calc.'!M16),"",'Post Process Calc.'!M16)</f>
        <v>2.0440164219838252E-2</v>
      </c>
      <c r="EW16" s="243">
        <f>IF(ISBLANK('Post Process Calc.'!N16),"",'Post Process Calc.'!N16)</f>
        <v>-9.1315464445094476E-4</v>
      </c>
      <c r="EX16" s="243">
        <f>IF(ISBLANK('Post Process Calc.'!O16),"",'Post Process Calc.'!O16)</f>
        <v>5.917873141216165E-4</v>
      </c>
      <c r="EY16" s="243">
        <f>IF(ISBLANK('Post Process Calc.'!P16),"",'Post Process Calc.'!P16)</f>
        <v>2.3370017983361524E-3</v>
      </c>
      <c r="EZ16" s="243">
        <f>IF(ISBLANK('Post Process Calc.'!Q16),"",'Post Process Calc.'!Q16)</f>
        <v>3.8379280228994965E-3</v>
      </c>
      <c r="FA16" s="243">
        <f>IF(ISBLANK('Post Process Calc.'!R16),"",'Post Process Calc.'!R16)</f>
        <v>4.96286626367723E-3</v>
      </c>
      <c r="FB16" s="243">
        <f>IF(ISBLANK('Post Process Calc.'!S16),"",'Post Process Calc.'!S16)</f>
        <v>5.9962478155001263E-3</v>
      </c>
      <c r="FC16" s="243">
        <f>IF(ISBLANK('Post Process Calc.'!T16),"",'Post Process Calc.'!T16)</f>
        <v>-6.850869926210934E-4</v>
      </c>
      <c r="FD16" s="243">
        <f>IF(ISBLANK('Post Process Calc.'!U16),"",'Post Process Calc.'!U16)</f>
        <v>-3.5229542992114417E-3</v>
      </c>
      <c r="FE16" s="243">
        <f>IF(ISBLANK('Post Process Calc.'!V16),"",'Post Process Calc.'!V16)</f>
        <v>2.6846864024997101E-3</v>
      </c>
      <c r="FF16" s="243">
        <f>IF(ISBLANK('Post Process Calc.'!W16),"",'Post Process Calc.'!W16)</f>
        <v>-1.6727921928573501E-3</v>
      </c>
      <c r="FG16" s="243">
        <f>IF(ISBLANK('Post Process Calc.'!X16),"",'Post Process Calc.'!X16)</f>
        <v>-2.6653367958112129E-3</v>
      </c>
      <c r="FH16" s="243">
        <f>IF(ISBLANK('Post Process Calc.'!Y16),"",'Post Process Calc.'!Y16)</f>
        <v>-9.1542745266656777E-4</v>
      </c>
      <c r="FI16" s="243">
        <f>IF(ISBLANK('Post Process Calc.'!Z16),"",'Post Process Calc.'!Z16)</f>
        <v>1.6954151849706946E-3</v>
      </c>
      <c r="FJ16" s="243">
        <f>IF(ISBLANK('Post Process Calc.'!AA16),"",'Post Process Calc.'!AA16)</f>
        <v>-8.9731651658683548E-4</v>
      </c>
      <c r="FK16" s="243">
        <f>IF(ISBLANK('Post Process Calc.'!AB16),"",'Post Process Calc.'!AB16)</f>
        <v>9.1437807243482157E-3</v>
      </c>
      <c r="FL16" s="243">
        <f>IF(ISBLANK('Post Process Calc.'!AC16),"",'Post Process Calc.'!AC16)</f>
        <v>0</v>
      </c>
      <c r="FM16" s="243">
        <f>IF(ISBLANK('Post Process Calc.'!AD16),"",'Post Process Calc.'!AD16)</f>
        <v>9.1846650277064845E-2</v>
      </c>
      <c r="FN16" s="243">
        <f>IF(ISBLANK('Post Process Calc.'!AE16),"",'Post Process Calc.'!AE16)</f>
        <v>9.7986117867590955E-2</v>
      </c>
      <c r="FO16" s="243">
        <f>IF(ISBLANK('Post Process Calc.'!AF16),"",'Post Process Calc.'!AF16)</f>
        <v>0.27473663854921532</v>
      </c>
      <c r="FP16" s="243">
        <f>IF(ISBLANK('Post Process Calc.'!AG16),"",'Post Process Calc.'!AG16)</f>
        <v>7.7923425941967175E-2</v>
      </c>
      <c r="FQ16" s="243">
        <f>IF(ISBLANK('Post Process Calc.'!AH16),"",'Post Process Calc.'!AH16)</f>
        <v>0</v>
      </c>
      <c r="FR16" s="243">
        <f>IF(ISBLANK('Post Process Calc.'!AI16),"",'Post Process Calc.'!AI16)</f>
        <v>6.0371639087157314E-2</v>
      </c>
      <c r="FS16" s="243">
        <f>IF(ISBLANK('Post Process Calc.'!AJ16),"",'Post Process Calc.'!AJ16)</f>
        <v>-1.184800571359188</v>
      </c>
    </row>
    <row r="17" spans="1:175">
      <c r="A17" s="238" t="e">
        <f>IF(Glutamine!#REF!&lt;&gt;0,Glutamine!$B$1,"")</f>
        <v>#REF!</v>
      </c>
      <c r="B17" s="238" t="e">
        <f>IF(ISBLANK(Glutamine!#REF!),"",Glutamine!#REF!)</f>
        <v>#REF!</v>
      </c>
      <c r="C17" s="245" t="e">
        <f>IF(ISBLANK(Glutamine!#REF!),"",Glutamine!#REF!)</f>
        <v>#REF!</v>
      </c>
      <c r="D17" s="246" t="e">
        <f>IF(ISBLANK(Glutamine!#REF!),"",Glutamine!#REF!)</f>
        <v>#REF!</v>
      </c>
      <c r="E17" s="238" t="e">
        <f>IF(ISBLANK(Glutamine!#REF!),"",Glutamine!#REF!)</f>
        <v>#REF!</v>
      </c>
      <c r="F17" s="238" t="e">
        <f>IF(ISBLANK(Glutamine!#REF!),"",Glutamine!#REF!)</f>
        <v>#REF!</v>
      </c>
      <c r="G17" s="238" t="e">
        <f>IF(ISBLANK(Glutamine!#REF!),"",Glutamine!#REF!)</f>
        <v>#REF!</v>
      </c>
      <c r="H17" s="243" t="e">
        <f>IF(ISBLANK(Glutamine!#REF!),"",Glutamine!#REF!)</f>
        <v>#REF!</v>
      </c>
      <c r="I17" s="243" t="e">
        <f>IF(ISBLANK(Glutamine!#REF!),"",Glutamine!#REF!)</f>
        <v>#REF!</v>
      </c>
      <c r="J17" s="243" t="e">
        <f>IF(ISBLANK(Glutamine!#REF!),"",Glutamine!#REF!)</f>
        <v>#REF!</v>
      </c>
      <c r="K17" s="243" t="e">
        <f>IF(ISBLANK(Glutamine!#REF!),"",Glutamine!#REF!)</f>
        <v>#REF!</v>
      </c>
      <c r="L17" s="238" t="e">
        <f>IF(ISBLANK(Glutamine!#REF!),"",Glutamine!#REF!)</f>
        <v>#REF!</v>
      </c>
      <c r="M17" s="238" t="e">
        <f>IF(ISBLANK(Glutamine!#REF!),"",Glutamine!#REF!)</f>
        <v>#REF!</v>
      </c>
      <c r="N17" s="238" t="e">
        <f>IF(ISBLANK(Glutamine!#REF!),"",Glutamine!#REF!)</f>
        <v>#REF!</v>
      </c>
      <c r="O17" s="238" t="e">
        <f>IF(ISBLANK(Glutamine!#REF!),"",Glutamine!#REF!)</f>
        <v>#REF!</v>
      </c>
      <c r="P17" s="238" t="e">
        <f>IF(ISBLANK(Glutamine!#REF!),"",Glutamine!#REF!)</f>
        <v>#REF!</v>
      </c>
      <c r="Q17" s="238" t="e">
        <f>IF(ISBLANK(Glutamine!#REF!),"",Glutamine!#REF!)</f>
        <v>#REF!</v>
      </c>
      <c r="R17" s="238" t="e">
        <f>IF(ISBLANK(Glutamine!#REF!),"",Glutamine!#REF!)</f>
        <v>#REF!</v>
      </c>
      <c r="S17" s="238" t="e">
        <f>IF(ISBLANK(Glutamine!#REF!),"",Glutamine!#REF!)</f>
        <v>#REF!</v>
      </c>
      <c r="T17" s="243" t="e">
        <f>IF(ISBLANK(Glutamine!#REF!),"",Glutamine!#REF!)</f>
        <v>#REF!</v>
      </c>
      <c r="U17" s="243" t="e">
        <f>IF(ISBLANK(Glutamine!#REF!),"",Glutamine!#REF!)</f>
        <v>#REF!</v>
      </c>
      <c r="V17" s="243" t="e">
        <f>IF(ISBLANK(Glutamine!#REF!),"",Glutamine!#REF!)</f>
        <v>#REF!</v>
      </c>
      <c r="W17" s="243" t="e">
        <f>IF(ISBLANK(Glutamine!#REF!),"",Glutamine!#REF!)</f>
        <v>#REF!</v>
      </c>
      <c r="X17" s="243" t="e">
        <f>IF(ISBLANK(Glutamine!#REF!),"",Glutamine!#REF!)</f>
        <v>#REF!</v>
      </c>
      <c r="Y17" s="243" t="e">
        <f>IF(ISBLANK(Glutamine!#REF!),"",Glutamine!#REF!)</f>
        <v>#REF!</v>
      </c>
      <c r="Z17" s="243" t="e">
        <f>IF(ISBLANK(Glutamine!#REF!),"",Glutamine!#REF!)</f>
        <v>#REF!</v>
      </c>
      <c r="AA17" s="243" t="e">
        <f>IF(ISBLANK(Glutamine!#REF!),"",Glutamine!#REF!)</f>
        <v>#REF!</v>
      </c>
      <c r="AB17" s="243" t="e">
        <f>IF(ISBLANK(Glutamine!#REF!),"",Glutamine!#REF!)</f>
        <v>#REF!</v>
      </c>
      <c r="AC17" s="243" t="e">
        <f>IF(ISBLANK(Glutamine!#REF!),"",Glutamine!#REF!)</f>
        <v>#REF!</v>
      </c>
      <c r="AD17" s="243" t="e">
        <f>IF(ISBLANK(Glutamine!#REF!),"",Glutamine!#REF!)</f>
        <v>#REF!</v>
      </c>
      <c r="AE17" s="243" t="e">
        <f>IF(ISBLANK(Glutamine!#REF!),"",Glutamine!#REF!)</f>
        <v>#REF!</v>
      </c>
      <c r="AF17" s="243" t="e">
        <f>IF(ISBLANK(Glutamine!#REF!),"",Glutamine!#REF!)</f>
        <v>#REF!</v>
      </c>
      <c r="AG17" s="243" t="e">
        <f>IF(ISBLANK(Glutamine!#REF!),"",Glutamine!#REF!)</f>
        <v>#REF!</v>
      </c>
      <c r="AH17" s="243" t="e">
        <f>IF(ISBLANK(Glutamine!#REF!),"",Glutamine!#REF!)</f>
        <v>#REF!</v>
      </c>
      <c r="AI17" s="243" t="e">
        <f>IF(ISBLANK(Glutamine!#REF!),"",Glutamine!#REF!)</f>
        <v>#REF!</v>
      </c>
      <c r="AJ17" s="243" t="e">
        <f>IF(ISBLANK(Glutamine!#REF!),"",Glutamine!#REF!)</f>
        <v>#REF!</v>
      </c>
      <c r="AK17" s="243" t="e">
        <f>IF(ISBLANK(Glutamine!#REF!),"",Glutamine!#REF!)</f>
        <v>#REF!</v>
      </c>
      <c r="AL17" s="243" t="e">
        <f>IF(ISBLANK(Glutamine!#REF!),"",Glutamine!#REF!)</f>
        <v>#REF!</v>
      </c>
      <c r="AM17" s="243" t="e">
        <f>IF(ISBLANK(Glutamine!#REF!),"",Glutamine!#REF!)</f>
        <v>#REF!</v>
      </c>
      <c r="AN17" s="243" t="e">
        <f>IF(ISBLANK(Glutamine!#REF!),"",Glutamine!#REF!)</f>
        <v>#REF!</v>
      </c>
      <c r="AO17" s="243" t="e">
        <f>IF(ISBLANK(Glutamine!#REF!),"",Glutamine!#REF!)</f>
        <v>#REF!</v>
      </c>
      <c r="AP17" s="243" t="e">
        <f>IF(ISBLANK(Glutamine!#REF!),"",Glutamine!#REF!)</f>
        <v>#REF!</v>
      </c>
      <c r="AQ17" s="243" t="e">
        <f>IF(ISBLANK(Glutamine!#REF!),"",Glutamine!#REF!)</f>
        <v>#REF!</v>
      </c>
      <c r="AR17" s="243" t="e">
        <f>IF(ISBLANK(Glutamine!#REF!),"",Glutamine!#REF!)</f>
        <v>#REF!</v>
      </c>
      <c r="AS17" s="243" t="e">
        <f>IF(ISBLANK(Glutamine!#REF!),"",Glutamine!#REF!)</f>
        <v>#REF!</v>
      </c>
      <c r="AT17" s="243" t="e">
        <f>IF(ISBLANK(Glutamine!#REF!),"",Glutamine!#REF!)</f>
        <v>#REF!</v>
      </c>
      <c r="AU17" s="243" t="e">
        <f>IF(ISBLANK(Glutamine!#REF!),"",Glutamine!#REF!)</f>
        <v>#REF!</v>
      </c>
      <c r="AV17" s="243" t="e">
        <f>IF(ISBLANK(Glutamine!#REF!),"",Glutamine!#REF!)</f>
        <v>#REF!</v>
      </c>
      <c r="AW17" s="243" t="e">
        <f>IF(ISBLANK(Glutamine!#REF!),"",Glutamine!#REF!)</f>
        <v>#REF!</v>
      </c>
      <c r="AX17" s="243" t="e">
        <f>IF(ISBLANK(Glutamine!#REF!),"",Glutamine!#REF!)</f>
        <v>#REF!</v>
      </c>
      <c r="AY17" s="243" t="e">
        <f>IF(ISBLANK(Glutamine!#REF!),"",Glutamine!#REF!)</f>
        <v>#REF!</v>
      </c>
      <c r="AZ17" s="243" t="e">
        <f>IF(ISBLANK(Glutamine!#REF!),"",Glutamine!#REF!)</f>
        <v>#REF!</v>
      </c>
      <c r="BA17" s="243" t="e">
        <f>IF(ISBLANK(Glutamine!#REF!),"",Glutamine!#REF!)</f>
        <v>#REF!</v>
      </c>
      <c r="BB17" s="243" t="e">
        <f>IF(ISBLANK(Glutamine!#REF!),"",Glutamine!#REF!)</f>
        <v>#REF!</v>
      </c>
      <c r="BC17" s="243" t="e">
        <f>IF(ISBLANK(Glutamine!#REF!),"",Glutamine!#REF!)</f>
        <v>#REF!</v>
      </c>
      <c r="BD17" s="243" t="e">
        <f>IF(ISBLANK(Glutamine!#REF!),"",Glutamine!#REF!)</f>
        <v>#REF!</v>
      </c>
      <c r="BE17" s="243" t="e">
        <f>IF(ISBLANK(Glutamine!#REF!),"",Glutamine!#REF!)</f>
        <v>#REF!</v>
      </c>
      <c r="BF17" s="243" t="e">
        <f>IF(ISBLANK(Glutamine!#REF!),"",Glutamine!#REF!)</f>
        <v>#REF!</v>
      </c>
      <c r="BG17" s="243" t="e">
        <f>IF(ISBLANK(Glutamine!#REF!),"",Glutamine!#REF!)</f>
        <v>#REF!</v>
      </c>
      <c r="BH17" s="243" t="e">
        <f>IF(ISBLANK(Glutamine!#REF!),"",Glutamine!#REF!)</f>
        <v>#REF!</v>
      </c>
      <c r="BI17" s="243" t="e">
        <f>IF(ISBLANK(Glutamine!#REF!),"",Glutamine!#REF!)</f>
        <v>#REF!</v>
      </c>
      <c r="BJ17" s="243" t="e">
        <f>IF(ISBLANK(Glutamine!#REF!),"",Glutamine!#REF!)</f>
        <v>#REF!</v>
      </c>
      <c r="BK17" s="243" t="e">
        <f>IF(ISBLANK(Glutamine!#REF!),"",Glutamine!#REF!)</f>
        <v>#REF!</v>
      </c>
      <c r="BL17" s="243" t="e">
        <f>IF(ISBLANK(Glutamine!#REF!),"",Glutamine!#REF!)</f>
        <v>#REF!</v>
      </c>
      <c r="BM17" s="243" t="e">
        <f>IF(ISBLANK(Glutamine!#REF!),"",Glutamine!#REF!)</f>
        <v>#REF!</v>
      </c>
      <c r="BN17" s="238" t="e">
        <f>IF(ISBLANK('In Process Calc.'!#REF!),"",ROUND('In Process Calc.'!#REF!,2))</f>
        <v>#REF!</v>
      </c>
      <c r="BO17" s="238" t="e">
        <f>IF(ISBLANK('In Process Calc.'!#REF!),"",ROUND('In Process Calc.'!#REF!,2))</f>
        <v>#REF!</v>
      </c>
      <c r="BP17" s="238" t="e">
        <f>IF(ISBLANK('In Process Calc.'!#REF!),"",'In Process Calc.'!#REF!)</f>
        <v>#REF!</v>
      </c>
      <c r="BQ17" s="238" t="e">
        <f>IF(ISBLANK('In Process Calc.'!#REF!),"",'In Process Calc.'!#REF!)</f>
        <v>#REF!</v>
      </c>
      <c r="BR17" s="238" t="e">
        <f>IF(ISBLANK('In Process Calc.'!#REF!),"",'In Process Calc.'!#REF!)</f>
        <v>#REF!</v>
      </c>
      <c r="BS17" s="238" t="e">
        <f>IF(ISBLANK('In Process Calc.'!#REF!),"",'In Process Calc.'!#REF!)</f>
        <v>#REF!</v>
      </c>
      <c r="BT17" s="243" t="e">
        <f>IF(ISBLANK('In Process Calc.'!#REF!),"",'In Process Calc.'!#REF!)</f>
        <v>#REF!</v>
      </c>
      <c r="BU17" s="243" t="e">
        <f>IF(ISBLANK('In Process Calc.'!#REF!),"",'In Process Calc.'!#REF!)</f>
        <v>#REF!</v>
      </c>
      <c r="BV17" s="243" t="e">
        <f>IF(ISBLANK('In Process Calc.'!#REF!),"",'In Process Calc.'!#REF!)</f>
        <v>#REF!</v>
      </c>
      <c r="BW17" s="243" t="e">
        <f>IF(ISBLANK('In Process Calc.'!#REF!),"",'In Process Calc.'!#REF!)</f>
        <v>#REF!</v>
      </c>
      <c r="BX17" s="243" t="e">
        <f>IF(ISBLANK('In Process Calc.'!#REF!),"",'In Process Calc.'!#REF!)</f>
        <v>#REF!</v>
      </c>
      <c r="BY17" s="243" t="e">
        <f>IF(ISBLANK('In Process Calc.'!#REF!),"",'In Process Calc.'!#REF!)</f>
        <v>#REF!</v>
      </c>
      <c r="BZ17" s="243" t="e">
        <f>IF(ISBLANK('In Process Calc.'!#REF!),"",'In Process Calc.'!#REF!)</f>
        <v>#REF!</v>
      </c>
      <c r="CA17" s="243" t="e">
        <f>IF(ISBLANK('In Process Calc.'!#REF!),"",'In Process Calc.'!#REF!)</f>
        <v>#REF!</v>
      </c>
      <c r="CB17" s="243" t="e">
        <f>IF(ISBLANK('In Process Calc.'!#REF!),"",'In Process Calc.'!#REF!)</f>
        <v>#REF!</v>
      </c>
      <c r="CC17" s="243" t="e">
        <f>IF(ISBLANK('In Process Calc.'!#REF!),"",'In Process Calc.'!#REF!)</f>
        <v>#REF!</v>
      </c>
      <c r="CD17" s="243" t="e">
        <f>IF(ISBLANK('In Process Calc.'!#REF!),"",'In Process Calc.'!#REF!)</f>
        <v>#REF!</v>
      </c>
      <c r="CE17" s="243" t="e">
        <f>IF(ISBLANK('In Process Calc.'!#REF!),"",'In Process Calc.'!#REF!)</f>
        <v>#REF!</v>
      </c>
      <c r="CF17" s="243" t="e">
        <f>IF(ISBLANK('In Process Calc.'!#REF!),"",'In Process Calc.'!#REF!)</f>
        <v>#REF!</v>
      </c>
      <c r="CG17" s="243" t="e">
        <f>IF(ISBLANK('In Process Calc.'!#REF!),"",'In Process Calc.'!#REF!)</f>
        <v>#REF!</v>
      </c>
      <c r="CH17" s="243" t="e">
        <f>IF(ISBLANK('In Process Calc.'!#REF!),"",'In Process Calc.'!#REF!)</f>
        <v>#REF!</v>
      </c>
      <c r="CI17" s="243" t="e">
        <f>IF(ISBLANK('In Process Calc.'!#REF!),"",'In Process Calc.'!#REF!)</f>
        <v>#REF!</v>
      </c>
      <c r="CJ17" s="243" t="e">
        <f>IF(ISBLANK('In Process Calc.'!#REF!),"",'In Process Calc.'!#REF!)</f>
        <v>#REF!</v>
      </c>
      <c r="CK17" s="243" t="e">
        <f>IF(ISBLANK('In Process Calc.'!#REF!),"",'In Process Calc.'!#REF!)</f>
        <v>#REF!</v>
      </c>
      <c r="CL17" s="243" t="e">
        <f>IF(ISBLANK('In Process Calc.'!#REF!),"",'In Process Calc.'!#REF!)</f>
        <v>#REF!</v>
      </c>
      <c r="CM17" s="243" t="e">
        <f>IF(ISBLANK('In Process Calc.'!#REF!),"",'In Process Calc.'!#REF!)</f>
        <v>#REF!</v>
      </c>
      <c r="CN17" s="243" t="e">
        <f>IF(ISBLANK('In Process Calc.'!#REF!),"",'In Process Calc.'!#REF!)</f>
        <v>#REF!</v>
      </c>
      <c r="CO17" s="243" t="e">
        <f>IF(ISBLANK('In Process Calc.'!#REF!),"",'In Process Calc.'!#REF!)</f>
        <v>#REF!</v>
      </c>
      <c r="CP17" s="243" t="e">
        <f>IF(ISBLANK('In Process Calc.'!#REF!),"",'In Process Calc.'!#REF!)</f>
        <v>#REF!</v>
      </c>
      <c r="CQ17" s="243" t="e">
        <f>IF(ISBLANK('In Process Calc.'!#REF!),"",'In Process Calc.'!#REF!)</f>
        <v>#REF!</v>
      </c>
      <c r="CR17" s="243" t="e">
        <f>IF(ISBLANK('In Process Calc.'!#REF!),"",'In Process Calc.'!#REF!)</f>
        <v>#REF!</v>
      </c>
      <c r="CS17" s="243" t="e">
        <f>IF(ISBLANK('In Process Calc.'!#REF!),"",'In Process Calc.'!#REF!)</f>
        <v>#REF!</v>
      </c>
      <c r="CT17" s="243" t="e">
        <f>IF(ISBLANK('In Process Calc.'!#REF!),"",'In Process Calc.'!#REF!)</f>
        <v>#REF!</v>
      </c>
      <c r="CU17" s="243" t="e">
        <f>IF(ISBLANK('In Process Calc.'!#REF!),"",'In Process Calc.'!#REF!)</f>
        <v>#REF!</v>
      </c>
      <c r="CV17" s="243" t="e">
        <f>IF(ISBLANK('In Process Calc.'!#REF!),"",'In Process Calc.'!#REF!)</f>
        <v>#REF!</v>
      </c>
      <c r="CW17" s="243" t="e">
        <f>IF(ISBLANK('In Process Calc.'!#REF!),"",'In Process Calc.'!#REF!)</f>
        <v>#REF!</v>
      </c>
      <c r="CX17" s="243" t="e">
        <f>IF(ISBLANK('In Process Calc.'!#REF!),"",'In Process Calc.'!#REF!)</f>
        <v>#REF!</v>
      </c>
      <c r="CY17" s="243" t="e">
        <f>IF(ISBLANK('In Process Calc.'!#REF!),"",'In Process Calc.'!#REF!)</f>
        <v>#REF!</v>
      </c>
      <c r="CZ17" s="243" t="e">
        <f>IF(ISBLANK('In Process Calc.'!#REF!),"",'In Process Calc.'!#REF!)</f>
        <v>#REF!</v>
      </c>
      <c r="DA17" s="243" t="e">
        <f>IF(ISBLANK('In Process Calc.'!#REF!),"",'In Process Calc.'!#REF!)</f>
        <v>#REF!</v>
      </c>
      <c r="DB17" s="243" t="e">
        <f>IF(ISBLANK('In Process Calc.'!#REF!),"",'In Process Calc.'!#REF!)</f>
        <v>#REF!</v>
      </c>
      <c r="DC17" s="243" t="e">
        <f>IF(ISBLANK('In Process Calc.'!#REF!),"",'In Process Calc.'!#REF!)</f>
        <v>#REF!</v>
      </c>
      <c r="DD17" s="243" t="e">
        <f>IF(ISBLANK('In Process Calc.'!#REF!),"",'In Process Calc.'!#REF!)</f>
        <v>#REF!</v>
      </c>
      <c r="DE17" s="243" t="e">
        <f>IF(ISBLANK('In Process Calc.'!#REF!),"",'In Process Calc.'!#REF!)</f>
        <v>#REF!</v>
      </c>
      <c r="DF17" s="243" t="e">
        <f>IF(ISBLANK('In Process Calc.'!#REF!),"",'In Process Calc.'!#REF!)</f>
        <v>#REF!</v>
      </c>
      <c r="DG17" s="243" t="e">
        <f>IF(ISBLANK('In Process Calc.'!#REF!),"",'In Process Calc.'!#REF!)</f>
        <v>#REF!</v>
      </c>
      <c r="DH17" s="243" t="e">
        <f>IF(ISBLANK('In Process Calc.'!#REF!),"",'In Process Calc.'!#REF!)</f>
        <v>#REF!</v>
      </c>
      <c r="DI17" s="243" t="e">
        <f>IF(ISBLANK('In Process Calc.'!#REF!),"",'In Process Calc.'!#REF!)</f>
        <v>#REF!</v>
      </c>
      <c r="DJ17" s="243" t="e">
        <f>IF(ISBLANK('In Process Calc.'!#REF!),"",'In Process Calc.'!#REF!)</f>
        <v>#REF!</v>
      </c>
      <c r="DK17" s="243" t="e">
        <f>IF(ISBLANK('In Process Calc.'!#REF!),"",'In Process Calc.'!#REF!)</f>
        <v>#REF!</v>
      </c>
      <c r="DL17" s="243" t="e">
        <f>IF(ISBLANK('In Process Calc.'!#REF!),"",'In Process Calc.'!#REF!)</f>
        <v>#REF!</v>
      </c>
      <c r="DM17" s="243" t="e">
        <f>IF(ISBLANK('In Process Calc.'!#REF!),"",'In Process Calc.'!#REF!)</f>
        <v>#REF!</v>
      </c>
      <c r="DN17" s="243" t="e">
        <f>IF(ISBLANK('In Process Calc.'!#REF!),"",'In Process Calc.'!#REF!)</f>
        <v>#REF!</v>
      </c>
      <c r="DO17" s="243" t="e">
        <f>IF(ISBLANK('In Process Calc.'!#REF!),"",'In Process Calc.'!#REF!)</f>
        <v>#REF!</v>
      </c>
      <c r="DP17" s="243" t="e">
        <f>IF(ISBLANK('In Process Calc.'!#REF!),"",'In Process Calc.'!#REF!)</f>
        <v>#REF!</v>
      </c>
      <c r="DQ17" s="243" t="e">
        <f>IF(ISBLANK('In Process Calc.'!#REF!),"",'In Process Calc.'!#REF!)</f>
        <v>#REF!</v>
      </c>
      <c r="DR17" s="243" t="e">
        <f>IF(ISBLANK('In Process Calc.'!#REF!),"",'In Process Calc.'!#REF!)</f>
        <v>#REF!</v>
      </c>
      <c r="DS17" s="243" t="e">
        <f>IF(ISBLANK('In Process Calc.'!#REF!),"",'In Process Calc.'!#REF!)</f>
        <v>#REF!</v>
      </c>
      <c r="DT17" s="243" t="e">
        <f>IF(ISBLANK('In Process Calc.'!#REF!),"",'In Process Calc.'!#REF!)</f>
        <v>#REF!</v>
      </c>
      <c r="DU17" s="243" t="e">
        <f>IF(ISBLANK('In Process Calc.'!#REF!),"",'In Process Calc.'!#REF!)</f>
        <v>#REF!</v>
      </c>
      <c r="DV17" s="243" t="e">
        <f>IF(ISBLANK('In Process Calc.'!#REF!),"",'In Process Calc.'!#REF!)</f>
        <v>#REF!</v>
      </c>
      <c r="DW17" s="243" t="e">
        <f>IF(ISBLANK('In Process Calc.'!#REF!),"",'In Process Calc.'!#REF!)</f>
        <v>#REF!</v>
      </c>
      <c r="DX17" s="243" t="e">
        <f>IF(ISBLANK('In Process Calc.'!#REF!),"",'In Process Calc.'!#REF!)</f>
        <v>#REF!</v>
      </c>
      <c r="DY17" s="243" t="e">
        <f>IF(ISBLANK('In Process Calc.'!#REF!),"",'In Process Calc.'!#REF!)</f>
        <v>#REF!</v>
      </c>
      <c r="DZ17" s="243" t="e">
        <f>IF(ISBLANK('In Process Calc.'!#REF!),"",'In Process Calc.'!#REF!)</f>
        <v>#REF!</v>
      </c>
      <c r="EA17" s="243" t="e">
        <f>IF(ISBLANK('In Process Calc.'!#REF!),"",'In Process Calc.'!#REF!)</f>
        <v>#REF!</v>
      </c>
      <c r="EB17" s="243" t="e">
        <f>IF(ISBLANK('In Process Calc.'!#REF!),"",'In Process Calc.'!#REF!)</f>
        <v>#REF!</v>
      </c>
      <c r="EC17" s="243" t="e">
        <f>IF(ISBLANK('In Process Calc.'!#REF!),"",'In Process Calc.'!#REF!)</f>
        <v>#REF!</v>
      </c>
      <c r="ED17" s="243" t="e">
        <f>IF(ISBLANK('In Process Calc.'!#REF!),"",'In Process Calc.'!#REF!)</f>
        <v>#REF!</v>
      </c>
      <c r="EE17" s="243" t="e">
        <f>IF(ISBLANK('In Process Calc.'!#REF!),"",'In Process Calc.'!#REF!)</f>
        <v>#REF!</v>
      </c>
      <c r="EF17" s="243" t="e">
        <f>IF(ISBLANK('In Process Calc.'!#REF!),"",'In Process Calc.'!#REF!)</f>
        <v>#REF!</v>
      </c>
      <c r="EG17" s="243" t="e">
        <f>IF(ISBLANK('In Process Calc.'!#REF!),"",'In Process Calc.'!#REF!)</f>
        <v>#REF!</v>
      </c>
      <c r="EH17" s="243" t="e">
        <f>IF(ISBLANK('In Process Calc.'!#REF!),"",'In Process Calc.'!#REF!)</f>
        <v>#REF!</v>
      </c>
      <c r="EI17" s="243" t="e">
        <f>IF(ISBLANK('In Process Calc.'!#REF!),"",'In Process Calc.'!#REF!)</f>
        <v>#REF!</v>
      </c>
      <c r="EJ17" s="243" t="e">
        <f>IF(ISBLANK('In Process Calc.'!#REF!),"",'In Process Calc.'!#REF!)</f>
        <v>#REF!</v>
      </c>
      <c r="EK17" s="243">
        <f>IF(ISBLANK('Post Process Calc.'!A17),"",'Post Process Calc.'!A17)</f>
        <v>13.162699563598633</v>
      </c>
      <c r="EL17" s="243">
        <f>IF(ISBLANK('Post Process Calc.'!C17),"",'Post Process Calc.'!C17)</f>
        <v>2.4916065630882679E-4</v>
      </c>
      <c r="EM17" s="243">
        <f>IF(ISBLANK('Post Process Calc.'!D17),"",'Post Process Calc.'!D17)</f>
        <v>0</v>
      </c>
      <c r="EN17" s="243">
        <f>IF(ISBLANK('Post Process Calc.'!E17),"",'Post Process Calc.'!E17)</f>
        <v>1.7924232017740962</v>
      </c>
      <c r="EO17" s="243">
        <f>IF(ISBLANK('Post Process Calc.'!F17),"",'Post Process Calc.'!F17)</f>
        <v>1.553193621611932E-2</v>
      </c>
      <c r="EP17" s="243">
        <f>IF(ISBLANK('Post Process Calc.'!G17),"",'Post Process Calc.'!G17)</f>
        <v>2.8561807345904812E-3</v>
      </c>
      <c r="EQ17" s="243">
        <f>IF(ISBLANK('Post Process Calc.'!H17),"",'Post Process Calc.'!H17)</f>
        <v>-7.9007957299269179E-3</v>
      </c>
      <c r="ER17" s="243">
        <f>IF(ISBLANK('Post Process Calc.'!I17),"",'Post Process Calc.'!I17)</f>
        <v>-4.2644277684159146E-4</v>
      </c>
      <c r="ES17" s="243">
        <f>IF(ISBLANK('Post Process Calc.'!J17),"",'Post Process Calc.'!J17)</f>
        <v>-1.0102664216605911E-3</v>
      </c>
      <c r="ET17" s="243">
        <f>IF(ISBLANK('Post Process Calc.'!K17),"",'Post Process Calc.'!K17)</f>
        <v>5.5565061907294058E-2</v>
      </c>
      <c r="EU17" s="243">
        <f>IF(ISBLANK('Post Process Calc.'!L17),"",'Post Process Calc.'!L17)</f>
        <v>-9.1248312900920111E-3</v>
      </c>
      <c r="EV17" s="243">
        <f>IF(ISBLANK('Post Process Calc.'!M17),"",'Post Process Calc.'!M17)</f>
        <v>2.7626848862007225E-2</v>
      </c>
      <c r="EW17" s="243">
        <f>IF(ISBLANK('Post Process Calc.'!N17),"",'Post Process Calc.'!N17)</f>
        <v>-1.814984597250229E-3</v>
      </c>
      <c r="EX17" s="243">
        <f>IF(ISBLANK('Post Process Calc.'!O17),"",'Post Process Calc.'!O17)</f>
        <v>4.7925438508676627E-4</v>
      </c>
      <c r="EY17" s="243">
        <f>IF(ISBLANK('Post Process Calc.'!P17),"",'Post Process Calc.'!P17)</f>
        <v>3.0586280460886965E-3</v>
      </c>
      <c r="EZ17" s="243">
        <f>IF(ISBLANK('Post Process Calc.'!Q17),"",'Post Process Calc.'!Q17)</f>
        <v>1.7781059056384815E-2</v>
      </c>
      <c r="FA17" s="243">
        <f>IF(ISBLANK('Post Process Calc.'!R17),"",'Post Process Calc.'!R17)</f>
        <v>5.9638582476273308E-3</v>
      </c>
      <c r="FB17" s="243">
        <f>IF(ISBLANK('Post Process Calc.'!S17),"",'Post Process Calc.'!S17)</f>
        <v>7.9476828534299597E-3</v>
      </c>
      <c r="FC17" s="243">
        <f>IF(ISBLANK('Post Process Calc.'!T17),"",'Post Process Calc.'!T17)</f>
        <v>-1.1460787846034968E-3</v>
      </c>
      <c r="FD17" s="243">
        <f>IF(ISBLANK('Post Process Calc.'!U17),"",'Post Process Calc.'!U17)</f>
        <v>-3.0788279076996534E-3</v>
      </c>
      <c r="FE17" s="243">
        <f>IF(ISBLANK('Post Process Calc.'!V17),"",'Post Process Calc.'!V17)</f>
        <v>3.5041117901221143E-3</v>
      </c>
      <c r="FF17" s="243">
        <f>IF(ISBLANK('Post Process Calc.'!W17),"",'Post Process Calc.'!W17)</f>
        <v>-2.9857153388818869E-3</v>
      </c>
      <c r="FG17" s="243">
        <f>IF(ISBLANK('Post Process Calc.'!X17),"",'Post Process Calc.'!X17)</f>
        <v>-4.6419057504626686E-3</v>
      </c>
      <c r="FH17" s="243">
        <f>IF(ISBLANK('Post Process Calc.'!Y17),"",'Post Process Calc.'!Y17)</f>
        <v>-2.1664870706073346E-3</v>
      </c>
      <c r="FI17" s="243">
        <f>IF(ISBLANK('Post Process Calc.'!Z17),"",'Post Process Calc.'!Z17)</f>
        <v>2.3375814783963612E-3</v>
      </c>
      <c r="FJ17" s="243">
        <f>IF(ISBLANK('Post Process Calc.'!AA17),"",'Post Process Calc.'!AA17)</f>
        <v>-1.6928053438647851E-3</v>
      </c>
      <c r="FK17" s="243">
        <f>IF(ISBLANK('Post Process Calc.'!AB17),"",'Post Process Calc.'!AB17)</f>
        <v>1.2602590746952901E-2</v>
      </c>
      <c r="FL17" s="243">
        <f>IF(ISBLANK('Post Process Calc.'!AC17),"",'Post Process Calc.'!AC17)</f>
        <v>0</v>
      </c>
      <c r="FM17" s="243">
        <f>IF(ISBLANK('Post Process Calc.'!AD17),"",'Post Process Calc.'!AD17)</f>
        <v>0.11825308268189523</v>
      </c>
      <c r="FN17" s="243">
        <f>IF(ISBLANK('Post Process Calc.'!AE17),"",'Post Process Calc.'!AE17)</f>
        <v>0.13070619099031491</v>
      </c>
      <c r="FO17" s="243">
        <f>IF(ISBLANK('Post Process Calc.'!AF17),"",'Post Process Calc.'!AF17)</f>
        <v>0.3395810023763684</v>
      </c>
      <c r="FP17" s="243">
        <f>IF(ISBLANK('Post Process Calc.'!AG17),"",'Post Process Calc.'!AG17)</f>
        <v>0.32000430569214727</v>
      </c>
      <c r="FQ17" s="243">
        <f>IF(ISBLANK('Post Process Calc.'!AH17),"",'Post Process Calc.'!AH17)</f>
        <v>0</v>
      </c>
      <c r="FR17" s="243">
        <f>IF(ISBLANK('Post Process Calc.'!AI17),"",'Post Process Calc.'!AI17)</f>
        <v>-0.16421886302072469</v>
      </c>
      <c r="FS17" s="243">
        <f>IF(ISBLANK('Post Process Calc.'!AJ17),"",'Post Process Calc.'!AJ17)</f>
        <v>0.33741203643323553</v>
      </c>
    </row>
    <row r="18" spans="1:175">
      <c r="A18" s="238" t="e">
        <f>IF(Glutamine!#REF!&lt;&gt;0,Glutamine!$B$1,"")</f>
        <v>#REF!</v>
      </c>
      <c r="B18" s="238" t="e">
        <f>IF(ISBLANK(Glutamine!#REF!),"",Glutamine!#REF!)</f>
        <v>#REF!</v>
      </c>
      <c r="C18" s="245" t="e">
        <f>IF(ISBLANK(Glutamine!#REF!),"",Glutamine!#REF!)</f>
        <v>#REF!</v>
      </c>
      <c r="D18" s="246" t="e">
        <f>IF(ISBLANK(Glutamine!#REF!),"",Glutamine!#REF!)</f>
        <v>#REF!</v>
      </c>
      <c r="E18" s="238" t="e">
        <f>IF(ISBLANK(Glutamine!#REF!),"",Glutamine!#REF!)</f>
        <v>#REF!</v>
      </c>
      <c r="F18" s="238" t="e">
        <f>IF(ISBLANK(Glutamine!#REF!),"",Glutamine!#REF!)</f>
        <v>#REF!</v>
      </c>
      <c r="G18" s="238" t="e">
        <f>IF(ISBLANK(Glutamine!#REF!),"",Glutamine!#REF!)</f>
        <v>#REF!</v>
      </c>
      <c r="H18" s="243" t="e">
        <f>IF(ISBLANK(Glutamine!#REF!),"",Glutamine!#REF!)</f>
        <v>#REF!</v>
      </c>
      <c r="I18" s="243" t="e">
        <f>IF(ISBLANK(Glutamine!#REF!),"",Glutamine!#REF!)</f>
        <v>#REF!</v>
      </c>
      <c r="J18" s="243" t="e">
        <f>IF(ISBLANK(Glutamine!#REF!),"",Glutamine!#REF!)</f>
        <v>#REF!</v>
      </c>
      <c r="K18" s="243" t="e">
        <f>IF(ISBLANK(Glutamine!#REF!),"",Glutamine!#REF!)</f>
        <v>#REF!</v>
      </c>
      <c r="L18" s="238" t="e">
        <f>IF(ISBLANK(Glutamine!#REF!),"",Glutamine!#REF!)</f>
        <v>#REF!</v>
      </c>
      <c r="M18" s="238" t="e">
        <f>IF(ISBLANK(Glutamine!#REF!),"",Glutamine!#REF!)</f>
        <v>#REF!</v>
      </c>
      <c r="N18" s="238" t="e">
        <f>IF(ISBLANK(Glutamine!#REF!),"",Glutamine!#REF!)</f>
        <v>#REF!</v>
      </c>
      <c r="O18" s="238" t="e">
        <f>IF(ISBLANK(Glutamine!#REF!),"",Glutamine!#REF!)</f>
        <v>#REF!</v>
      </c>
      <c r="P18" s="238" t="e">
        <f>IF(ISBLANK(Glutamine!#REF!),"",Glutamine!#REF!)</f>
        <v>#REF!</v>
      </c>
      <c r="Q18" s="238" t="e">
        <f>IF(ISBLANK(Glutamine!#REF!),"",Glutamine!#REF!)</f>
        <v>#REF!</v>
      </c>
      <c r="R18" s="238" t="e">
        <f>IF(ISBLANK(Glutamine!#REF!),"",Glutamine!#REF!)</f>
        <v>#REF!</v>
      </c>
      <c r="S18" s="238" t="e">
        <f>IF(ISBLANK(Glutamine!#REF!),"",Glutamine!#REF!)</f>
        <v>#REF!</v>
      </c>
      <c r="T18" s="243" t="e">
        <f>IF(ISBLANK(Glutamine!#REF!),"",Glutamine!#REF!)</f>
        <v>#REF!</v>
      </c>
      <c r="U18" s="243" t="e">
        <f>IF(ISBLANK(Glutamine!#REF!),"",Glutamine!#REF!)</f>
        <v>#REF!</v>
      </c>
      <c r="V18" s="243" t="e">
        <f>IF(ISBLANK(Glutamine!#REF!),"",Glutamine!#REF!)</f>
        <v>#REF!</v>
      </c>
      <c r="W18" s="243" t="e">
        <f>IF(ISBLANK(Glutamine!#REF!),"",Glutamine!#REF!)</f>
        <v>#REF!</v>
      </c>
      <c r="X18" s="243" t="e">
        <f>IF(ISBLANK(Glutamine!#REF!),"",Glutamine!#REF!)</f>
        <v>#REF!</v>
      </c>
      <c r="Y18" s="243" t="e">
        <f>IF(ISBLANK(Glutamine!#REF!),"",Glutamine!#REF!)</f>
        <v>#REF!</v>
      </c>
      <c r="Z18" s="243" t="e">
        <f>IF(ISBLANK(Glutamine!#REF!),"",Glutamine!#REF!)</f>
        <v>#REF!</v>
      </c>
      <c r="AA18" s="243" t="e">
        <f>IF(ISBLANK(Glutamine!#REF!),"",Glutamine!#REF!)</f>
        <v>#REF!</v>
      </c>
      <c r="AB18" s="243" t="e">
        <f>IF(ISBLANK(Glutamine!#REF!),"",Glutamine!#REF!)</f>
        <v>#REF!</v>
      </c>
      <c r="AC18" s="243" t="e">
        <f>IF(ISBLANK(Glutamine!#REF!),"",Glutamine!#REF!)</f>
        <v>#REF!</v>
      </c>
      <c r="AD18" s="243" t="e">
        <f>IF(ISBLANK(Glutamine!#REF!),"",Glutamine!#REF!)</f>
        <v>#REF!</v>
      </c>
      <c r="AE18" s="243" t="e">
        <f>IF(ISBLANK(Glutamine!#REF!),"",Glutamine!#REF!)</f>
        <v>#REF!</v>
      </c>
      <c r="AF18" s="243" t="e">
        <f>IF(ISBLANK(Glutamine!#REF!),"",Glutamine!#REF!)</f>
        <v>#REF!</v>
      </c>
      <c r="AG18" s="243" t="e">
        <f>IF(ISBLANK(Glutamine!#REF!),"",Glutamine!#REF!)</f>
        <v>#REF!</v>
      </c>
      <c r="AH18" s="243" t="e">
        <f>IF(ISBLANK(Glutamine!#REF!),"",Glutamine!#REF!)</f>
        <v>#REF!</v>
      </c>
      <c r="AI18" s="243" t="e">
        <f>IF(ISBLANK(Glutamine!#REF!),"",Glutamine!#REF!)</f>
        <v>#REF!</v>
      </c>
      <c r="AJ18" s="243" t="e">
        <f>IF(ISBLANK(Glutamine!#REF!),"",Glutamine!#REF!)</f>
        <v>#REF!</v>
      </c>
      <c r="AK18" s="243" t="e">
        <f>IF(ISBLANK(Glutamine!#REF!),"",Glutamine!#REF!)</f>
        <v>#REF!</v>
      </c>
      <c r="AL18" s="243" t="e">
        <f>IF(ISBLANK(Glutamine!#REF!),"",Glutamine!#REF!)</f>
        <v>#REF!</v>
      </c>
      <c r="AM18" s="243" t="e">
        <f>IF(ISBLANK(Glutamine!#REF!),"",Glutamine!#REF!)</f>
        <v>#REF!</v>
      </c>
      <c r="AN18" s="243" t="e">
        <f>IF(ISBLANK(Glutamine!#REF!),"",Glutamine!#REF!)</f>
        <v>#REF!</v>
      </c>
      <c r="AO18" s="243" t="e">
        <f>IF(ISBLANK(Glutamine!#REF!),"",Glutamine!#REF!)</f>
        <v>#REF!</v>
      </c>
      <c r="AP18" s="243" t="e">
        <f>IF(ISBLANK(Glutamine!#REF!),"",Glutamine!#REF!)</f>
        <v>#REF!</v>
      </c>
      <c r="AQ18" s="243" t="e">
        <f>IF(ISBLANK(Glutamine!#REF!),"",Glutamine!#REF!)</f>
        <v>#REF!</v>
      </c>
      <c r="AR18" s="243" t="e">
        <f>IF(ISBLANK(Glutamine!#REF!),"",Glutamine!#REF!)</f>
        <v>#REF!</v>
      </c>
      <c r="AS18" s="243" t="e">
        <f>IF(ISBLANK(Glutamine!#REF!),"",Glutamine!#REF!)</f>
        <v>#REF!</v>
      </c>
      <c r="AT18" s="243" t="e">
        <f>IF(ISBLANK(Glutamine!#REF!),"",Glutamine!#REF!)</f>
        <v>#REF!</v>
      </c>
      <c r="AU18" s="243" t="e">
        <f>IF(ISBLANK(Glutamine!#REF!),"",Glutamine!#REF!)</f>
        <v>#REF!</v>
      </c>
      <c r="AV18" s="243" t="e">
        <f>IF(ISBLANK(Glutamine!#REF!),"",Glutamine!#REF!)</f>
        <v>#REF!</v>
      </c>
      <c r="AW18" s="243" t="e">
        <f>IF(ISBLANK(Glutamine!#REF!),"",Glutamine!#REF!)</f>
        <v>#REF!</v>
      </c>
      <c r="AX18" s="243" t="e">
        <f>IF(ISBLANK(Glutamine!#REF!),"",Glutamine!#REF!)</f>
        <v>#REF!</v>
      </c>
      <c r="AY18" s="243" t="e">
        <f>IF(ISBLANK(Glutamine!#REF!),"",Glutamine!#REF!)</f>
        <v>#REF!</v>
      </c>
      <c r="AZ18" s="243" t="e">
        <f>IF(ISBLANK(Glutamine!#REF!),"",Glutamine!#REF!)</f>
        <v>#REF!</v>
      </c>
      <c r="BA18" s="243" t="e">
        <f>IF(ISBLANK(Glutamine!#REF!),"",Glutamine!#REF!)</f>
        <v>#REF!</v>
      </c>
      <c r="BB18" s="243" t="e">
        <f>IF(ISBLANK(Glutamine!#REF!),"",Glutamine!#REF!)</f>
        <v>#REF!</v>
      </c>
      <c r="BC18" s="243" t="e">
        <f>IF(ISBLANK(Glutamine!#REF!),"",Glutamine!#REF!)</f>
        <v>#REF!</v>
      </c>
      <c r="BD18" s="243" t="e">
        <f>IF(ISBLANK(Glutamine!#REF!),"",Glutamine!#REF!)</f>
        <v>#REF!</v>
      </c>
      <c r="BE18" s="243" t="e">
        <f>IF(ISBLANK(Glutamine!#REF!),"",Glutamine!#REF!)</f>
        <v>#REF!</v>
      </c>
      <c r="BF18" s="243" t="e">
        <f>IF(ISBLANK(Glutamine!#REF!),"",Glutamine!#REF!)</f>
        <v>#REF!</v>
      </c>
      <c r="BG18" s="243" t="e">
        <f>IF(ISBLANK(Glutamine!#REF!),"",Glutamine!#REF!)</f>
        <v>#REF!</v>
      </c>
      <c r="BH18" s="243" t="e">
        <f>IF(ISBLANK(Glutamine!#REF!),"",Glutamine!#REF!)</f>
        <v>#REF!</v>
      </c>
      <c r="BI18" s="243" t="e">
        <f>IF(ISBLANK(Glutamine!#REF!),"",Glutamine!#REF!)</f>
        <v>#REF!</v>
      </c>
      <c r="BJ18" s="243" t="e">
        <f>IF(ISBLANK(Glutamine!#REF!),"",Glutamine!#REF!)</f>
        <v>#REF!</v>
      </c>
      <c r="BK18" s="243" t="e">
        <f>IF(ISBLANK(Glutamine!#REF!),"",Glutamine!#REF!)</f>
        <v>#REF!</v>
      </c>
      <c r="BL18" s="243" t="e">
        <f>IF(ISBLANK(Glutamine!#REF!),"",Glutamine!#REF!)</f>
        <v>#REF!</v>
      </c>
      <c r="BM18" s="243" t="e">
        <f>IF(ISBLANK(Glutamine!#REF!),"",Glutamine!#REF!)</f>
        <v>#REF!</v>
      </c>
      <c r="BN18" s="238" t="e">
        <f>IF(ISBLANK('In Process Calc.'!#REF!),"",ROUND('In Process Calc.'!#REF!,2))</f>
        <v>#REF!</v>
      </c>
      <c r="BO18" s="238" t="e">
        <f>IF(ISBLANK('In Process Calc.'!#REF!),"",ROUND('In Process Calc.'!#REF!,2))</f>
        <v>#REF!</v>
      </c>
      <c r="BP18" s="238" t="e">
        <f>IF(ISBLANK('In Process Calc.'!#REF!),"",'In Process Calc.'!#REF!)</f>
        <v>#REF!</v>
      </c>
      <c r="BQ18" s="238" t="e">
        <f>IF(ISBLANK('In Process Calc.'!#REF!),"",'In Process Calc.'!#REF!)</f>
        <v>#REF!</v>
      </c>
      <c r="BR18" s="238" t="e">
        <f>IF(ISBLANK('In Process Calc.'!#REF!),"",'In Process Calc.'!#REF!)</f>
        <v>#REF!</v>
      </c>
      <c r="BS18" s="238" t="e">
        <f>IF(ISBLANK('In Process Calc.'!#REF!),"",'In Process Calc.'!#REF!)</f>
        <v>#REF!</v>
      </c>
      <c r="BT18" s="243" t="e">
        <f>IF(ISBLANK('In Process Calc.'!#REF!),"",'In Process Calc.'!#REF!)</f>
        <v>#REF!</v>
      </c>
      <c r="BU18" s="243" t="e">
        <f>IF(ISBLANK('In Process Calc.'!#REF!),"",'In Process Calc.'!#REF!)</f>
        <v>#REF!</v>
      </c>
      <c r="BV18" s="243" t="e">
        <f>IF(ISBLANK('In Process Calc.'!#REF!),"",'In Process Calc.'!#REF!)</f>
        <v>#REF!</v>
      </c>
      <c r="BW18" s="243" t="e">
        <f>IF(ISBLANK('In Process Calc.'!#REF!),"",'In Process Calc.'!#REF!)</f>
        <v>#REF!</v>
      </c>
      <c r="BX18" s="243" t="e">
        <f>IF(ISBLANK('In Process Calc.'!#REF!),"",'In Process Calc.'!#REF!)</f>
        <v>#REF!</v>
      </c>
      <c r="BY18" s="243" t="e">
        <f>IF(ISBLANK('In Process Calc.'!#REF!),"",'In Process Calc.'!#REF!)</f>
        <v>#REF!</v>
      </c>
      <c r="BZ18" s="243" t="e">
        <f>IF(ISBLANK('In Process Calc.'!#REF!),"",'In Process Calc.'!#REF!)</f>
        <v>#REF!</v>
      </c>
      <c r="CA18" s="243" t="e">
        <f>IF(ISBLANK('In Process Calc.'!#REF!),"",'In Process Calc.'!#REF!)</f>
        <v>#REF!</v>
      </c>
      <c r="CB18" s="243" t="e">
        <f>IF(ISBLANK('In Process Calc.'!#REF!),"",'In Process Calc.'!#REF!)</f>
        <v>#REF!</v>
      </c>
      <c r="CC18" s="243" t="e">
        <f>IF(ISBLANK('In Process Calc.'!#REF!),"",'In Process Calc.'!#REF!)</f>
        <v>#REF!</v>
      </c>
      <c r="CD18" s="243" t="e">
        <f>IF(ISBLANK('In Process Calc.'!#REF!),"",'In Process Calc.'!#REF!)</f>
        <v>#REF!</v>
      </c>
      <c r="CE18" s="243" t="e">
        <f>IF(ISBLANK('In Process Calc.'!#REF!),"",'In Process Calc.'!#REF!)</f>
        <v>#REF!</v>
      </c>
      <c r="CF18" s="243" t="e">
        <f>IF(ISBLANK('In Process Calc.'!#REF!),"",'In Process Calc.'!#REF!)</f>
        <v>#REF!</v>
      </c>
      <c r="CG18" s="243" t="e">
        <f>IF(ISBLANK('In Process Calc.'!#REF!),"",'In Process Calc.'!#REF!)</f>
        <v>#REF!</v>
      </c>
      <c r="CH18" s="243" t="e">
        <f>IF(ISBLANK('In Process Calc.'!#REF!),"",'In Process Calc.'!#REF!)</f>
        <v>#REF!</v>
      </c>
      <c r="CI18" s="243" t="e">
        <f>IF(ISBLANK('In Process Calc.'!#REF!),"",'In Process Calc.'!#REF!)</f>
        <v>#REF!</v>
      </c>
      <c r="CJ18" s="243" t="e">
        <f>IF(ISBLANK('In Process Calc.'!#REF!),"",'In Process Calc.'!#REF!)</f>
        <v>#REF!</v>
      </c>
      <c r="CK18" s="243" t="e">
        <f>IF(ISBLANK('In Process Calc.'!#REF!),"",'In Process Calc.'!#REF!)</f>
        <v>#REF!</v>
      </c>
      <c r="CL18" s="243" t="e">
        <f>IF(ISBLANK('In Process Calc.'!#REF!),"",'In Process Calc.'!#REF!)</f>
        <v>#REF!</v>
      </c>
      <c r="CM18" s="243" t="e">
        <f>IF(ISBLANK('In Process Calc.'!#REF!),"",'In Process Calc.'!#REF!)</f>
        <v>#REF!</v>
      </c>
      <c r="CN18" s="243" t="e">
        <f>IF(ISBLANK('In Process Calc.'!#REF!),"",'In Process Calc.'!#REF!)</f>
        <v>#REF!</v>
      </c>
      <c r="CO18" s="243" t="e">
        <f>IF(ISBLANK('In Process Calc.'!#REF!),"",'In Process Calc.'!#REF!)</f>
        <v>#REF!</v>
      </c>
      <c r="CP18" s="243" t="e">
        <f>IF(ISBLANK('In Process Calc.'!#REF!),"",'In Process Calc.'!#REF!)</f>
        <v>#REF!</v>
      </c>
      <c r="CQ18" s="243" t="e">
        <f>IF(ISBLANK('In Process Calc.'!#REF!),"",'In Process Calc.'!#REF!)</f>
        <v>#REF!</v>
      </c>
      <c r="CR18" s="243" t="e">
        <f>IF(ISBLANK('In Process Calc.'!#REF!),"",'In Process Calc.'!#REF!)</f>
        <v>#REF!</v>
      </c>
      <c r="CS18" s="243" t="e">
        <f>IF(ISBLANK('In Process Calc.'!#REF!),"",'In Process Calc.'!#REF!)</f>
        <v>#REF!</v>
      </c>
      <c r="CT18" s="243" t="e">
        <f>IF(ISBLANK('In Process Calc.'!#REF!),"",'In Process Calc.'!#REF!)</f>
        <v>#REF!</v>
      </c>
      <c r="CU18" s="243" t="e">
        <f>IF(ISBLANK('In Process Calc.'!#REF!),"",'In Process Calc.'!#REF!)</f>
        <v>#REF!</v>
      </c>
      <c r="CV18" s="243" t="e">
        <f>IF(ISBLANK('In Process Calc.'!#REF!),"",'In Process Calc.'!#REF!)</f>
        <v>#REF!</v>
      </c>
      <c r="CW18" s="243" t="e">
        <f>IF(ISBLANK('In Process Calc.'!#REF!),"",'In Process Calc.'!#REF!)</f>
        <v>#REF!</v>
      </c>
      <c r="CX18" s="243" t="e">
        <f>IF(ISBLANK('In Process Calc.'!#REF!),"",'In Process Calc.'!#REF!)</f>
        <v>#REF!</v>
      </c>
      <c r="CY18" s="243" t="e">
        <f>IF(ISBLANK('In Process Calc.'!#REF!),"",'In Process Calc.'!#REF!)</f>
        <v>#REF!</v>
      </c>
      <c r="CZ18" s="243" t="e">
        <f>IF(ISBLANK('In Process Calc.'!#REF!),"",'In Process Calc.'!#REF!)</f>
        <v>#REF!</v>
      </c>
      <c r="DA18" s="243" t="e">
        <f>IF(ISBLANK('In Process Calc.'!#REF!),"",'In Process Calc.'!#REF!)</f>
        <v>#REF!</v>
      </c>
      <c r="DB18" s="243" t="e">
        <f>IF(ISBLANK('In Process Calc.'!#REF!),"",'In Process Calc.'!#REF!)</f>
        <v>#REF!</v>
      </c>
      <c r="DC18" s="243" t="e">
        <f>IF(ISBLANK('In Process Calc.'!#REF!),"",'In Process Calc.'!#REF!)</f>
        <v>#REF!</v>
      </c>
      <c r="DD18" s="243" t="e">
        <f>IF(ISBLANK('In Process Calc.'!#REF!),"",'In Process Calc.'!#REF!)</f>
        <v>#REF!</v>
      </c>
      <c r="DE18" s="243" t="e">
        <f>IF(ISBLANK('In Process Calc.'!#REF!),"",'In Process Calc.'!#REF!)</f>
        <v>#REF!</v>
      </c>
      <c r="DF18" s="243" t="e">
        <f>IF(ISBLANK('In Process Calc.'!#REF!),"",'In Process Calc.'!#REF!)</f>
        <v>#REF!</v>
      </c>
      <c r="DG18" s="243" t="e">
        <f>IF(ISBLANK('In Process Calc.'!#REF!),"",'In Process Calc.'!#REF!)</f>
        <v>#REF!</v>
      </c>
      <c r="DH18" s="243" t="e">
        <f>IF(ISBLANK('In Process Calc.'!#REF!),"",'In Process Calc.'!#REF!)</f>
        <v>#REF!</v>
      </c>
      <c r="DI18" s="243" t="e">
        <f>IF(ISBLANK('In Process Calc.'!#REF!),"",'In Process Calc.'!#REF!)</f>
        <v>#REF!</v>
      </c>
      <c r="DJ18" s="243" t="e">
        <f>IF(ISBLANK('In Process Calc.'!#REF!),"",'In Process Calc.'!#REF!)</f>
        <v>#REF!</v>
      </c>
      <c r="DK18" s="243" t="e">
        <f>IF(ISBLANK('In Process Calc.'!#REF!),"",'In Process Calc.'!#REF!)</f>
        <v>#REF!</v>
      </c>
      <c r="DL18" s="243" t="e">
        <f>IF(ISBLANK('In Process Calc.'!#REF!),"",'In Process Calc.'!#REF!)</f>
        <v>#REF!</v>
      </c>
      <c r="DM18" s="243" t="e">
        <f>IF(ISBLANK('In Process Calc.'!#REF!),"",'In Process Calc.'!#REF!)</f>
        <v>#REF!</v>
      </c>
      <c r="DN18" s="243" t="e">
        <f>IF(ISBLANK('In Process Calc.'!#REF!),"",'In Process Calc.'!#REF!)</f>
        <v>#REF!</v>
      </c>
      <c r="DO18" s="243" t="e">
        <f>IF(ISBLANK('In Process Calc.'!#REF!),"",'In Process Calc.'!#REF!)</f>
        <v>#REF!</v>
      </c>
      <c r="DP18" s="243" t="e">
        <f>IF(ISBLANK('In Process Calc.'!#REF!),"",'In Process Calc.'!#REF!)</f>
        <v>#REF!</v>
      </c>
      <c r="DQ18" s="243" t="e">
        <f>IF(ISBLANK('In Process Calc.'!#REF!),"",'In Process Calc.'!#REF!)</f>
        <v>#REF!</v>
      </c>
      <c r="DR18" s="243" t="e">
        <f>IF(ISBLANK('In Process Calc.'!#REF!),"",'In Process Calc.'!#REF!)</f>
        <v>#REF!</v>
      </c>
      <c r="DS18" s="243" t="e">
        <f>IF(ISBLANK('In Process Calc.'!#REF!),"",'In Process Calc.'!#REF!)</f>
        <v>#REF!</v>
      </c>
      <c r="DT18" s="243" t="e">
        <f>IF(ISBLANK('In Process Calc.'!#REF!),"",'In Process Calc.'!#REF!)</f>
        <v>#REF!</v>
      </c>
      <c r="DU18" s="243" t="e">
        <f>IF(ISBLANK('In Process Calc.'!#REF!),"",'In Process Calc.'!#REF!)</f>
        <v>#REF!</v>
      </c>
      <c r="DV18" s="243" t="e">
        <f>IF(ISBLANK('In Process Calc.'!#REF!),"",'In Process Calc.'!#REF!)</f>
        <v>#REF!</v>
      </c>
      <c r="DW18" s="243" t="e">
        <f>IF(ISBLANK('In Process Calc.'!#REF!),"",'In Process Calc.'!#REF!)</f>
        <v>#REF!</v>
      </c>
      <c r="DX18" s="243" t="e">
        <f>IF(ISBLANK('In Process Calc.'!#REF!),"",'In Process Calc.'!#REF!)</f>
        <v>#REF!</v>
      </c>
      <c r="DY18" s="243" t="e">
        <f>IF(ISBLANK('In Process Calc.'!#REF!),"",'In Process Calc.'!#REF!)</f>
        <v>#REF!</v>
      </c>
      <c r="DZ18" s="243" t="e">
        <f>IF(ISBLANK('In Process Calc.'!#REF!),"",'In Process Calc.'!#REF!)</f>
        <v>#REF!</v>
      </c>
      <c r="EA18" s="243" t="e">
        <f>IF(ISBLANK('In Process Calc.'!#REF!),"",'In Process Calc.'!#REF!)</f>
        <v>#REF!</v>
      </c>
      <c r="EB18" s="243" t="e">
        <f>IF(ISBLANK('In Process Calc.'!#REF!),"",'In Process Calc.'!#REF!)</f>
        <v>#REF!</v>
      </c>
      <c r="EC18" s="243" t="e">
        <f>IF(ISBLANK('In Process Calc.'!#REF!),"",'In Process Calc.'!#REF!)</f>
        <v>#REF!</v>
      </c>
      <c r="ED18" s="243" t="e">
        <f>IF(ISBLANK('In Process Calc.'!#REF!),"",'In Process Calc.'!#REF!)</f>
        <v>#REF!</v>
      </c>
      <c r="EE18" s="243" t="e">
        <f>IF(ISBLANK('In Process Calc.'!#REF!),"",'In Process Calc.'!#REF!)</f>
        <v>#REF!</v>
      </c>
      <c r="EF18" s="243" t="e">
        <f>IF(ISBLANK('In Process Calc.'!#REF!),"",'In Process Calc.'!#REF!)</f>
        <v>#REF!</v>
      </c>
      <c r="EG18" s="243" t="e">
        <f>IF(ISBLANK('In Process Calc.'!#REF!),"",'In Process Calc.'!#REF!)</f>
        <v>#REF!</v>
      </c>
      <c r="EH18" s="243" t="e">
        <f>IF(ISBLANK('In Process Calc.'!#REF!),"",'In Process Calc.'!#REF!)</f>
        <v>#REF!</v>
      </c>
      <c r="EI18" s="243" t="e">
        <f>IF(ISBLANK('In Process Calc.'!#REF!),"",'In Process Calc.'!#REF!)</f>
        <v>#REF!</v>
      </c>
      <c r="EJ18" s="243" t="e">
        <f>IF(ISBLANK('In Process Calc.'!#REF!),"",'In Process Calc.'!#REF!)</f>
        <v>#REF!</v>
      </c>
      <c r="EK18" s="243" t="str">
        <f>IF(ISBLANK('Post Process Calc.'!A18),"",'Post Process Calc.'!A18)</f>
        <v/>
      </c>
      <c r="EL18" s="243" t="str">
        <f>IF(ISBLANK('Post Process Calc.'!C18),"",'Post Process Calc.'!C18)</f>
        <v/>
      </c>
      <c r="EM18" s="243" t="str">
        <f>IF(ISBLANK('Post Process Calc.'!D18),"",'Post Process Calc.'!D18)</f>
        <v/>
      </c>
      <c r="EN18" s="243" t="str">
        <f>IF(ISBLANK('Post Process Calc.'!E18),"",'Post Process Calc.'!E18)</f>
        <v/>
      </c>
      <c r="EO18" s="243" t="str">
        <f>IF(ISBLANK('Post Process Calc.'!F18),"",'Post Process Calc.'!F18)</f>
        <v/>
      </c>
      <c r="EP18" s="243" t="str">
        <f>IF(ISBLANK('Post Process Calc.'!G18),"",'Post Process Calc.'!G18)</f>
        <v/>
      </c>
      <c r="EQ18" s="243" t="str">
        <f>IF(ISBLANK('Post Process Calc.'!H18),"",'Post Process Calc.'!H18)</f>
        <v/>
      </c>
      <c r="ER18" s="243" t="str">
        <f>IF(ISBLANK('Post Process Calc.'!I18),"",'Post Process Calc.'!I18)</f>
        <v/>
      </c>
      <c r="ES18" s="243" t="str">
        <f>IF(ISBLANK('Post Process Calc.'!J18),"",'Post Process Calc.'!J18)</f>
        <v/>
      </c>
      <c r="ET18" s="243" t="str">
        <f>IF(ISBLANK('Post Process Calc.'!K18),"",'Post Process Calc.'!K18)</f>
        <v/>
      </c>
      <c r="EU18" s="243" t="str">
        <f>IF(ISBLANK('Post Process Calc.'!L18),"",'Post Process Calc.'!L18)</f>
        <v/>
      </c>
      <c r="EV18" s="243" t="str">
        <f>IF(ISBLANK('Post Process Calc.'!M18),"",'Post Process Calc.'!M18)</f>
        <v/>
      </c>
      <c r="EW18" s="243" t="str">
        <f>IF(ISBLANK('Post Process Calc.'!N18),"",'Post Process Calc.'!N18)</f>
        <v/>
      </c>
      <c r="EX18" s="243" t="str">
        <f>IF(ISBLANK('Post Process Calc.'!O18),"",'Post Process Calc.'!O18)</f>
        <v/>
      </c>
      <c r="EY18" s="243" t="str">
        <f>IF(ISBLANK('Post Process Calc.'!P18),"",'Post Process Calc.'!P18)</f>
        <v/>
      </c>
      <c r="EZ18" s="243" t="str">
        <f>IF(ISBLANK('Post Process Calc.'!Q18),"",'Post Process Calc.'!Q18)</f>
        <v/>
      </c>
      <c r="FA18" s="243" t="str">
        <f>IF(ISBLANK('Post Process Calc.'!R18),"",'Post Process Calc.'!R18)</f>
        <v/>
      </c>
      <c r="FB18" s="243" t="str">
        <f>IF(ISBLANK('Post Process Calc.'!S18),"",'Post Process Calc.'!S18)</f>
        <v/>
      </c>
      <c r="FC18" s="243" t="str">
        <f>IF(ISBLANK('Post Process Calc.'!T18),"",'Post Process Calc.'!T18)</f>
        <v/>
      </c>
      <c r="FD18" s="243" t="str">
        <f>IF(ISBLANK('Post Process Calc.'!U18),"",'Post Process Calc.'!U18)</f>
        <v/>
      </c>
      <c r="FE18" s="243" t="str">
        <f>IF(ISBLANK('Post Process Calc.'!V18),"",'Post Process Calc.'!V18)</f>
        <v/>
      </c>
      <c r="FF18" s="243" t="str">
        <f>IF(ISBLANK('Post Process Calc.'!W18),"",'Post Process Calc.'!W18)</f>
        <v/>
      </c>
      <c r="FG18" s="243" t="str">
        <f>IF(ISBLANK('Post Process Calc.'!X18),"",'Post Process Calc.'!X18)</f>
        <v/>
      </c>
      <c r="FH18" s="243" t="str">
        <f>IF(ISBLANK('Post Process Calc.'!Y18),"",'Post Process Calc.'!Y18)</f>
        <v/>
      </c>
      <c r="FI18" s="243" t="str">
        <f>IF(ISBLANK('Post Process Calc.'!Z18),"",'Post Process Calc.'!Z18)</f>
        <v/>
      </c>
      <c r="FJ18" s="243" t="str">
        <f>IF(ISBLANK('Post Process Calc.'!AA18),"",'Post Process Calc.'!AA18)</f>
        <v/>
      </c>
      <c r="FK18" s="243" t="str">
        <f>IF(ISBLANK('Post Process Calc.'!AB18),"",'Post Process Calc.'!AB18)</f>
        <v/>
      </c>
      <c r="FL18" s="243" t="str">
        <f>IF(ISBLANK('Post Process Calc.'!AC18),"",'Post Process Calc.'!AC18)</f>
        <v/>
      </c>
      <c r="FM18" s="243" t="str">
        <f>IF(ISBLANK('Post Process Calc.'!AD18),"",'Post Process Calc.'!AD18)</f>
        <v/>
      </c>
      <c r="FN18" s="243" t="str">
        <f>IF(ISBLANK('Post Process Calc.'!AE18),"",'Post Process Calc.'!AE18)</f>
        <v/>
      </c>
      <c r="FO18" s="243" t="str">
        <f>IF(ISBLANK('Post Process Calc.'!AF18),"",'Post Process Calc.'!AF18)</f>
        <v/>
      </c>
      <c r="FP18" s="243" t="str">
        <f>IF(ISBLANK('Post Process Calc.'!AG18),"",'Post Process Calc.'!AG18)</f>
        <v/>
      </c>
      <c r="FQ18" s="243" t="str">
        <f>IF(ISBLANK('Post Process Calc.'!AH18),"",'Post Process Calc.'!AH18)</f>
        <v/>
      </c>
      <c r="FR18" s="243" t="str">
        <f>IF(ISBLANK('Post Process Calc.'!AI18),"",'Post Process Calc.'!AI18)</f>
        <v/>
      </c>
      <c r="FS18" s="243" t="str">
        <f>IF(ISBLANK('Post Process Calc.'!AJ18),"",'Post Process Calc.'!AJ18)</f>
        <v/>
      </c>
    </row>
    <row r="19" spans="1:175">
      <c r="A19" s="238" t="e">
        <f>IF(Glutamine!#REF!&lt;&gt;0,Glutamine!$B$1,"")</f>
        <v>#REF!</v>
      </c>
      <c r="B19" s="238" t="e">
        <f>IF(ISBLANK(Glutamine!#REF!),"",Glutamine!#REF!)</f>
        <v>#REF!</v>
      </c>
      <c r="C19" s="245" t="e">
        <f>IF(ISBLANK(Glutamine!#REF!),"",Glutamine!#REF!)</f>
        <v>#REF!</v>
      </c>
      <c r="D19" s="246" t="e">
        <f>IF(ISBLANK(Glutamine!#REF!),"",Glutamine!#REF!)</f>
        <v>#REF!</v>
      </c>
      <c r="E19" s="238" t="e">
        <f>IF(ISBLANK(Glutamine!#REF!),"",Glutamine!#REF!)</f>
        <v>#REF!</v>
      </c>
      <c r="F19" s="238" t="e">
        <f>IF(ISBLANK(Glutamine!#REF!),"",Glutamine!#REF!)</f>
        <v>#REF!</v>
      </c>
      <c r="G19" s="238" t="e">
        <f>IF(ISBLANK(Glutamine!#REF!),"",Glutamine!#REF!)</f>
        <v>#REF!</v>
      </c>
      <c r="H19" s="243" t="e">
        <f>IF(ISBLANK(Glutamine!#REF!),"",Glutamine!#REF!)</f>
        <v>#REF!</v>
      </c>
      <c r="I19" s="243" t="e">
        <f>IF(ISBLANK(Glutamine!#REF!),"",Glutamine!#REF!)</f>
        <v>#REF!</v>
      </c>
      <c r="J19" s="243" t="e">
        <f>IF(ISBLANK(Glutamine!#REF!),"",Glutamine!#REF!)</f>
        <v>#REF!</v>
      </c>
      <c r="K19" s="243" t="e">
        <f>IF(ISBLANK(Glutamine!#REF!),"",Glutamine!#REF!)</f>
        <v>#REF!</v>
      </c>
      <c r="L19" s="238" t="e">
        <f>IF(ISBLANK(Glutamine!#REF!),"",Glutamine!#REF!)</f>
        <v>#REF!</v>
      </c>
      <c r="M19" s="238" t="e">
        <f>IF(ISBLANK(Glutamine!#REF!),"",Glutamine!#REF!)</f>
        <v>#REF!</v>
      </c>
      <c r="N19" s="238" t="e">
        <f>IF(ISBLANK(Glutamine!#REF!),"",Glutamine!#REF!)</f>
        <v>#REF!</v>
      </c>
      <c r="O19" s="238" t="e">
        <f>IF(ISBLANK(Glutamine!#REF!),"",Glutamine!#REF!)</f>
        <v>#REF!</v>
      </c>
      <c r="P19" s="238" t="e">
        <f>IF(ISBLANK(Glutamine!#REF!),"",Glutamine!#REF!)</f>
        <v>#REF!</v>
      </c>
      <c r="Q19" s="238" t="e">
        <f>IF(ISBLANK(Glutamine!#REF!),"",Glutamine!#REF!)</f>
        <v>#REF!</v>
      </c>
      <c r="R19" s="238" t="e">
        <f>IF(ISBLANK(Glutamine!#REF!),"",Glutamine!#REF!)</f>
        <v>#REF!</v>
      </c>
      <c r="S19" s="238" t="e">
        <f>IF(ISBLANK(Glutamine!#REF!),"",Glutamine!#REF!)</f>
        <v>#REF!</v>
      </c>
      <c r="T19" s="243" t="e">
        <f>IF(ISBLANK(Glutamine!#REF!),"",Glutamine!#REF!)</f>
        <v>#REF!</v>
      </c>
      <c r="U19" s="243" t="e">
        <f>IF(ISBLANK(Glutamine!#REF!),"",Glutamine!#REF!)</f>
        <v>#REF!</v>
      </c>
      <c r="V19" s="243" t="e">
        <f>IF(ISBLANK(Glutamine!#REF!),"",Glutamine!#REF!)</f>
        <v>#REF!</v>
      </c>
      <c r="W19" s="243" t="e">
        <f>IF(ISBLANK(Glutamine!#REF!),"",Glutamine!#REF!)</f>
        <v>#REF!</v>
      </c>
      <c r="X19" s="243" t="e">
        <f>IF(ISBLANK(Glutamine!#REF!),"",Glutamine!#REF!)</f>
        <v>#REF!</v>
      </c>
      <c r="Y19" s="243" t="e">
        <f>IF(ISBLANK(Glutamine!#REF!),"",Glutamine!#REF!)</f>
        <v>#REF!</v>
      </c>
      <c r="Z19" s="243" t="e">
        <f>IF(ISBLANK(Glutamine!#REF!),"",Glutamine!#REF!)</f>
        <v>#REF!</v>
      </c>
      <c r="AA19" s="243" t="e">
        <f>IF(ISBLANK(Glutamine!#REF!),"",Glutamine!#REF!)</f>
        <v>#REF!</v>
      </c>
      <c r="AB19" s="243" t="e">
        <f>IF(ISBLANK(Glutamine!#REF!),"",Glutamine!#REF!)</f>
        <v>#REF!</v>
      </c>
      <c r="AC19" s="243" t="e">
        <f>IF(ISBLANK(Glutamine!#REF!),"",Glutamine!#REF!)</f>
        <v>#REF!</v>
      </c>
      <c r="AD19" s="243" t="e">
        <f>IF(ISBLANK(Glutamine!#REF!),"",Glutamine!#REF!)</f>
        <v>#REF!</v>
      </c>
      <c r="AE19" s="243" t="e">
        <f>IF(ISBLANK(Glutamine!#REF!),"",Glutamine!#REF!)</f>
        <v>#REF!</v>
      </c>
      <c r="AF19" s="243" t="e">
        <f>IF(ISBLANK(Glutamine!#REF!),"",Glutamine!#REF!)</f>
        <v>#REF!</v>
      </c>
      <c r="AG19" s="243" t="e">
        <f>IF(ISBLANK(Glutamine!#REF!),"",Glutamine!#REF!)</f>
        <v>#REF!</v>
      </c>
      <c r="AH19" s="243" t="e">
        <f>IF(ISBLANK(Glutamine!#REF!),"",Glutamine!#REF!)</f>
        <v>#REF!</v>
      </c>
      <c r="AI19" s="243" t="e">
        <f>IF(ISBLANK(Glutamine!#REF!),"",Glutamine!#REF!)</f>
        <v>#REF!</v>
      </c>
      <c r="AJ19" s="243" t="e">
        <f>IF(ISBLANK(Glutamine!#REF!),"",Glutamine!#REF!)</f>
        <v>#REF!</v>
      </c>
      <c r="AK19" s="243" t="e">
        <f>IF(ISBLANK(Glutamine!#REF!),"",Glutamine!#REF!)</f>
        <v>#REF!</v>
      </c>
      <c r="AL19" s="243" t="e">
        <f>IF(ISBLANK(Glutamine!#REF!),"",Glutamine!#REF!)</f>
        <v>#REF!</v>
      </c>
      <c r="AM19" s="243" t="e">
        <f>IF(ISBLANK(Glutamine!#REF!),"",Glutamine!#REF!)</f>
        <v>#REF!</v>
      </c>
      <c r="AN19" s="243" t="e">
        <f>IF(ISBLANK(Glutamine!#REF!),"",Glutamine!#REF!)</f>
        <v>#REF!</v>
      </c>
      <c r="AO19" s="243" t="e">
        <f>IF(ISBLANK(Glutamine!#REF!),"",Glutamine!#REF!)</f>
        <v>#REF!</v>
      </c>
      <c r="AP19" s="243" t="e">
        <f>IF(ISBLANK(Glutamine!#REF!),"",Glutamine!#REF!)</f>
        <v>#REF!</v>
      </c>
      <c r="AQ19" s="243" t="e">
        <f>IF(ISBLANK(Glutamine!#REF!),"",Glutamine!#REF!)</f>
        <v>#REF!</v>
      </c>
      <c r="AR19" s="243" t="e">
        <f>IF(ISBLANK(Glutamine!#REF!),"",Glutamine!#REF!)</f>
        <v>#REF!</v>
      </c>
      <c r="AS19" s="243" t="e">
        <f>IF(ISBLANK(Glutamine!#REF!),"",Glutamine!#REF!)</f>
        <v>#REF!</v>
      </c>
      <c r="AT19" s="243" t="e">
        <f>IF(ISBLANK(Glutamine!#REF!),"",Glutamine!#REF!)</f>
        <v>#REF!</v>
      </c>
      <c r="AU19" s="243" t="e">
        <f>IF(ISBLANK(Glutamine!#REF!),"",Glutamine!#REF!)</f>
        <v>#REF!</v>
      </c>
      <c r="AV19" s="243" t="e">
        <f>IF(ISBLANK(Glutamine!#REF!),"",Glutamine!#REF!)</f>
        <v>#REF!</v>
      </c>
      <c r="AW19" s="243" t="e">
        <f>IF(ISBLANK(Glutamine!#REF!),"",Glutamine!#REF!)</f>
        <v>#REF!</v>
      </c>
      <c r="AX19" s="243" t="e">
        <f>IF(ISBLANK(Glutamine!#REF!),"",Glutamine!#REF!)</f>
        <v>#REF!</v>
      </c>
      <c r="AY19" s="243" t="e">
        <f>IF(ISBLANK(Glutamine!#REF!),"",Glutamine!#REF!)</f>
        <v>#REF!</v>
      </c>
      <c r="AZ19" s="243" t="e">
        <f>IF(ISBLANK(Glutamine!#REF!),"",Glutamine!#REF!)</f>
        <v>#REF!</v>
      </c>
      <c r="BA19" s="243" t="e">
        <f>IF(ISBLANK(Glutamine!#REF!),"",Glutamine!#REF!)</f>
        <v>#REF!</v>
      </c>
      <c r="BB19" s="243" t="e">
        <f>IF(ISBLANK(Glutamine!#REF!),"",Glutamine!#REF!)</f>
        <v>#REF!</v>
      </c>
      <c r="BC19" s="243" t="e">
        <f>IF(ISBLANK(Glutamine!#REF!),"",Glutamine!#REF!)</f>
        <v>#REF!</v>
      </c>
      <c r="BD19" s="243" t="e">
        <f>IF(ISBLANK(Glutamine!#REF!),"",Glutamine!#REF!)</f>
        <v>#REF!</v>
      </c>
      <c r="BE19" s="243" t="e">
        <f>IF(ISBLANK(Glutamine!#REF!),"",Glutamine!#REF!)</f>
        <v>#REF!</v>
      </c>
      <c r="BF19" s="243" t="e">
        <f>IF(ISBLANK(Glutamine!#REF!),"",Glutamine!#REF!)</f>
        <v>#REF!</v>
      </c>
      <c r="BG19" s="243" t="e">
        <f>IF(ISBLANK(Glutamine!#REF!),"",Glutamine!#REF!)</f>
        <v>#REF!</v>
      </c>
      <c r="BH19" s="243" t="e">
        <f>IF(ISBLANK(Glutamine!#REF!),"",Glutamine!#REF!)</f>
        <v>#REF!</v>
      </c>
      <c r="BI19" s="243" t="e">
        <f>IF(ISBLANK(Glutamine!#REF!),"",Glutamine!#REF!)</f>
        <v>#REF!</v>
      </c>
      <c r="BJ19" s="243" t="e">
        <f>IF(ISBLANK(Glutamine!#REF!),"",Glutamine!#REF!)</f>
        <v>#REF!</v>
      </c>
      <c r="BK19" s="243" t="e">
        <f>IF(ISBLANK(Glutamine!#REF!),"",Glutamine!#REF!)</f>
        <v>#REF!</v>
      </c>
      <c r="BL19" s="243" t="e">
        <f>IF(ISBLANK(Glutamine!#REF!),"",Glutamine!#REF!)</f>
        <v>#REF!</v>
      </c>
      <c r="BM19" s="243" t="e">
        <f>IF(ISBLANK(Glutamine!#REF!),"",Glutamine!#REF!)</f>
        <v>#REF!</v>
      </c>
      <c r="BN19" s="238" t="e">
        <f>IF(ISBLANK('In Process Calc.'!#REF!),"",ROUND('In Process Calc.'!#REF!,2))</f>
        <v>#REF!</v>
      </c>
      <c r="BO19" s="238" t="e">
        <f>IF(ISBLANK('In Process Calc.'!#REF!),"",ROUND('In Process Calc.'!#REF!,2))</f>
        <v>#REF!</v>
      </c>
      <c r="BP19" s="238" t="e">
        <f>IF(ISBLANK('In Process Calc.'!#REF!),"",'In Process Calc.'!#REF!)</f>
        <v>#REF!</v>
      </c>
      <c r="BQ19" s="238" t="e">
        <f>IF(ISBLANK('In Process Calc.'!#REF!),"",'In Process Calc.'!#REF!)</f>
        <v>#REF!</v>
      </c>
      <c r="BR19" s="238" t="e">
        <f>IF(ISBLANK('In Process Calc.'!#REF!),"",'In Process Calc.'!#REF!)</f>
        <v>#REF!</v>
      </c>
      <c r="BS19" s="238" t="e">
        <f>IF(ISBLANK('In Process Calc.'!#REF!),"",'In Process Calc.'!#REF!)</f>
        <v>#REF!</v>
      </c>
      <c r="BT19" s="243" t="e">
        <f>IF(ISBLANK('In Process Calc.'!#REF!),"",'In Process Calc.'!#REF!)</f>
        <v>#REF!</v>
      </c>
      <c r="BU19" s="243" t="e">
        <f>IF(ISBLANK('In Process Calc.'!#REF!),"",'In Process Calc.'!#REF!)</f>
        <v>#REF!</v>
      </c>
      <c r="BV19" s="243" t="e">
        <f>IF(ISBLANK('In Process Calc.'!#REF!),"",'In Process Calc.'!#REF!)</f>
        <v>#REF!</v>
      </c>
      <c r="BW19" s="243" t="e">
        <f>IF(ISBLANK('In Process Calc.'!#REF!),"",'In Process Calc.'!#REF!)</f>
        <v>#REF!</v>
      </c>
      <c r="BX19" s="243" t="e">
        <f>IF(ISBLANK('In Process Calc.'!#REF!),"",'In Process Calc.'!#REF!)</f>
        <v>#REF!</v>
      </c>
      <c r="BY19" s="243" t="e">
        <f>IF(ISBLANK('In Process Calc.'!#REF!),"",'In Process Calc.'!#REF!)</f>
        <v>#REF!</v>
      </c>
      <c r="BZ19" s="243" t="e">
        <f>IF(ISBLANK('In Process Calc.'!#REF!),"",'In Process Calc.'!#REF!)</f>
        <v>#REF!</v>
      </c>
      <c r="CA19" s="243" t="e">
        <f>IF(ISBLANK('In Process Calc.'!#REF!),"",'In Process Calc.'!#REF!)</f>
        <v>#REF!</v>
      </c>
      <c r="CB19" s="243" t="e">
        <f>IF(ISBLANK('In Process Calc.'!#REF!),"",'In Process Calc.'!#REF!)</f>
        <v>#REF!</v>
      </c>
      <c r="CC19" s="243" t="e">
        <f>IF(ISBLANK('In Process Calc.'!#REF!),"",'In Process Calc.'!#REF!)</f>
        <v>#REF!</v>
      </c>
      <c r="CD19" s="243" t="e">
        <f>IF(ISBLANK('In Process Calc.'!#REF!),"",'In Process Calc.'!#REF!)</f>
        <v>#REF!</v>
      </c>
      <c r="CE19" s="243" t="e">
        <f>IF(ISBLANK('In Process Calc.'!#REF!),"",'In Process Calc.'!#REF!)</f>
        <v>#REF!</v>
      </c>
      <c r="CF19" s="243" t="e">
        <f>IF(ISBLANK('In Process Calc.'!#REF!),"",'In Process Calc.'!#REF!)</f>
        <v>#REF!</v>
      </c>
      <c r="CG19" s="243" t="e">
        <f>IF(ISBLANK('In Process Calc.'!#REF!),"",'In Process Calc.'!#REF!)</f>
        <v>#REF!</v>
      </c>
      <c r="CH19" s="243" t="e">
        <f>IF(ISBLANK('In Process Calc.'!#REF!),"",'In Process Calc.'!#REF!)</f>
        <v>#REF!</v>
      </c>
      <c r="CI19" s="243" t="e">
        <f>IF(ISBLANK('In Process Calc.'!#REF!),"",'In Process Calc.'!#REF!)</f>
        <v>#REF!</v>
      </c>
      <c r="CJ19" s="243" t="e">
        <f>IF(ISBLANK('In Process Calc.'!#REF!),"",'In Process Calc.'!#REF!)</f>
        <v>#REF!</v>
      </c>
      <c r="CK19" s="243" t="e">
        <f>IF(ISBLANK('In Process Calc.'!#REF!),"",'In Process Calc.'!#REF!)</f>
        <v>#REF!</v>
      </c>
      <c r="CL19" s="243" t="e">
        <f>IF(ISBLANK('In Process Calc.'!#REF!),"",'In Process Calc.'!#REF!)</f>
        <v>#REF!</v>
      </c>
      <c r="CM19" s="243" t="e">
        <f>IF(ISBLANK('In Process Calc.'!#REF!),"",'In Process Calc.'!#REF!)</f>
        <v>#REF!</v>
      </c>
      <c r="CN19" s="243" t="e">
        <f>IF(ISBLANK('In Process Calc.'!#REF!),"",'In Process Calc.'!#REF!)</f>
        <v>#REF!</v>
      </c>
      <c r="CO19" s="243" t="e">
        <f>IF(ISBLANK('In Process Calc.'!#REF!),"",'In Process Calc.'!#REF!)</f>
        <v>#REF!</v>
      </c>
      <c r="CP19" s="243" t="e">
        <f>IF(ISBLANK('In Process Calc.'!#REF!),"",'In Process Calc.'!#REF!)</f>
        <v>#REF!</v>
      </c>
      <c r="CQ19" s="243" t="e">
        <f>IF(ISBLANK('In Process Calc.'!#REF!),"",'In Process Calc.'!#REF!)</f>
        <v>#REF!</v>
      </c>
      <c r="CR19" s="243" t="e">
        <f>IF(ISBLANK('In Process Calc.'!#REF!),"",'In Process Calc.'!#REF!)</f>
        <v>#REF!</v>
      </c>
      <c r="CS19" s="243" t="e">
        <f>IF(ISBLANK('In Process Calc.'!#REF!),"",'In Process Calc.'!#REF!)</f>
        <v>#REF!</v>
      </c>
      <c r="CT19" s="243" t="e">
        <f>IF(ISBLANK('In Process Calc.'!#REF!),"",'In Process Calc.'!#REF!)</f>
        <v>#REF!</v>
      </c>
      <c r="CU19" s="243" t="e">
        <f>IF(ISBLANK('In Process Calc.'!#REF!),"",'In Process Calc.'!#REF!)</f>
        <v>#REF!</v>
      </c>
      <c r="CV19" s="243" t="e">
        <f>IF(ISBLANK('In Process Calc.'!#REF!),"",'In Process Calc.'!#REF!)</f>
        <v>#REF!</v>
      </c>
      <c r="CW19" s="243" t="e">
        <f>IF(ISBLANK('In Process Calc.'!#REF!),"",'In Process Calc.'!#REF!)</f>
        <v>#REF!</v>
      </c>
      <c r="CX19" s="243" t="e">
        <f>IF(ISBLANK('In Process Calc.'!#REF!),"",'In Process Calc.'!#REF!)</f>
        <v>#REF!</v>
      </c>
      <c r="CY19" s="243" t="e">
        <f>IF(ISBLANK('In Process Calc.'!#REF!),"",'In Process Calc.'!#REF!)</f>
        <v>#REF!</v>
      </c>
      <c r="CZ19" s="243" t="e">
        <f>IF(ISBLANK('In Process Calc.'!#REF!),"",'In Process Calc.'!#REF!)</f>
        <v>#REF!</v>
      </c>
      <c r="DA19" s="243" t="e">
        <f>IF(ISBLANK('In Process Calc.'!#REF!),"",'In Process Calc.'!#REF!)</f>
        <v>#REF!</v>
      </c>
      <c r="DB19" s="243" t="e">
        <f>IF(ISBLANK('In Process Calc.'!#REF!),"",'In Process Calc.'!#REF!)</f>
        <v>#REF!</v>
      </c>
      <c r="DC19" s="243" t="e">
        <f>IF(ISBLANK('In Process Calc.'!#REF!),"",'In Process Calc.'!#REF!)</f>
        <v>#REF!</v>
      </c>
      <c r="DD19" s="243" t="e">
        <f>IF(ISBLANK('In Process Calc.'!#REF!),"",'In Process Calc.'!#REF!)</f>
        <v>#REF!</v>
      </c>
      <c r="DE19" s="243" t="e">
        <f>IF(ISBLANK('In Process Calc.'!#REF!),"",'In Process Calc.'!#REF!)</f>
        <v>#REF!</v>
      </c>
      <c r="DF19" s="243" t="e">
        <f>IF(ISBLANK('In Process Calc.'!#REF!),"",'In Process Calc.'!#REF!)</f>
        <v>#REF!</v>
      </c>
      <c r="DG19" s="243" t="e">
        <f>IF(ISBLANK('In Process Calc.'!#REF!),"",'In Process Calc.'!#REF!)</f>
        <v>#REF!</v>
      </c>
      <c r="DH19" s="243" t="e">
        <f>IF(ISBLANK('In Process Calc.'!#REF!),"",'In Process Calc.'!#REF!)</f>
        <v>#REF!</v>
      </c>
      <c r="DI19" s="243" t="e">
        <f>IF(ISBLANK('In Process Calc.'!#REF!),"",'In Process Calc.'!#REF!)</f>
        <v>#REF!</v>
      </c>
      <c r="DJ19" s="243" t="e">
        <f>IF(ISBLANK('In Process Calc.'!#REF!),"",'In Process Calc.'!#REF!)</f>
        <v>#REF!</v>
      </c>
      <c r="DK19" s="243" t="e">
        <f>IF(ISBLANK('In Process Calc.'!#REF!),"",'In Process Calc.'!#REF!)</f>
        <v>#REF!</v>
      </c>
      <c r="DL19" s="243" t="e">
        <f>IF(ISBLANK('In Process Calc.'!#REF!),"",'In Process Calc.'!#REF!)</f>
        <v>#REF!</v>
      </c>
      <c r="DM19" s="243" t="e">
        <f>IF(ISBLANK('In Process Calc.'!#REF!),"",'In Process Calc.'!#REF!)</f>
        <v>#REF!</v>
      </c>
      <c r="DN19" s="243" t="e">
        <f>IF(ISBLANK('In Process Calc.'!#REF!),"",'In Process Calc.'!#REF!)</f>
        <v>#REF!</v>
      </c>
      <c r="DO19" s="243" t="e">
        <f>IF(ISBLANK('In Process Calc.'!#REF!),"",'In Process Calc.'!#REF!)</f>
        <v>#REF!</v>
      </c>
      <c r="DP19" s="243" t="e">
        <f>IF(ISBLANK('In Process Calc.'!#REF!),"",'In Process Calc.'!#REF!)</f>
        <v>#REF!</v>
      </c>
      <c r="DQ19" s="243" t="e">
        <f>IF(ISBLANK('In Process Calc.'!#REF!),"",'In Process Calc.'!#REF!)</f>
        <v>#REF!</v>
      </c>
      <c r="DR19" s="243" t="e">
        <f>IF(ISBLANK('In Process Calc.'!#REF!),"",'In Process Calc.'!#REF!)</f>
        <v>#REF!</v>
      </c>
      <c r="DS19" s="243" t="e">
        <f>IF(ISBLANK('In Process Calc.'!#REF!),"",'In Process Calc.'!#REF!)</f>
        <v>#REF!</v>
      </c>
      <c r="DT19" s="243" t="e">
        <f>IF(ISBLANK('In Process Calc.'!#REF!),"",'In Process Calc.'!#REF!)</f>
        <v>#REF!</v>
      </c>
      <c r="DU19" s="243" t="e">
        <f>IF(ISBLANK('In Process Calc.'!#REF!),"",'In Process Calc.'!#REF!)</f>
        <v>#REF!</v>
      </c>
      <c r="DV19" s="243" t="e">
        <f>IF(ISBLANK('In Process Calc.'!#REF!),"",'In Process Calc.'!#REF!)</f>
        <v>#REF!</v>
      </c>
      <c r="DW19" s="243" t="e">
        <f>IF(ISBLANK('In Process Calc.'!#REF!),"",'In Process Calc.'!#REF!)</f>
        <v>#REF!</v>
      </c>
      <c r="DX19" s="243" t="e">
        <f>IF(ISBLANK('In Process Calc.'!#REF!),"",'In Process Calc.'!#REF!)</f>
        <v>#REF!</v>
      </c>
      <c r="DY19" s="243" t="e">
        <f>IF(ISBLANK('In Process Calc.'!#REF!),"",'In Process Calc.'!#REF!)</f>
        <v>#REF!</v>
      </c>
      <c r="DZ19" s="243" t="e">
        <f>IF(ISBLANK('In Process Calc.'!#REF!),"",'In Process Calc.'!#REF!)</f>
        <v>#REF!</v>
      </c>
      <c r="EA19" s="243" t="e">
        <f>IF(ISBLANK('In Process Calc.'!#REF!),"",'In Process Calc.'!#REF!)</f>
        <v>#REF!</v>
      </c>
      <c r="EB19" s="243" t="e">
        <f>IF(ISBLANK('In Process Calc.'!#REF!),"",'In Process Calc.'!#REF!)</f>
        <v>#REF!</v>
      </c>
      <c r="EC19" s="243" t="e">
        <f>IF(ISBLANK('In Process Calc.'!#REF!),"",'In Process Calc.'!#REF!)</f>
        <v>#REF!</v>
      </c>
      <c r="ED19" s="243" t="e">
        <f>IF(ISBLANK('In Process Calc.'!#REF!),"",'In Process Calc.'!#REF!)</f>
        <v>#REF!</v>
      </c>
      <c r="EE19" s="243" t="e">
        <f>IF(ISBLANK('In Process Calc.'!#REF!),"",'In Process Calc.'!#REF!)</f>
        <v>#REF!</v>
      </c>
      <c r="EF19" s="243" t="e">
        <f>IF(ISBLANK('In Process Calc.'!#REF!),"",'In Process Calc.'!#REF!)</f>
        <v>#REF!</v>
      </c>
      <c r="EG19" s="243" t="e">
        <f>IF(ISBLANK('In Process Calc.'!#REF!),"",'In Process Calc.'!#REF!)</f>
        <v>#REF!</v>
      </c>
      <c r="EH19" s="243" t="e">
        <f>IF(ISBLANK('In Process Calc.'!#REF!),"",'In Process Calc.'!#REF!)</f>
        <v>#REF!</v>
      </c>
      <c r="EI19" s="243" t="e">
        <f>IF(ISBLANK('In Process Calc.'!#REF!),"",'In Process Calc.'!#REF!)</f>
        <v>#REF!</v>
      </c>
      <c r="EJ19" s="243" t="e">
        <f>IF(ISBLANK('In Process Calc.'!#REF!),"",'In Process Calc.'!#REF!)</f>
        <v>#REF!</v>
      </c>
      <c r="EK19" s="243" t="str">
        <f>IF(ISBLANK('Post Process Calc.'!A19),"",'Post Process Calc.'!A19)</f>
        <v>Xv (109 cells/L)</v>
      </c>
      <c r="EL19" s="243" t="str">
        <f>IF(ISBLANK('Post Process Calc.'!C19),"",'Post Process Calc.'!C19)</f>
        <v>qGlucose (mmol/109 cells/hr)</v>
      </c>
      <c r="EM19" s="243" t="str">
        <f>IF(ISBLANK('Post Process Calc.'!D19),"",'Post Process Calc.'!D19)</f>
        <v>qLactate (mmol/109 cells/hr)</v>
      </c>
      <c r="EN19" s="243" t="str">
        <f>IF(ISBLANK('Post Process Calc.'!E19),"",'Post Process Calc.'!E19)</f>
        <v>qGlutamine (mmol/109 cell/hr)</v>
      </c>
      <c r="EO19" s="243" t="str">
        <f>IF(ISBLANK('Post Process Calc.'!F19),"",'Post Process Calc.'!F19)</f>
        <v>qAsparagine (mmol/109 cell/hr)</v>
      </c>
      <c r="EP19" s="243" t="str">
        <f>IF(ISBLANK('Post Process Calc.'!G19),"",'Post Process Calc.'!G19)</f>
        <v>qAspartate (mmol/109 cell/hr)</v>
      </c>
      <c r="EQ19" s="243" t="str">
        <f>IF(ISBLANK('Post Process Calc.'!H19),"",'Post Process Calc.'!H19)</f>
        <v/>
      </c>
      <c r="ER19" s="243" t="str">
        <f>IF(ISBLANK('Post Process Calc.'!I19),"",'Post Process Calc.'!I19)</f>
        <v/>
      </c>
      <c r="ES19" s="243" t="str">
        <f>IF(ISBLANK('Post Process Calc.'!J19),"",'Post Process Calc.'!J19)</f>
        <v/>
      </c>
      <c r="ET19" s="243" t="str">
        <f>IF(ISBLANK('Post Process Calc.'!K19),"",'Post Process Calc.'!K19)</f>
        <v/>
      </c>
      <c r="EU19" s="243" t="str">
        <f>IF(ISBLANK('Post Process Calc.'!L19),"",'Post Process Calc.'!L19)</f>
        <v/>
      </c>
      <c r="EV19" s="243" t="str">
        <f>IF(ISBLANK('Post Process Calc.'!M19),"",'Post Process Calc.'!M19)</f>
        <v/>
      </c>
      <c r="EW19" s="243" t="str">
        <f>IF(ISBLANK('Post Process Calc.'!N19),"",'Post Process Calc.'!N19)</f>
        <v/>
      </c>
      <c r="EX19" s="243" t="str">
        <f>IF(ISBLANK('Post Process Calc.'!O19),"",'Post Process Calc.'!O19)</f>
        <v/>
      </c>
      <c r="EY19" s="243" t="str">
        <f>IF(ISBLANK('Post Process Calc.'!P19),"",'Post Process Calc.'!P19)</f>
        <v/>
      </c>
      <c r="EZ19" s="243" t="str">
        <f>IF(ISBLANK('Post Process Calc.'!Q19),"",'Post Process Calc.'!Q19)</f>
        <v/>
      </c>
      <c r="FA19" s="243" t="str">
        <f>IF(ISBLANK('Post Process Calc.'!R19),"",'Post Process Calc.'!R19)</f>
        <v/>
      </c>
      <c r="FB19" s="243" t="str">
        <f>IF(ISBLANK('Post Process Calc.'!S19),"",'Post Process Calc.'!S19)</f>
        <v/>
      </c>
      <c r="FC19" s="243" t="str">
        <f>IF(ISBLANK('Post Process Calc.'!T19),"",'Post Process Calc.'!T19)</f>
        <v/>
      </c>
      <c r="FD19" s="243" t="str">
        <f>IF(ISBLANK('Post Process Calc.'!U19),"",'Post Process Calc.'!U19)</f>
        <v/>
      </c>
      <c r="FE19" s="243" t="str">
        <f>IF(ISBLANK('Post Process Calc.'!V19),"",'Post Process Calc.'!V19)</f>
        <v/>
      </c>
      <c r="FF19" s="243" t="str">
        <f>IF(ISBLANK('Post Process Calc.'!W19),"",'Post Process Calc.'!W19)</f>
        <v/>
      </c>
      <c r="FG19" s="243" t="str">
        <f>IF(ISBLANK('Post Process Calc.'!X19),"",'Post Process Calc.'!X19)</f>
        <v/>
      </c>
      <c r="FH19" s="243" t="str">
        <f>IF(ISBLANK('Post Process Calc.'!Y19),"",'Post Process Calc.'!Y19)</f>
        <v/>
      </c>
      <c r="FI19" s="243" t="str">
        <f>IF(ISBLANK('Post Process Calc.'!Z19),"",'Post Process Calc.'!Z19)</f>
        <v/>
      </c>
      <c r="FJ19" s="243" t="str">
        <f>IF(ISBLANK('Post Process Calc.'!AA19),"",'Post Process Calc.'!AA19)</f>
        <v/>
      </c>
      <c r="FK19" s="243" t="str">
        <f>IF(ISBLANK('Post Process Calc.'!AB19),"",'Post Process Calc.'!AB19)</f>
        <v/>
      </c>
      <c r="FL19" s="243" t="str">
        <f>IF(ISBLANK('Post Process Calc.'!AC19),"",'Post Process Calc.'!AC19)</f>
        <v/>
      </c>
      <c r="FM19" s="243" t="str">
        <f>IF(ISBLANK('Post Process Calc.'!AD19),"",'Post Process Calc.'!AD19)</f>
        <v/>
      </c>
      <c r="FN19" s="243" t="str">
        <f>IF(ISBLANK('Post Process Calc.'!AE19),"",'Post Process Calc.'!AE19)</f>
        <v/>
      </c>
      <c r="FO19" s="243" t="str">
        <f>IF(ISBLANK('Post Process Calc.'!AF19),"",'Post Process Calc.'!AF19)</f>
        <v/>
      </c>
      <c r="FP19" s="243" t="str">
        <f>IF(ISBLANK('Post Process Calc.'!AG19),"",'Post Process Calc.'!AG19)</f>
        <v/>
      </c>
      <c r="FQ19" s="243" t="str">
        <f>IF(ISBLANK('Post Process Calc.'!AH19),"",'Post Process Calc.'!AH19)</f>
        <v/>
      </c>
      <c r="FR19" s="243" t="str">
        <f>IF(ISBLANK('Post Process Calc.'!AI19),"",'Post Process Calc.'!AI19)</f>
        <v/>
      </c>
      <c r="FS19" s="243" t="str">
        <f>IF(ISBLANK('Post Process Calc.'!AJ19),"",'Post Process Calc.'!AJ19)</f>
        <v/>
      </c>
    </row>
    <row r="20" spans="1:175">
      <c r="A20" s="238" t="str">
        <f>IF(Glutamine!B15&lt;&gt;0,Glutamine!$B$1,"")</f>
        <v>XB50</v>
      </c>
      <c r="B20" s="238">
        <f>IF(ISBLANK(Glutamine!A15),"",Glutamine!A15)</f>
        <v>8</v>
      </c>
      <c r="C20" s="245">
        <f>IF(ISBLANK(Glutamine!B15),"",Glutamine!B15)</f>
        <v>7.8833333333313931</v>
      </c>
      <c r="D20" s="246">
        <f>IF(ISBLANK(Glutamine!C15),"",Glutamine!C15)</f>
        <v>189.19999999995343</v>
      </c>
      <c r="E20" s="238">
        <f>IF(ISBLANK(Glutamine!D15),"",Glutamine!D15)</f>
        <v>20</v>
      </c>
      <c r="F20" s="238" t="str">
        <f>IF(ISBLANK(Glutamine!E15),"",Glutamine!E15)</f>
        <v/>
      </c>
      <c r="G20" s="238" t="str">
        <f>IF(ISBLANK(Glutamine!G15),"",Glutamine!G15)</f>
        <v/>
      </c>
      <c r="H20" s="238">
        <f>IF(ISBLANK(Glutamine!H15),"",Glutamine!H15)</f>
        <v>12.014300210571289</v>
      </c>
      <c r="I20" s="238">
        <f>IF(ISBLANK(Glutamine!I15),"",Glutamine!I15)</f>
        <v>0.10234978773979186</v>
      </c>
      <c r="J20" s="238">
        <f>IF(ISBLANK(Glutamine!J15),"",Glutamine!J15)</f>
        <v>12.116649998311081</v>
      </c>
      <c r="K20" s="238">
        <f>IF(ISBLANK(Glutamine!K15),"",Glutamine!K15)</f>
        <v>99.155296325683594</v>
      </c>
      <c r="L20" s="238" t="str">
        <f>IF(ISBLANK(Glutamine!L15),"",Glutamine!L15)</f>
        <v/>
      </c>
      <c r="M20" s="238" t="str">
        <f>IF(ISBLANK(Glutamine!M15),"",Glutamine!M15)</f>
        <v/>
      </c>
      <c r="N20" s="238" t="str">
        <f>IF(ISBLANK(Glutamine!N15),"",Glutamine!N15)</f>
        <v/>
      </c>
      <c r="O20" s="238" t="str">
        <f>IF(ISBLANK(Glutamine!O15),"",Glutamine!O15)</f>
        <v/>
      </c>
      <c r="P20" s="238" t="str">
        <f>IF(ISBLANK(Glutamine!P15),"",Glutamine!P15)</f>
        <v/>
      </c>
      <c r="Q20" s="238" t="str">
        <f>IF(ISBLANK(Glutamine!Q15),"",Glutamine!Q15)</f>
        <v/>
      </c>
      <c r="R20" s="238">
        <f>IF(ISBLANK(Glutamine!R15),"",Glutamine!R15)</f>
        <v>383</v>
      </c>
      <c r="S20" s="238">
        <f>IF(ISBLANK(Glutamine!S15),"",Glutamine!S15)</f>
        <v>737.5</v>
      </c>
      <c r="T20" s="238">
        <f>IF(ISBLANK(Glutamine!U15),"",Glutamine!U15)</f>
        <v>4.8159999999999998</v>
      </c>
      <c r="U20" s="238">
        <f>IF(ISBLANK(Glutamine!V15),"",Glutamine!V15)</f>
        <v>3.2389999999999999</v>
      </c>
      <c r="V20" s="238">
        <f>IF(ISBLANK(Glutamine!W15),"",Glutamine!W15)</f>
        <v>1.5249999999999999</v>
      </c>
      <c r="W20" s="238">
        <f>IF(ISBLANK(Glutamine!X15),"",Glutamine!X15)</f>
        <v>3.581</v>
      </c>
      <c r="X20" s="238">
        <f>IF(ISBLANK(Glutamine!Y15),"",Glutamine!Y15)</f>
        <v>0.44800000000000001</v>
      </c>
      <c r="Y20" s="238">
        <f>IF(ISBLANK(Glutamine!Z15),"",Glutamine!Z15)</f>
        <v>22.313994538067004</v>
      </c>
      <c r="Z20" s="238">
        <f>IF(ISBLANK(Glutamine!AA15),"",Glutamine!AA15)</f>
        <v>3.907</v>
      </c>
      <c r="AA20" s="238">
        <f>IF(ISBLANK(Glutamine!AB15),"",Glutamine!AB15)</f>
        <v>15.13</v>
      </c>
      <c r="AB20" s="238">
        <f>IF(ISBLANK(Glutamine!AC15),"",Glutamine!AC15)</f>
        <v>1.069</v>
      </c>
      <c r="AC20" s="238">
        <f>IF(ISBLANK(Glutamine!AD15),"",Glutamine!AD15)</f>
        <v>1.077</v>
      </c>
      <c r="AD20" s="238">
        <f>IF(ISBLANK(Glutamine!AE15),"",Glutamine!AE15)</f>
        <v>3.863</v>
      </c>
      <c r="AE20" s="238">
        <f>IF(ISBLANK(Glutamine!AF15),"",Glutamine!AF15)</f>
        <v>11.545293072824157</v>
      </c>
      <c r="AF20" s="238">
        <f>IF(ISBLANK(Glutamine!AG15),"",Glutamine!AG15)</f>
        <v>4.5259999999999998</v>
      </c>
      <c r="AG20" s="238">
        <f>IF(ISBLANK(Glutamine!AH15),"",Glutamine!AH15)</f>
        <v>4.742</v>
      </c>
      <c r="AH20" s="238">
        <f>IF(ISBLANK(Glutamine!AI15),"",Glutamine!AI15)</f>
        <v>0.16900000000000001</v>
      </c>
      <c r="AI20" s="238">
        <f>IF(ISBLANK(Glutamine!AJ15),"",Glutamine!AJ15)</f>
        <v>8.86</v>
      </c>
      <c r="AJ20" s="238">
        <f>IF(ISBLANK(Glutamine!AK15),"",Glutamine!AK15)</f>
        <v>1.829</v>
      </c>
      <c r="AK20" s="238">
        <f>IF(ISBLANK(Glutamine!AL15),"",Glutamine!AL15)</f>
        <v>3.0219999999999998</v>
      </c>
      <c r="AL20" s="238">
        <f>IF(ISBLANK(Glutamine!AM15),"",Glutamine!AM15)</f>
        <v>1.3180000000000001</v>
      </c>
      <c r="AM20" s="238">
        <f>IF(ISBLANK(Glutamine!AN15),"",Glutamine!AN15)</f>
        <v>1.085</v>
      </c>
      <c r="AN20" s="238">
        <f>IF(ISBLANK(Glutamine!AO15),"",Glutamine!AO15)</f>
        <v>1.5229999999999999</v>
      </c>
      <c r="AO20" s="238">
        <f>IF(ISBLANK(Glutamine!AP15),"",Glutamine!AP15)</f>
        <v>0.46300000000000002</v>
      </c>
      <c r="AP20" s="238">
        <f>IF(ISBLANK(Glutamine!AQ15),"",Glutamine!AQ15)</f>
        <v>6.8979999999999997</v>
      </c>
      <c r="AQ20" s="238">
        <f>IF(ISBLANK(Glutamine!AR15),"",Glutamine!AR15)</f>
        <v>0</v>
      </c>
      <c r="AR20" s="238" t="str">
        <f>IF(ISBLANK(Glutamine!AS15),"",Glutamine!AS15)</f>
        <v/>
      </c>
      <c r="AS20" s="238" t="str">
        <f>IF(ISBLANK(Glutamine!AT15),"",Glutamine!AT15)</f>
        <v/>
      </c>
      <c r="AT20" s="238" t="str">
        <f>IF(ISBLANK(Glutamine!AU15),"",Glutamine!AU15)</f>
        <v/>
      </c>
      <c r="AU20" s="238" t="str">
        <f>IF(ISBLANK(Glutamine!AV15),"",Glutamine!AV15)</f>
        <v/>
      </c>
      <c r="AV20" s="238" t="str">
        <f>IF(ISBLANK(Glutamine!AW15),"",Glutamine!AW15)</f>
        <v/>
      </c>
      <c r="AW20" s="238" t="str">
        <f>IF(ISBLANK(Glutamine!AX15),"",Glutamine!AX15)</f>
        <v/>
      </c>
      <c r="AX20" s="238" t="str">
        <f>IF(ISBLANK(Glutamine!AY15),"",Glutamine!AY15)</f>
        <v/>
      </c>
      <c r="AY20" s="238" t="str">
        <f>IF(ISBLANK(Glutamine!AZ15),"",Glutamine!AZ15)</f>
        <v/>
      </c>
      <c r="AZ20" s="238" t="str">
        <f>IF(ISBLANK(Glutamine!BA15),"",Glutamine!BA15)</f>
        <v/>
      </c>
      <c r="BA20" s="238" t="str">
        <f>IF(ISBLANK(Glutamine!BB15),"",Glutamine!BB15)</f>
        <v/>
      </c>
      <c r="BB20" s="238" t="str">
        <f>IF(ISBLANK(Glutamine!BC15),"",Glutamine!BC15)</f>
        <v/>
      </c>
      <c r="BC20" s="238" t="str">
        <f>IF(ISBLANK(Glutamine!BE15),"",Glutamine!BE15)</f>
        <v/>
      </c>
      <c r="BD20" s="238" t="str">
        <f>IF(ISBLANK(Glutamine!BF15),"",Glutamine!BF15)</f>
        <v/>
      </c>
      <c r="BE20" s="238" t="str">
        <f>IF(ISBLANK(Glutamine!BG15),"",Glutamine!BG15)</f>
        <v/>
      </c>
      <c r="BF20" s="238" t="str">
        <f>IF(ISBLANK(Glutamine!BI15),"",Glutamine!BI15)</f>
        <v/>
      </c>
      <c r="BG20" s="238" t="str">
        <f>IF(ISBLANK(Glutamine!BJ15),"",Glutamine!BJ15)</f>
        <v/>
      </c>
      <c r="BH20" s="238" t="str">
        <f>IF(ISBLANK(Glutamine!BK15),"",Glutamine!BK15)</f>
        <v/>
      </c>
      <c r="BI20" s="238" t="str">
        <f>IF(ISBLANK(Glutamine!BL15),"",Glutamine!BL15)</f>
        <v/>
      </c>
      <c r="BJ20" s="238" t="str">
        <f>IF(ISBLANK(Glutamine!BM15),"",Glutamine!BM15)</f>
        <v/>
      </c>
      <c r="BK20" s="238" t="str">
        <f>IF(ISBLANK(Glutamine!BN15),"",Glutamine!BN15)</f>
        <v/>
      </c>
      <c r="BL20" s="238" t="str">
        <f>IF(ISBLANK(Glutamine!BO15),"",Glutamine!BO15)</f>
        <v/>
      </c>
      <c r="BM20" s="238" t="str">
        <f>IF(ISBLANK(Glutamine!BP15),"",Glutamine!BP15)</f>
        <v/>
      </c>
      <c r="BN20" s="238">
        <f>IF(ISBLANK('In Process Calc.'!B13),"",ROUND('In Process Calc.'!B13,2))</f>
        <v>9.93</v>
      </c>
      <c r="BO20" s="238">
        <f>IF(ISBLANK('In Process Calc.'!C13),"",ROUND('In Process Calc.'!C13,2))</f>
        <v>238.27</v>
      </c>
      <c r="BP20" s="238">
        <f>IF(ISBLANK('In Process Calc.'!E13),"",'In Process Calc.'!E13)</f>
        <v>1862.8055555555557</v>
      </c>
      <c r="BQ20" s="238">
        <f>IF(ISBLANK('In Process Calc.'!F13),"",'In Process Calc.'!F13)</f>
        <v>0</v>
      </c>
      <c r="BR20" s="238">
        <f>IF(ISBLANK('In Process Calc.'!H13),"",'In Process Calc.'!H13)</f>
        <v>0</v>
      </c>
      <c r="BS20" s="238">
        <f>IF(ISBLANK('In Process Calc.'!J13),"",'In Process Calc.'!J13)</f>
        <v>1862.8055555555557</v>
      </c>
      <c r="BT20" s="238">
        <f>IF(ISBLANK('In Process Calc.'!K13),"",'In Process Calc.'!K13)</f>
        <v>1708.6861198190477</v>
      </c>
      <c r="BU20" s="238">
        <f>IF(ISBLANK('In Process Calc.'!L13),"",'In Process Calc.'!L13)</f>
        <v>27640.911844966511</v>
      </c>
      <c r="BV20" s="243">
        <f>IF(ISBLANK('In Process Calc.'!M13),"",'In Process Calc.'!M13)</f>
        <v>0</v>
      </c>
      <c r="BW20" s="243">
        <f>IF(ISBLANK('In Process Calc.'!N13),"",'In Process Calc.'!N13)</f>
        <v>2668.8415194444447</v>
      </c>
      <c r="BX20" s="243">
        <f>IF(ISBLANK('In Process Calc.'!O13),"",'In Process Calc.'!O13)</f>
        <v>-11.950793416666667</v>
      </c>
      <c r="BY20" s="243">
        <f>IF(ISBLANK('In Process Calc.'!P13),"",'In Process Calc.'!P13)</f>
        <v>-0.68007022222222235</v>
      </c>
      <c r="BZ20" s="243">
        <f>IF(ISBLANK('In Process Calc.'!Q13),"",'In Process Calc.'!Q13)</f>
        <v>12.865207999999999</v>
      </c>
      <c r="CA20" s="243">
        <f>IF(ISBLANK('In Process Calc.'!R13),"",'In Process Calc.'!R13)</f>
        <v>-0.86617505555555607</v>
      </c>
      <c r="CB20" s="243">
        <f>IF(ISBLANK('In Process Calc.'!S13),"",'In Process Calc.'!S13)</f>
        <v>1.8842701388888889</v>
      </c>
      <c r="CC20" s="243">
        <f>IF(ISBLANK('In Process Calc.'!T13),"",'In Process Calc.'!T13)</f>
        <v>62.980321981010789</v>
      </c>
      <c r="CD20" s="243">
        <f>IF(ISBLANK('In Process Calc.'!U13),"",'In Process Calc.'!U13)</f>
        <v>-10.960747888888891</v>
      </c>
      <c r="CE20" s="243">
        <f>IF(ISBLANK('In Process Calc.'!V13),"",'In Process Calc.'!V13)</f>
        <v>-12.378621138888887</v>
      </c>
      <c r="CF20" s="243">
        <f>IF(ISBLANK('In Process Calc.'!W13),"",'In Process Calc.'!W13)</f>
        <v>-0.32745099999999988</v>
      </c>
      <c r="CG20" s="243">
        <f>IF(ISBLANK('In Process Calc.'!X13),"",'In Process Calc.'!X13)</f>
        <v>0.96629552777777783</v>
      </c>
      <c r="CH20" s="243">
        <f>IF(ISBLANK('In Process Calc.'!Y13),"",'In Process Calc.'!Y13)</f>
        <v>0.29144227777777776</v>
      </c>
      <c r="CI20" s="243">
        <f>IF(ISBLANK('In Process Calc.'!Z13),"",'In Process Calc.'!Z13)</f>
        <v>5.1217775557529119</v>
      </c>
      <c r="CJ20" s="243">
        <f>IF(ISBLANK('In Process Calc.'!AA13),"",'In Process Calc.'!AA13)</f>
        <v>3.5985168611111087</v>
      </c>
      <c r="CK20" s="243">
        <f>IF(ISBLANK('In Process Calc.'!AB13),"",'In Process Calc.'!AB13)</f>
        <v>-8.7548861111110599E-2</v>
      </c>
      <c r="CL20" s="243">
        <f>IF(ISBLANK('In Process Calc.'!AC13),"",'In Process Calc.'!AC13)</f>
        <v>1.6079849999999998</v>
      </c>
      <c r="CM20" s="243">
        <f>IF(ISBLANK('In Process Calc.'!AD13),"",'In Process Calc.'!AD13)</f>
        <v>-11.633586388888892</v>
      </c>
      <c r="CN20" s="243">
        <f>IF(ISBLANK('In Process Calc.'!AE13),"",'In Process Calc.'!AE13)</f>
        <v>0.21346180555555566</v>
      </c>
      <c r="CO20" s="243">
        <f>IF(ISBLANK('In Process Calc.'!AF13),"",'In Process Calc.'!AF13)</f>
        <v>5.8315533888888886</v>
      </c>
      <c r="CP20" s="243">
        <f>IF(ISBLANK('In Process Calc.'!AG13),"",'In Process Calc.'!AG13)</f>
        <v>9.5063785833333334</v>
      </c>
      <c r="CQ20" s="243">
        <f>IF(ISBLANK('In Process Calc.'!AH13),"",'In Process Calc.'!AH13)</f>
        <v>5.7944710277777762</v>
      </c>
      <c r="CR20" s="243">
        <f>IF(ISBLANK('In Process Calc.'!AI13),"",'In Process Calc.'!AI13)</f>
        <v>-0.14488841666666663</v>
      </c>
      <c r="CS20" s="243">
        <f>IF(ISBLANK('In Process Calc.'!AJ13),"",'In Process Calc.'!AJ13)</f>
        <v>2.8955104444444446</v>
      </c>
      <c r="CT20" s="243">
        <f>IF(ISBLANK('In Process Calc.'!AK13),"",'In Process Calc.'!AK13)</f>
        <v>-3.677895222222225</v>
      </c>
      <c r="CU20" s="243">
        <f>IF(ISBLANK('In Process Calc.'!AL13),"",'In Process Calc.'!AL13)</f>
        <v>0</v>
      </c>
      <c r="CV20" s="243">
        <f>IF(ISBLANK('In Process Calc.'!AM13),"",'In Process Calc.'!AM13)</f>
        <v>19.463161583333321</v>
      </c>
      <c r="CW20" s="243">
        <f>IF(ISBLANK('In Process Calc.'!AN13),"",'In Process Calc.'!AN13)</f>
        <v>-4.1212182222222378</v>
      </c>
      <c r="CX20" s="243">
        <f>IF(ISBLANK('In Process Calc.'!AO13),"",'In Process Calc.'!AO13)</f>
        <v>99.226412583333314</v>
      </c>
      <c r="CY20" s="243">
        <f>IF(ISBLANK('In Process Calc.'!AP13),"",'In Process Calc.'!AP13)</f>
        <v>0</v>
      </c>
      <c r="CZ20" s="243">
        <f>IF(ISBLANK('In Process Calc.'!AQ13),"",'In Process Calc.'!AQ13)</f>
        <v>0</v>
      </c>
      <c r="DA20" s="243">
        <f>IF(ISBLANK('In Process Calc.'!AR13),"",'In Process Calc.'!AR13)</f>
        <v>5.8533818759091494E-4</v>
      </c>
      <c r="DB20" s="243">
        <f>IF(ISBLANK('In Process Calc.'!AS13),"",'In Process Calc.'!AS13)</f>
        <v>1.0426544828749363E-3</v>
      </c>
      <c r="DC20" s="243">
        <f>IF(ISBLANK('In Process Calc.'!AT13),"",'In Process Calc.'!AT13)</f>
        <v>4.5731629528402139E-4</v>
      </c>
      <c r="DD20" s="243">
        <f>IF(ISBLANK('In Process Calc.'!AU13),"",'In Process Calc.'!AU13)</f>
        <v>0.58963983488856009</v>
      </c>
      <c r="DE20" s="243">
        <f>IF(ISBLANK('In Process Calc.'!AV13),"",'In Process Calc.'!AV13)</f>
        <v>-9.7877664321289776E-5</v>
      </c>
      <c r="DF20" s="243">
        <f>IF(ISBLANK('In Process Calc.'!AW13),"",'In Process Calc.'!AW13)</f>
        <v>5.929982450434421E-4</v>
      </c>
      <c r="DG20" s="243">
        <f>IF(ISBLANK('In Process Calc.'!AX13),"",'In Process Calc.'!AX13)</f>
        <v>-2.706709030557668E-5</v>
      </c>
      <c r="DH20" s="243">
        <f>IF(ISBLANK('In Process Calc.'!AY13),"",'In Process Calc.'!AY13)</f>
        <v>2.0909645128322301E-3</v>
      </c>
      <c r="DI20" s="243">
        <f>IF(ISBLANK('In Process Calc.'!AZ13),"",'In Process Calc.'!AZ13)</f>
        <v>3.2409231679719796E-4</v>
      </c>
      <c r="DJ20" s="243">
        <f>IF(ISBLANK('In Process Calc.'!BA13),"",'In Process Calc.'!BA13)</f>
        <v>2.4144522984423475E-2</v>
      </c>
      <c r="DK20" s="243">
        <f>IF(ISBLANK('In Process Calc.'!BB13),"",'In Process Calc.'!BB13)</f>
        <v>-1.7617164919264152E-3</v>
      </c>
      <c r="DL20" s="243">
        <f>IF(ISBLANK('In Process Calc.'!BC13),"",'In Process Calc.'!BC13)</f>
        <v>8.9981165756781688E-3</v>
      </c>
      <c r="DM20" s="243">
        <f>IF(ISBLANK('In Process Calc.'!BD13),"",'In Process Calc.'!BD13)</f>
        <v>2.5855818103164826E-4</v>
      </c>
      <c r="DN20" s="243">
        <f>IF(ISBLANK('In Process Calc.'!BE13),"",'In Process Calc.'!BE13)</f>
        <v>1.6828775725175803E-4</v>
      </c>
      <c r="DO20" s="243">
        <f>IF(ISBLANK('In Process Calc.'!BF13),"",'In Process Calc.'!BF13)</f>
        <v>8.168915164496512E-4</v>
      </c>
      <c r="DP20" s="243">
        <f>IF(ISBLANK('In Process Calc.'!BG13),"",'In Process Calc.'!BG13)</f>
        <v>-1.0512866189746886E-2</v>
      </c>
      <c r="DQ20" s="243">
        <f>IF(ISBLANK('In Process Calc.'!BH13),"",'In Process Calc.'!BH13)</f>
        <v>1.6042256524807597E-3</v>
      </c>
      <c r="DR20" s="243">
        <f>IF(ISBLANK('In Process Calc.'!BI13),"",'In Process Calc.'!BI13)</f>
        <v>1.032344877587451E-3</v>
      </c>
      <c r="DS20" s="243">
        <f>IF(ISBLANK('In Process Calc.'!BJ13),"",'In Process Calc.'!BJ13)</f>
        <v>0</v>
      </c>
      <c r="DT20" s="243">
        <f>IF(ISBLANK('In Process Calc.'!BK13),"",'In Process Calc.'!BK13)</f>
        <v>1.2350433694079718E-3</v>
      </c>
      <c r="DU20" s="243">
        <f>IF(ISBLANK('In Process Calc.'!BL13),"",'In Process Calc.'!BL13)</f>
        <v>4.9710038313369273E-4</v>
      </c>
      <c r="DV20" s="243">
        <f>IF(ISBLANK('In Process Calc.'!BM13),"",'In Process Calc.'!BM13)</f>
        <v>2.5813248432405222E-4</v>
      </c>
      <c r="DW20" s="243">
        <f>IF(ISBLANK('In Process Calc.'!BN13),"",'In Process Calc.'!BN13)</f>
        <v>-3.1037533491919128E-4</v>
      </c>
      <c r="DX20" s="243">
        <f>IF(ISBLANK('In Process Calc.'!BO13),"",'In Process Calc.'!BO13)</f>
        <v>4.0813622359538127E-4</v>
      </c>
      <c r="DY20" s="243">
        <f>IF(ISBLANK('In Process Calc.'!BP13),"",'In Process Calc.'!BP13)</f>
        <v>2.922002943458681E-4</v>
      </c>
      <c r="DZ20" s="243">
        <f>IF(ISBLANK('In Process Calc.'!BQ13),"",'In Process Calc.'!BQ13)</f>
        <v>1.5003117165168683E-4</v>
      </c>
      <c r="EA20" s="243">
        <f>IF(ISBLANK('In Process Calc.'!BR13),"",'In Process Calc.'!BR13)</f>
        <v>1.7272290812815228E-3</v>
      </c>
      <c r="EB20" s="243">
        <f>IF(ISBLANK('In Process Calc.'!BS13),"",'In Process Calc.'!BS13)</f>
        <v>0</v>
      </c>
      <c r="EC20" s="243">
        <f>IF(ISBLANK('In Process Calc.'!BT13),"",'In Process Calc.'!BT13)</f>
        <v>1.7146360867593368E-2</v>
      </c>
      <c r="ED20" s="243">
        <f>IF(ISBLANK('In Process Calc.'!BU13),"",'In Process Calc.'!BU13)</f>
        <v>1.8479281901322628E-2</v>
      </c>
      <c r="EE20" s="243">
        <f>IF(ISBLANK('In Process Calc.'!BV13),"",'In Process Calc.'!BV13)</f>
        <v>8.9515327559730087E-2</v>
      </c>
      <c r="EF20" s="243">
        <f>IF(ISBLANK('In Process Calc.'!BW13),"",'In Process Calc.'!BW13)</f>
        <v>9.9656937378305929E-2</v>
      </c>
      <c r="EG20" s="243">
        <f>IF(ISBLANK('In Process Calc.'!BX13),"",'In Process Calc.'!BX13)</f>
        <v>-0.43541411841224298</v>
      </c>
      <c r="EH20" s="243">
        <f>IF(ISBLANK('In Process Calc.'!BY13),"",'In Process Calc.'!BY13)</f>
        <v>0</v>
      </c>
      <c r="EI20" s="243">
        <f>IF(ISBLANK('In Process Calc.'!BZ13),"",'In Process Calc.'!BZ13)</f>
        <v>-7.2965471012327046E-2</v>
      </c>
      <c r="EJ20" s="243">
        <f>IF(ISBLANK('In Process Calc.'!CA13),"",'In Process Calc.'!CA13)</f>
        <v>-0.70104547188376898</v>
      </c>
      <c r="EK20" s="243">
        <f>IF(ISBLANK('Post Process Calc.'!A20),"",'Post Process Calc.'!A20)</f>
        <v>0.34624999408721924</v>
      </c>
      <c r="EL20" s="243">
        <f>IF(ISBLANK('Post Process Calc.'!C20),"",'Post Process Calc.'!C20)</f>
        <v>-3.1743132469760522E-2</v>
      </c>
      <c r="EM20" s="243">
        <f>IF(ISBLANK('Post Process Calc.'!D20),"",'Post Process Calc.'!D20)</f>
        <v>-7.6275798642896547E-2</v>
      </c>
      <c r="EN20" s="243">
        <f>IF(ISBLANK('Post Process Calc.'!E20),"",'Post Process Calc.'!E20)</f>
        <v>-1.6363427720700739E-2</v>
      </c>
      <c r="EO20" s="243">
        <f>IF(ISBLANK('Post Process Calc.'!F20),"",'Post Process Calc.'!F20)</f>
        <v>6.8210324291244198E-2</v>
      </c>
      <c r="EP20" s="243">
        <f>IF(ISBLANK('Post Process Calc.'!G20),"",'Post Process Calc.'!G20)</f>
        <v>6.9559044570637413E-2</v>
      </c>
      <c r="EQ20" s="243" t="str">
        <f>IF(ISBLANK('Post Process Calc.'!H20),"",'Post Process Calc.'!H20)</f>
        <v/>
      </c>
      <c r="ER20" s="243" t="str">
        <f>IF(ISBLANK('Post Process Calc.'!I20),"",'Post Process Calc.'!I20)</f>
        <v/>
      </c>
      <c r="ES20" s="243" t="str">
        <f>IF(ISBLANK('Post Process Calc.'!J20),"",'Post Process Calc.'!J20)</f>
        <v/>
      </c>
      <c r="ET20" s="243" t="str">
        <f>IF(ISBLANK('Post Process Calc.'!K20),"",'Post Process Calc.'!K20)</f>
        <v/>
      </c>
      <c r="EU20" s="243" t="str">
        <f>IF(ISBLANK('Post Process Calc.'!L20),"",'Post Process Calc.'!L20)</f>
        <v/>
      </c>
      <c r="EV20" s="243" t="str">
        <f>IF(ISBLANK('Post Process Calc.'!M20),"",'Post Process Calc.'!M20)</f>
        <v/>
      </c>
      <c r="EW20" s="243" t="str">
        <f>IF(ISBLANK('Post Process Calc.'!N20),"",'Post Process Calc.'!N20)</f>
        <v/>
      </c>
      <c r="EX20" s="243" t="str">
        <f>IF(ISBLANK('Post Process Calc.'!O20),"",'Post Process Calc.'!O20)</f>
        <v/>
      </c>
      <c r="EY20" s="243" t="str">
        <f>IF(ISBLANK('Post Process Calc.'!P20),"",'Post Process Calc.'!P20)</f>
        <v/>
      </c>
      <c r="EZ20" s="243" t="str">
        <f>IF(ISBLANK('Post Process Calc.'!Q20),"",'Post Process Calc.'!Q20)</f>
        <v/>
      </c>
      <c r="FA20" s="243" t="str">
        <f>IF(ISBLANK('Post Process Calc.'!R20),"",'Post Process Calc.'!R20)</f>
        <v/>
      </c>
      <c r="FB20" s="243" t="str">
        <f>IF(ISBLANK('Post Process Calc.'!S20),"",'Post Process Calc.'!S20)</f>
        <v/>
      </c>
      <c r="FC20" s="243" t="str">
        <f>IF(ISBLANK('Post Process Calc.'!T20),"",'Post Process Calc.'!T20)</f>
        <v/>
      </c>
      <c r="FD20" s="243" t="str">
        <f>IF(ISBLANK('Post Process Calc.'!U20),"",'Post Process Calc.'!U20)</f>
        <v/>
      </c>
      <c r="FE20" s="243" t="str">
        <f>IF(ISBLANK('Post Process Calc.'!V20),"",'Post Process Calc.'!V20)</f>
        <v/>
      </c>
      <c r="FF20" s="243" t="str">
        <f>IF(ISBLANK('Post Process Calc.'!W20),"",'Post Process Calc.'!W20)</f>
        <v/>
      </c>
      <c r="FG20" s="243" t="str">
        <f>IF(ISBLANK('Post Process Calc.'!X20),"",'Post Process Calc.'!X20)</f>
        <v/>
      </c>
      <c r="FH20" s="243" t="str">
        <f>IF(ISBLANK('Post Process Calc.'!Y20),"",'Post Process Calc.'!Y20)</f>
        <v/>
      </c>
      <c r="FI20" s="243" t="str">
        <f>IF(ISBLANK('Post Process Calc.'!Z20),"",'Post Process Calc.'!Z20)</f>
        <v/>
      </c>
      <c r="FJ20" s="243" t="str">
        <f>IF(ISBLANK('Post Process Calc.'!AA20),"",'Post Process Calc.'!AA20)</f>
        <v/>
      </c>
      <c r="FK20" s="243" t="str">
        <f>IF(ISBLANK('Post Process Calc.'!AB20),"",'Post Process Calc.'!AB20)</f>
        <v/>
      </c>
      <c r="FL20" s="243" t="str">
        <f>IF(ISBLANK('Post Process Calc.'!AC20),"",'Post Process Calc.'!AC20)</f>
        <v/>
      </c>
      <c r="FM20" s="243" t="str">
        <f>IF(ISBLANK('Post Process Calc.'!AD20),"",'Post Process Calc.'!AD20)</f>
        <v/>
      </c>
      <c r="FN20" s="243" t="str">
        <f>IF(ISBLANK('Post Process Calc.'!AE20),"",'Post Process Calc.'!AE20)</f>
        <v/>
      </c>
      <c r="FO20" s="243" t="str">
        <f>IF(ISBLANK('Post Process Calc.'!AF20),"",'Post Process Calc.'!AF20)</f>
        <v/>
      </c>
      <c r="FP20" s="243" t="str">
        <f>IF(ISBLANK('Post Process Calc.'!AG20),"",'Post Process Calc.'!AG20)</f>
        <v/>
      </c>
      <c r="FQ20" s="243" t="str">
        <f>IF(ISBLANK('Post Process Calc.'!AH20),"",'Post Process Calc.'!AH20)</f>
        <v/>
      </c>
      <c r="FR20" s="243" t="str">
        <f>IF(ISBLANK('Post Process Calc.'!AI20),"",'Post Process Calc.'!AI20)</f>
        <v/>
      </c>
      <c r="FS20" s="243" t="str">
        <f>IF(ISBLANK('Post Process Calc.'!AJ20),"",'Post Process Calc.'!AJ20)</f>
        <v/>
      </c>
    </row>
    <row r="21" spans="1:175">
      <c r="A21" s="238" t="str">
        <f>IF(Glutamine!B16&lt;&gt;0,Glutamine!$B$1,"")</f>
        <v>XB50</v>
      </c>
      <c r="B21" s="238">
        <f>IF(ISBLANK(Glutamine!A16),"",Glutamine!A16)</f>
        <v>9</v>
      </c>
      <c r="C21" s="245">
        <f>IF(ISBLANK(Glutamine!B16),"",Glutamine!B16)</f>
        <v>8.8812499999985448</v>
      </c>
      <c r="D21" s="246">
        <f>IF(ISBLANK(Glutamine!C16),"",Glutamine!C16)</f>
        <v>213.14999999996508</v>
      </c>
      <c r="E21" s="238">
        <f>IF(ISBLANK(Glutamine!D16),"",Glutamine!D16)</f>
        <v>20</v>
      </c>
      <c r="F21" s="238" t="str">
        <f>IF(ISBLANK(Glutamine!E16),"",Glutamine!E16)</f>
        <v/>
      </c>
      <c r="G21" s="238" t="str">
        <f>IF(ISBLANK(Glutamine!G16),"",Glutamine!G16)</f>
        <v/>
      </c>
      <c r="H21" s="238">
        <f>IF(ISBLANK(Glutamine!H16),"",Glutamine!H16)</f>
        <v>14.453400476074219</v>
      </c>
      <c r="I21" s="238">
        <f>IF(ISBLANK(Glutamine!I16),"",Glutamine!I16)</f>
        <v>0.12589256020654993</v>
      </c>
      <c r="J21" s="238">
        <f>IF(ISBLANK(Glutamine!J16),"",Glutamine!J16)</f>
        <v>14.579293036280768</v>
      </c>
      <c r="K21" s="238">
        <f>IF(ISBLANK(Glutamine!K16),"",Glutamine!K16)</f>
        <v>99.136497497558594</v>
      </c>
      <c r="L21" s="238" t="str">
        <f>IF(ISBLANK(Glutamine!L16),"",Glutamine!L16)</f>
        <v/>
      </c>
      <c r="M21" s="238" t="str">
        <f>IF(ISBLANK(Glutamine!M16),"",Glutamine!M16)</f>
        <v/>
      </c>
      <c r="N21" s="238" t="str">
        <f>IF(ISBLANK(Glutamine!N16),"",Glutamine!N16)</f>
        <v/>
      </c>
      <c r="O21" s="238" t="str">
        <f>IF(ISBLANK(Glutamine!O16),"",Glutamine!O16)</f>
        <v/>
      </c>
      <c r="P21" s="238" t="str">
        <f>IF(ISBLANK(Glutamine!P16),"",Glutamine!P16)</f>
        <v/>
      </c>
      <c r="Q21" s="238" t="str">
        <f>IF(ISBLANK(Glutamine!Q16),"",Glutamine!Q16)</f>
        <v/>
      </c>
      <c r="R21" s="238">
        <f>IF(ISBLANK(Glutamine!R16),"",Glutamine!R16)</f>
        <v>376</v>
      </c>
      <c r="S21" s="238">
        <f>IF(ISBLANK(Glutamine!S16),"",Glutamine!S16)</f>
        <v>1175.25</v>
      </c>
      <c r="T21" s="238">
        <f>IF(ISBLANK(Glutamine!U16),"",Glutamine!U16)</f>
        <v>6.258</v>
      </c>
      <c r="U21" s="238">
        <f>IF(ISBLANK(Glutamine!V16),"",Glutamine!V16)</f>
        <v>2.8069999999999999</v>
      </c>
      <c r="V21" s="238">
        <f>IF(ISBLANK(Glutamine!W16),"",Glutamine!W16)</f>
        <v>0.06</v>
      </c>
      <c r="W21" s="238">
        <f>IF(ISBLANK(Glutamine!X16),"",Glutamine!X16)</f>
        <v>3.1160000000000001</v>
      </c>
      <c r="X21" s="238">
        <f>IF(ISBLANK(Glutamine!Y16),"",Glutamine!Y16)</f>
        <v>0.26900000000000002</v>
      </c>
      <c r="Y21" s="238">
        <f>IF(ISBLANK(Glutamine!Z16),"",Glutamine!Z16)</f>
        <v>10.87946002353516</v>
      </c>
      <c r="Z21" s="238">
        <f>IF(ISBLANK(Glutamine!AA16),"",Glutamine!AA16)</f>
        <v>5.0679999999999996</v>
      </c>
      <c r="AA21" s="238">
        <f>IF(ISBLANK(Glutamine!AB16),"",Glutamine!AB16)</f>
        <v>12.262</v>
      </c>
      <c r="AB21" s="238">
        <f>IF(ISBLANK(Glutamine!AC16),"",Glutamine!AC16)</f>
        <v>0.47899999999999998</v>
      </c>
      <c r="AC21" s="238">
        <f>IF(ISBLANK(Glutamine!AD16),"",Glutamine!AD16)</f>
        <v>0.878</v>
      </c>
      <c r="AD21" s="238">
        <f>IF(ISBLANK(Glutamine!AE16),"",Glutamine!AE16)</f>
        <v>3.1509999999999998</v>
      </c>
      <c r="AE21" s="238">
        <f>IF(ISBLANK(Glutamine!AF16),"",Glutamine!AF16)</f>
        <v>7.7708703374777972</v>
      </c>
      <c r="AF21" s="238">
        <f>IF(ISBLANK(Glutamine!AG16),"",Glutamine!AG16)</f>
        <v>3.3370000000000002</v>
      </c>
      <c r="AG21" s="238">
        <f>IF(ISBLANK(Glutamine!AH16),"",Glutamine!AH16)</f>
        <v>3.988</v>
      </c>
      <c r="AH21" s="238">
        <f>IF(ISBLANK(Glutamine!AI16),"",Glutamine!AI16)</f>
        <v>0</v>
      </c>
      <c r="AI21" s="238">
        <f>IF(ISBLANK(Glutamine!AJ16),"",Glutamine!AJ16)</f>
        <v>7.16</v>
      </c>
      <c r="AJ21" s="238">
        <f>IF(ISBLANK(Glutamine!AK16),"",Glutamine!AK16)</f>
        <v>1.4390000000000001</v>
      </c>
      <c r="AK21" s="238">
        <f>IF(ISBLANK(Glutamine!AL16),"",Glutamine!AL16)</f>
        <v>2.403</v>
      </c>
      <c r="AL21" s="238">
        <f>IF(ISBLANK(Glutamine!AM16),"",Glutamine!AM16)</f>
        <v>0.16900000000000001</v>
      </c>
      <c r="AM21" s="238">
        <f>IF(ISBLANK(Glutamine!AN16),"",Glutamine!AN16)</f>
        <v>0.42399999999999999</v>
      </c>
      <c r="AN21" s="238">
        <f>IF(ISBLANK(Glutamine!AO16),"",Glutamine!AO16)</f>
        <v>1.333</v>
      </c>
      <c r="AO21" s="238">
        <f>IF(ISBLANK(Glutamine!AP16),"",Glutamine!AP16)</f>
        <v>0.11700000000000001</v>
      </c>
      <c r="AP21" s="238">
        <f>IF(ISBLANK(Glutamine!AQ16),"",Glutamine!AQ16)</f>
        <v>5.843</v>
      </c>
      <c r="AQ21" s="238">
        <f>IF(ISBLANK(Glutamine!AR16),"",Glutamine!AR16)</f>
        <v>0</v>
      </c>
      <c r="AR21" s="238" t="str">
        <f>IF(ISBLANK(Glutamine!AS16),"",Glutamine!AS16)</f>
        <v/>
      </c>
      <c r="AS21" s="238" t="str">
        <f>IF(ISBLANK(Glutamine!AT16),"",Glutamine!AT16)</f>
        <v/>
      </c>
      <c r="AT21" s="238" t="str">
        <f>IF(ISBLANK(Glutamine!AU16),"",Glutamine!AU16)</f>
        <v/>
      </c>
      <c r="AU21" s="238" t="str">
        <f>IF(ISBLANK(Glutamine!AV16),"",Glutamine!AV16)</f>
        <v/>
      </c>
      <c r="AV21" s="238" t="str">
        <f>IF(ISBLANK(Glutamine!AW16),"",Glutamine!AW16)</f>
        <v/>
      </c>
      <c r="AW21" s="238" t="str">
        <f>IF(ISBLANK(Glutamine!AX16),"",Glutamine!AX16)</f>
        <v/>
      </c>
      <c r="AX21" s="238" t="str">
        <f>IF(ISBLANK(Glutamine!AY16),"",Glutamine!AY16)</f>
        <v/>
      </c>
      <c r="AY21" s="238" t="str">
        <f>IF(ISBLANK(Glutamine!AZ16),"",Glutamine!AZ16)</f>
        <v/>
      </c>
      <c r="AZ21" s="238" t="str">
        <f>IF(ISBLANK(Glutamine!BA16),"",Glutamine!BA16)</f>
        <v/>
      </c>
      <c r="BA21" s="238" t="str">
        <f>IF(ISBLANK(Glutamine!BB16),"",Glutamine!BB16)</f>
        <v/>
      </c>
      <c r="BB21" s="238" t="str">
        <f>IF(ISBLANK(Glutamine!BC16),"",Glutamine!BC16)</f>
        <v/>
      </c>
      <c r="BC21" s="238" t="str">
        <f>IF(ISBLANK(Glutamine!BE16),"",Glutamine!BE16)</f>
        <v/>
      </c>
      <c r="BD21" s="238" t="str">
        <f>IF(ISBLANK(Glutamine!BF16),"",Glutamine!BF16)</f>
        <v/>
      </c>
      <c r="BE21" s="238" t="str">
        <f>IF(ISBLANK(Glutamine!BG16),"",Glutamine!BG16)</f>
        <v/>
      </c>
      <c r="BF21" s="238" t="str">
        <f>IF(ISBLANK(Glutamine!BI16),"",Glutamine!BI16)</f>
        <v/>
      </c>
      <c r="BG21" s="238" t="str">
        <f>IF(ISBLANK(Glutamine!BJ16),"",Glutamine!BJ16)</f>
        <v/>
      </c>
      <c r="BH21" s="238" t="str">
        <f>IF(ISBLANK(Glutamine!BK16),"",Glutamine!BK16)</f>
        <v/>
      </c>
      <c r="BI21" s="238" t="str">
        <f>IF(ISBLANK(Glutamine!BL16),"",Glutamine!BL16)</f>
        <v/>
      </c>
      <c r="BJ21" s="238" t="str">
        <f>IF(ISBLANK(Glutamine!BM16),"",Glutamine!BM16)</f>
        <v/>
      </c>
      <c r="BK21" s="238" t="str">
        <f>IF(ISBLANK(Glutamine!BN16),"",Glutamine!BN16)</f>
        <v/>
      </c>
      <c r="BL21" s="238" t="str">
        <f>IF(ISBLANK(Glutamine!BO16),"",Glutamine!BO16)</f>
        <v/>
      </c>
      <c r="BM21" s="238" t="str">
        <f>IF(ISBLANK(Glutamine!BP16),"",Glutamine!BP16)</f>
        <v/>
      </c>
      <c r="BN21" s="238">
        <f>IF(ISBLANK('In Process Calc.'!B14),"",ROUND('In Process Calc.'!B14,2))</f>
        <v>10.91</v>
      </c>
      <c r="BO21" s="238">
        <f>IF(ISBLANK('In Process Calc.'!C14),"",ROUND('In Process Calc.'!C14,2))</f>
        <v>261.92</v>
      </c>
      <c r="BP21" s="238">
        <f>IF(ISBLANK('In Process Calc.'!E14),"",'In Process Calc.'!E14)</f>
        <v>1853.0555555555557</v>
      </c>
      <c r="BQ21" s="238">
        <f>IF(ISBLANK('In Process Calc.'!F14),"",'In Process Calc.'!F14)</f>
        <v>0</v>
      </c>
      <c r="BR21" s="238">
        <f>IF(ISBLANK('In Process Calc.'!H14),"",'In Process Calc.'!H14)</f>
        <v>0</v>
      </c>
      <c r="BS21" s="238">
        <f>IF(ISBLANK('In Process Calc.'!J14),"",'In Process Calc.'!J14)</f>
        <v>1853.0555555555557</v>
      </c>
      <c r="BT21" s="238">
        <f>IF(ISBLANK('In Process Calc.'!K14),"",'In Process Calc.'!K14)</f>
        <v>2138.4933505961603</v>
      </c>
      <c r="BU21" s="238">
        <f>IF(ISBLANK('In Process Calc.'!L14),"",'In Process Calc.'!L14)</f>
        <v>28557.62884349018</v>
      </c>
      <c r="BV21" s="243">
        <f>IF(ISBLANK('In Process Calc.'!M14),"",'In Process Calc.'!M14)</f>
        <v>0</v>
      </c>
      <c r="BW21" s="243">
        <f>IF(ISBLANK('In Process Calc.'!N14),"",'In Process Calc.'!N14)</f>
        <v>3275.5721833333337</v>
      </c>
      <c r="BX21" s="243">
        <f>IF(ISBLANK('In Process Calc.'!O14),"",'In Process Calc.'!O14)</f>
        <v>-9.030172499999999</v>
      </c>
      <c r="BY21" s="243">
        <f>IF(ISBLANK('In Process Calc.'!P14),"",'In Process Calc.'!P14)</f>
        <v>-7.219777777777725E-2</v>
      </c>
      <c r="BZ21" s="243">
        <f>IF(ISBLANK('In Process Calc.'!Q14),"",'In Process Calc.'!Q14)</f>
        <v>12.856644722222221</v>
      </c>
      <c r="CA21" s="243">
        <f>IF(ISBLANK('In Process Calc.'!R14),"",'In Process Calc.'!R14)</f>
        <v>-1.0927230555555558</v>
      </c>
      <c r="CB21" s="243">
        <f>IF(ISBLANK('In Process Calc.'!S14),"",'In Process Calc.'!S14)</f>
        <v>1.9951116666666666</v>
      </c>
      <c r="CC21" s="243">
        <f>IF(ISBLANK('In Process Calc.'!T14),"",'In Process Calc.'!T14)</f>
        <v>76.351001640459856</v>
      </c>
      <c r="CD21" s="243">
        <f>IF(ISBLANK('In Process Calc.'!U14),"",'In Process Calc.'!U14)</f>
        <v>-8.1997708333333339</v>
      </c>
      <c r="CE21" s="243">
        <f>IF(ISBLANK('In Process Calc.'!V14),"",'In Process Calc.'!V14)</f>
        <v>-8.1024688888888861</v>
      </c>
      <c r="CF21" s="243">
        <f>IF(ISBLANK('In Process Calc.'!W14),"",'In Process Calc.'!W14)</f>
        <v>0.22120833333333351</v>
      </c>
      <c r="CG21" s="243">
        <f>IF(ISBLANK('In Process Calc.'!X14),"",'In Process Calc.'!X14)</f>
        <v>1.1672130555555555</v>
      </c>
      <c r="CH21" s="243">
        <f>IF(ISBLANK('In Process Calc.'!Y14),"",'In Process Calc.'!Y14)</f>
        <v>0.67958055555555497</v>
      </c>
      <c r="CI21" s="243">
        <f>IF(ISBLANK('In Process Calc.'!Z14),"",'In Process Calc.'!Z14)</f>
        <v>4.6767996348924417</v>
      </c>
      <c r="CJ21" s="243">
        <f>IF(ISBLANK('In Process Calc.'!AA14),"",'In Process Calc.'!AA14)</f>
        <v>5.0900524999999979</v>
      </c>
      <c r="CK21" s="243">
        <f>IF(ISBLANK('In Process Calc.'!AB14),"",'In Process Calc.'!AB14)</f>
        <v>1.3310908333333336</v>
      </c>
      <c r="CL21" s="243">
        <f>IF(ISBLANK('In Process Calc.'!AC14),"",'In Process Calc.'!AC14)</f>
        <v>1.6079849999999998</v>
      </c>
      <c r="CM21" s="243">
        <f>IF(ISBLANK('In Process Calc.'!AD14),"",'In Process Calc.'!AD14)</f>
        <v>-17.811011111111114</v>
      </c>
      <c r="CN21" s="243">
        <f>IF(ISBLANK('In Process Calc.'!AE14),"",'In Process Calc.'!AE14)</f>
        <v>0.86909833333333331</v>
      </c>
      <c r="CO21" s="243">
        <f>IF(ISBLANK('In Process Calc.'!AF14),"",'In Process Calc.'!AF14)</f>
        <v>5.7157597222222227</v>
      </c>
      <c r="CP21" s="243">
        <f>IF(ISBLANK('In Process Calc.'!AG14),"",'In Process Calc.'!AG14)</f>
        <v>9.5129219444444448</v>
      </c>
      <c r="CQ21" s="243">
        <f>IF(ISBLANK('In Process Calc.'!AH14),"",'In Process Calc.'!AH14)</f>
        <v>6.0344213888888873</v>
      </c>
      <c r="CR21" s="243">
        <f>IF(ISBLANK('In Process Calc.'!AI14),"",'In Process Calc.'!AI14)</f>
        <v>0.18244527777777791</v>
      </c>
      <c r="CS21" s="243">
        <f>IF(ISBLANK('In Process Calc.'!AJ14),"",'In Process Calc.'!AJ14)</f>
        <v>3.0147300000000001</v>
      </c>
      <c r="CT21" s="243">
        <f>IF(ISBLANK('In Process Calc.'!AK14),"",'In Process Calc.'!AK14)</f>
        <v>-1.8132688888888895</v>
      </c>
      <c r="CU21" s="243">
        <f>IF(ISBLANK('In Process Calc.'!AL14),"",'In Process Calc.'!AL14)</f>
        <v>0</v>
      </c>
      <c r="CV21" s="243">
        <f>IF(ISBLANK('In Process Calc.'!AM14),"",'In Process Calc.'!AM14)</f>
        <v>50.06202694444444</v>
      </c>
      <c r="CW21" s="243">
        <f>IF(ISBLANK('In Process Calc.'!AN14),"",'In Process Calc.'!AN14)</f>
        <v>23.220843333333328</v>
      </c>
      <c r="CX21" s="243">
        <f>IF(ISBLANK('In Process Calc.'!AO14),"",'In Process Calc.'!AO14)</f>
        <v>171.41271083333334</v>
      </c>
      <c r="CY21" s="243">
        <f>IF(ISBLANK('In Process Calc.'!AP14),"",'In Process Calc.'!AP14)</f>
        <v>0</v>
      </c>
      <c r="CZ21" s="243">
        <f>IF(ISBLANK('In Process Calc.'!AQ14),"",'In Process Calc.'!AQ14)</f>
        <v>0</v>
      </c>
      <c r="DA21" s="243">
        <f>IF(ISBLANK('In Process Calc.'!AR14),"",'In Process Calc.'!AR14)</f>
        <v>1.3551960083395115E-3</v>
      </c>
      <c r="DB21" s="243">
        <f>IF(ISBLANK('In Process Calc.'!AS14),"",'In Process Calc.'!AS14)</f>
        <v>1.3620446749401851E-3</v>
      </c>
      <c r="DC21" s="243">
        <f>IF(ISBLANK('In Process Calc.'!AT14),"",'In Process Calc.'!AT14)</f>
        <v>6.8486666006736217E-6</v>
      </c>
      <c r="DD21" s="243">
        <f>IF(ISBLANK('In Process Calc.'!AU14),"",'In Process Calc.'!AU14)</f>
        <v>0.89693872281585574</v>
      </c>
      <c r="DE21" s="243">
        <f>IF(ISBLANK('In Process Calc.'!AV14),"",'In Process Calc.'!AV14)</f>
        <v>4.3175961769158369E-3</v>
      </c>
      <c r="DF21" s="243">
        <f>IF(ISBLANK('In Process Calc.'!AW14),"",'In Process Calc.'!AW14)</f>
        <v>8.9862663353833749E-4</v>
      </c>
      <c r="DG21" s="243">
        <f>IF(ISBLANK('In Process Calc.'!AX14),"",'In Process Calc.'!AX14)</f>
        <v>-1.265921749180682E-5</v>
      </c>
      <c r="DH21" s="243">
        <f>IF(ISBLANK('In Process Calc.'!AY14),"",'In Process Calc.'!AY14)</f>
        <v>-3.3490918766831664E-4</v>
      </c>
      <c r="DI21" s="243">
        <f>IF(ISBLANK('In Process Calc.'!AZ14),"",'In Process Calc.'!AZ14)</f>
        <v>1.6385863493816196E-4</v>
      </c>
      <c r="DJ21" s="243">
        <f>IF(ISBLANK('In Process Calc.'!BA14),"",'In Process Calc.'!BA14)</f>
        <v>3.1093867846328657E-2</v>
      </c>
      <c r="DK21" s="243">
        <f>IF(ISBLANK('In Process Calc.'!BB14),"",'In Process Calc.'!BB14)</f>
        <v>4.0815923462002458E-3</v>
      </c>
      <c r="DL21" s="243">
        <f>IF(ISBLANK('In Process Calc.'!BC14),"",'In Process Calc.'!BC14)</f>
        <v>6.3214977682148872E-3</v>
      </c>
      <c r="DM21" s="243">
        <f>IF(ISBLANK('In Process Calc.'!BD14),"",'In Process Calc.'!BD14)</f>
        <v>8.1109103427665238E-4</v>
      </c>
      <c r="DN21" s="243">
        <f>IF(ISBLANK('In Process Calc.'!BE14),"",'In Process Calc.'!BE14)</f>
        <v>2.9701928958270231E-4</v>
      </c>
      <c r="DO21" s="243">
        <f>IF(ISBLANK('In Process Calc.'!BF14),"",'In Process Calc.'!BF14)</f>
        <v>5.7379043431650216E-4</v>
      </c>
      <c r="DP21" s="243">
        <f>IF(ISBLANK('In Process Calc.'!BG14),"",'In Process Calc.'!BG14)</f>
        <v>-5.1656847741637165E-4</v>
      </c>
      <c r="DQ21" s="243">
        <f>IF(ISBLANK('In Process Calc.'!BH14),"",'In Process Calc.'!BH14)</f>
        <v>2.2049587248557574E-3</v>
      </c>
      <c r="DR21" s="243">
        <f>IF(ISBLANK('In Process Calc.'!BI14),"",'In Process Calc.'!BI14)</f>
        <v>2.0971955950192375E-3</v>
      </c>
      <c r="DS21" s="243">
        <f>IF(ISBLANK('In Process Calc.'!BJ14),"",'In Process Calc.'!BJ14)</f>
        <v>0</v>
      </c>
      <c r="DT21" s="243">
        <f>IF(ISBLANK('In Process Calc.'!BK14),"",'In Process Calc.'!BK14)</f>
        <v>-9.1321763847026817E-3</v>
      </c>
      <c r="DU21" s="243">
        <f>IF(ISBLANK('In Process Calc.'!BL14),"",'In Process Calc.'!BL14)</f>
        <v>9.6923696931216097E-4</v>
      </c>
      <c r="DV21" s="243">
        <f>IF(ISBLANK('In Process Calc.'!BM14),"",'In Process Calc.'!BM14)</f>
        <v>-1.7117945353951018E-4</v>
      </c>
      <c r="DW21" s="243">
        <f>IF(ISBLANK('In Process Calc.'!BN14),"",'In Process Calc.'!BN14)</f>
        <v>9.6731454453042315E-6</v>
      </c>
      <c r="DX21" s="243">
        <f>IF(ISBLANK('In Process Calc.'!BO14),"",'In Process Calc.'!BO14)</f>
        <v>3.5472209209722245E-4</v>
      </c>
      <c r="DY21" s="243">
        <f>IF(ISBLANK('In Process Calc.'!BP14),"",'In Process Calc.'!BP14)</f>
        <v>4.8390213863224574E-4</v>
      </c>
      <c r="DZ21" s="243">
        <f>IF(ISBLANK('In Process Calc.'!BQ14),"",'In Process Calc.'!BQ14)</f>
        <v>1.7624399467348594E-4</v>
      </c>
      <c r="EA21" s="243">
        <f>IF(ISBLANK('In Process Calc.'!BR14),"",'In Process Calc.'!BR14)</f>
        <v>2.7565040989177563E-3</v>
      </c>
      <c r="EB21" s="243">
        <f>IF(ISBLANK('In Process Calc.'!BS14),"",'In Process Calc.'!BS14)</f>
        <v>0</v>
      </c>
      <c r="EC21" s="243">
        <f>IF(ISBLANK('In Process Calc.'!BT14),"",'In Process Calc.'!BT14)</f>
        <v>4.4586984806447641E-2</v>
      </c>
      <c r="ED21" s="243">
        <f>IF(ISBLANK('In Process Calc.'!BU14),"",'In Process Calc.'!BU14)</f>
        <v>3.1137212244829127E-2</v>
      </c>
      <c r="EE21" s="243">
        <f>IF(ISBLANK('In Process Calc.'!BV14),"",'In Process Calc.'!BV14)</f>
        <v>0.12923231168625604</v>
      </c>
      <c r="EF21" s="243">
        <f>IF(ISBLANK('In Process Calc.'!BW14),"",'In Process Calc.'!BW14)</f>
        <v>0.13147848257459407</v>
      </c>
      <c r="EG21" s="243">
        <f>IF(ISBLANK('In Process Calc.'!BX14),"",'In Process Calc.'!BX14)</f>
        <v>-1.6613194600599179E-2</v>
      </c>
      <c r="EH21" s="243">
        <f>IF(ISBLANK('In Process Calc.'!BY14),"",'In Process Calc.'!BY14)</f>
        <v>0</v>
      </c>
      <c r="EI21" s="243">
        <f>IF(ISBLANK('In Process Calc.'!BZ14),"",'In Process Calc.'!BZ14)</f>
        <v>0.13126679403064909</v>
      </c>
      <c r="EJ21" s="243">
        <f>IF(ISBLANK('In Process Calc.'!CA14),"",'In Process Calc.'!CA14)</f>
        <v>-2.2374053090344193</v>
      </c>
      <c r="EK21" s="243">
        <f>IF(ISBLANK('Post Process Calc.'!A21),"",'Post Process Calc.'!A21)</f>
        <v>0.63624999408721916</v>
      </c>
      <c r="EL21" s="243">
        <f>IF(ISBLANK('Post Process Calc.'!C21),"",'Post Process Calc.'!C21)</f>
        <v>8.6618527994357999E-2</v>
      </c>
      <c r="EM21" s="243">
        <f>IF(ISBLANK('Post Process Calc.'!D21),"",'Post Process Calc.'!D21)</f>
        <v>6.7525886130626642E-2</v>
      </c>
      <c r="EN21" s="243">
        <f>IF(ISBLANK('Post Process Calc.'!E21),"",'Post Process Calc.'!E21)</f>
        <v>-1.4165038298557255E-2</v>
      </c>
      <c r="EO21" s="243">
        <f>IF(ISBLANK('Post Process Calc.'!F21),"",'Post Process Calc.'!F21)</f>
        <v>9.5480416362657642E-3</v>
      </c>
      <c r="EP21" s="243">
        <f>IF(ISBLANK('Post Process Calc.'!G21),"",'Post Process Calc.'!G21)</f>
        <v>1.0469630871844358E-2</v>
      </c>
      <c r="EQ21" s="243" t="str">
        <f>IF(ISBLANK('Post Process Calc.'!H21),"",'Post Process Calc.'!H21)</f>
        <v/>
      </c>
      <c r="ER21" s="243" t="str">
        <f>IF(ISBLANK('Post Process Calc.'!I21),"",'Post Process Calc.'!I21)</f>
        <v/>
      </c>
      <c r="ES21" s="243" t="str">
        <f>IF(ISBLANK('Post Process Calc.'!J21),"",'Post Process Calc.'!J21)</f>
        <v/>
      </c>
      <c r="ET21" s="243" t="str">
        <f>IF(ISBLANK('Post Process Calc.'!K21),"",'Post Process Calc.'!K21)</f>
        <v/>
      </c>
      <c r="EU21" s="243" t="str">
        <f>IF(ISBLANK('Post Process Calc.'!L21),"",'Post Process Calc.'!L21)</f>
        <v/>
      </c>
      <c r="EV21" s="243" t="str">
        <f>IF(ISBLANK('Post Process Calc.'!M21),"",'Post Process Calc.'!M21)</f>
        <v/>
      </c>
      <c r="EW21" s="243" t="str">
        <f>IF(ISBLANK('Post Process Calc.'!N21),"",'Post Process Calc.'!N21)</f>
        <v/>
      </c>
      <c r="EX21" s="243" t="str">
        <f>IF(ISBLANK('Post Process Calc.'!O21),"",'Post Process Calc.'!O21)</f>
        <v/>
      </c>
      <c r="EY21" s="243" t="str">
        <f>IF(ISBLANK('Post Process Calc.'!P21),"",'Post Process Calc.'!P21)</f>
        <v/>
      </c>
      <c r="EZ21" s="243" t="str">
        <f>IF(ISBLANK('Post Process Calc.'!Q21),"",'Post Process Calc.'!Q21)</f>
        <v/>
      </c>
      <c r="FA21" s="243" t="str">
        <f>IF(ISBLANK('Post Process Calc.'!R21),"",'Post Process Calc.'!R21)</f>
        <v/>
      </c>
      <c r="FB21" s="243" t="str">
        <f>IF(ISBLANK('Post Process Calc.'!S21),"",'Post Process Calc.'!S21)</f>
        <v/>
      </c>
      <c r="FC21" s="243" t="str">
        <f>IF(ISBLANK('Post Process Calc.'!T21),"",'Post Process Calc.'!T21)</f>
        <v/>
      </c>
      <c r="FD21" s="243" t="str">
        <f>IF(ISBLANK('Post Process Calc.'!U21),"",'Post Process Calc.'!U21)</f>
        <v/>
      </c>
      <c r="FE21" s="243" t="str">
        <f>IF(ISBLANK('Post Process Calc.'!V21),"",'Post Process Calc.'!V21)</f>
        <v/>
      </c>
      <c r="FF21" s="243" t="str">
        <f>IF(ISBLANK('Post Process Calc.'!W21),"",'Post Process Calc.'!W21)</f>
        <v/>
      </c>
      <c r="FG21" s="243" t="str">
        <f>IF(ISBLANK('Post Process Calc.'!X21),"",'Post Process Calc.'!X21)</f>
        <v/>
      </c>
      <c r="FH21" s="243" t="str">
        <f>IF(ISBLANK('Post Process Calc.'!Y21),"",'Post Process Calc.'!Y21)</f>
        <v/>
      </c>
      <c r="FI21" s="243" t="str">
        <f>IF(ISBLANK('Post Process Calc.'!Z21),"",'Post Process Calc.'!Z21)</f>
        <v/>
      </c>
      <c r="FJ21" s="243" t="str">
        <f>IF(ISBLANK('Post Process Calc.'!AA21),"",'Post Process Calc.'!AA21)</f>
        <v/>
      </c>
      <c r="FK21" s="243" t="str">
        <f>IF(ISBLANK('Post Process Calc.'!AB21),"",'Post Process Calc.'!AB21)</f>
        <v/>
      </c>
      <c r="FL21" s="243" t="str">
        <f>IF(ISBLANK('Post Process Calc.'!AC21),"",'Post Process Calc.'!AC21)</f>
        <v/>
      </c>
      <c r="FM21" s="243" t="str">
        <f>IF(ISBLANK('Post Process Calc.'!AD21),"",'Post Process Calc.'!AD21)</f>
        <v/>
      </c>
      <c r="FN21" s="243" t="str">
        <f>IF(ISBLANK('Post Process Calc.'!AE21),"",'Post Process Calc.'!AE21)</f>
        <v/>
      </c>
      <c r="FO21" s="243" t="str">
        <f>IF(ISBLANK('Post Process Calc.'!AF21),"",'Post Process Calc.'!AF21)</f>
        <v/>
      </c>
      <c r="FP21" s="243" t="str">
        <f>IF(ISBLANK('Post Process Calc.'!AG21),"",'Post Process Calc.'!AG21)</f>
        <v/>
      </c>
      <c r="FQ21" s="243" t="str">
        <f>IF(ISBLANK('Post Process Calc.'!AH21),"",'Post Process Calc.'!AH21)</f>
        <v/>
      </c>
      <c r="FR21" s="243" t="str">
        <f>IF(ISBLANK('Post Process Calc.'!AI21),"",'Post Process Calc.'!AI21)</f>
        <v/>
      </c>
      <c r="FS21" s="243" t="str">
        <f>IF(ISBLANK('Post Process Calc.'!AJ21),"",'Post Process Calc.'!AJ21)</f>
        <v/>
      </c>
    </row>
    <row r="22" spans="1:175">
      <c r="A22" s="238" t="e">
        <f>IF(Glutamine!#REF!&lt;&gt;0,Glutamine!$B$1,"")</f>
        <v>#REF!</v>
      </c>
      <c r="B22" s="238" t="e">
        <f>IF(ISBLANK(Glutamine!#REF!),"",Glutamine!#REF!)</f>
        <v>#REF!</v>
      </c>
      <c r="C22" s="245" t="e">
        <f>IF(ISBLANK(Glutamine!#REF!),"",Glutamine!#REF!)</f>
        <v>#REF!</v>
      </c>
      <c r="D22" s="246" t="e">
        <f>IF(ISBLANK(Glutamine!#REF!),"",Glutamine!#REF!)</f>
        <v>#REF!</v>
      </c>
      <c r="E22" s="238" t="e">
        <f>IF(ISBLANK(Glutamine!#REF!),"",Glutamine!#REF!)</f>
        <v>#REF!</v>
      </c>
      <c r="F22" s="238" t="e">
        <f>IF(ISBLANK(Glutamine!#REF!),"",Glutamine!#REF!)</f>
        <v>#REF!</v>
      </c>
      <c r="G22" s="238" t="e">
        <f>IF(ISBLANK(Glutamine!#REF!),"",Glutamine!#REF!)</f>
        <v>#REF!</v>
      </c>
      <c r="H22" s="238" t="e">
        <f>IF(ISBLANK(Glutamine!#REF!),"",Glutamine!#REF!)</f>
        <v>#REF!</v>
      </c>
      <c r="I22" s="238" t="e">
        <f>IF(ISBLANK(Glutamine!#REF!),"",Glutamine!#REF!)</f>
        <v>#REF!</v>
      </c>
      <c r="J22" s="238" t="e">
        <f>IF(ISBLANK(Glutamine!#REF!),"",Glutamine!#REF!)</f>
        <v>#REF!</v>
      </c>
      <c r="K22" s="238" t="e">
        <f>IF(ISBLANK(Glutamine!#REF!),"",Glutamine!#REF!)</f>
        <v>#REF!</v>
      </c>
      <c r="L22" s="238" t="e">
        <f>IF(ISBLANK(Glutamine!#REF!),"",Glutamine!#REF!)</f>
        <v>#REF!</v>
      </c>
      <c r="M22" s="238" t="e">
        <f>IF(ISBLANK(Glutamine!#REF!),"",Glutamine!#REF!)</f>
        <v>#REF!</v>
      </c>
      <c r="N22" s="238" t="e">
        <f>IF(ISBLANK(Glutamine!#REF!),"",Glutamine!#REF!)</f>
        <v>#REF!</v>
      </c>
      <c r="O22" s="238" t="e">
        <f>IF(ISBLANK(Glutamine!#REF!),"",Glutamine!#REF!)</f>
        <v>#REF!</v>
      </c>
      <c r="P22" s="238" t="e">
        <f>IF(ISBLANK(Glutamine!#REF!),"",Glutamine!#REF!)</f>
        <v>#REF!</v>
      </c>
      <c r="Q22" s="238" t="e">
        <f>IF(ISBLANK(Glutamine!#REF!),"",Glutamine!#REF!)</f>
        <v>#REF!</v>
      </c>
      <c r="R22" s="238" t="e">
        <f>IF(ISBLANK(Glutamine!#REF!),"",Glutamine!#REF!)</f>
        <v>#REF!</v>
      </c>
      <c r="S22" s="238" t="e">
        <f>IF(ISBLANK(Glutamine!#REF!),"",Glutamine!#REF!)</f>
        <v>#REF!</v>
      </c>
      <c r="T22" s="238" t="e">
        <f>IF(ISBLANK(Glutamine!#REF!),"",Glutamine!#REF!)</f>
        <v>#REF!</v>
      </c>
      <c r="U22" s="238" t="e">
        <f>IF(ISBLANK(Glutamine!#REF!),"",Glutamine!#REF!)</f>
        <v>#REF!</v>
      </c>
      <c r="V22" s="238" t="e">
        <f>IF(ISBLANK(Glutamine!#REF!),"",Glutamine!#REF!)</f>
        <v>#REF!</v>
      </c>
      <c r="W22" s="238" t="e">
        <f>IF(ISBLANK(Glutamine!#REF!),"",Glutamine!#REF!)</f>
        <v>#REF!</v>
      </c>
      <c r="X22" s="238" t="e">
        <f>IF(ISBLANK(Glutamine!#REF!),"",Glutamine!#REF!)</f>
        <v>#REF!</v>
      </c>
      <c r="Y22" s="238" t="e">
        <f>IF(ISBLANK(Glutamine!#REF!),"",Glutamine!#REF!)</f>
        <v>#REF!</v>
      </c>
      <c r="Z22" s="238" t="e">
        <f>IF(ISBLANK(Glutamine!#REF!),"",Glutamine!#REF!)</f>
        <v>#REF!</v>
      </c>
      <c r="AA22" s="238" t="e">
        <f>IF(ISBLANK(Glutamine!#REF!),"",Glutamine!#REF!)</f>
        <v>#REF!</v>
      </c>
      <c r="AB22" s="238" t="e">
        <f>IF(ISBLANK(Glutamine!#REF!),"",Glutamine!#REF!)</f>
        <v>#REF!</v>
      </c>
      <c r="AC22" s="238" t="e">
        <f>IF(ISBLANK(Glutamine!#REF!),"",Glutamine!#REF!)</f>
        <v>#REF!</v>
      </c>
      <c r="AD22" s="238" t="e">
        <f>IF(ISBLANK(Glutamine!#REF!),"",Glutamine!#REF!)</f>
        <v>#REF!</v>
      </c>
      <c r="AE22" s="238" t="e">
        <f>IF(ISBLANK(Glutamine!#REF!),"",Glutamine!#REF!)</f>
        <v>#REF!</v>
      </c>
      <c r="AF22" s="238" t="e">
        <f>IF(ISBLANK(Glutamine!#REF!),"",Glutamine!#REF!)</f>
        <v>#REF!</v>
      </c>
      <c r="AG22" s="238" t="e">
        <f>IF(ISBLANK(Glutamine!#REF!),"",Glutamine!#REF!)</f>
        <v>#REF!</v>
      </c>
      <c r="AH22" s="238" t="e">
        <f>IF(ISBLANK(Glutamine!#REF!),"",Glutamine!#REF!)</f>
        <v>#REF!</v>
      </c>
      <c r="AI22" s="238" t="e">
        <f>IF(ISBLANK(Glutamine!#REF!),"",Glutamine!#REF!)</f>
        <v>#REF!</v>
      </c>
      <c r="AJ22" s="238" t="e">
        <f>IF(ISBLANK(Glutamine!#REF!),"",Glutamine!#REF!)</f>
        <v>#REF!</v>
      </c>
      <c r="AK22" s="238" t="e">
        <f>IF(ISBLANK(Glutamine!#REF!),"",Glutamine!#REF!)</f>
        <v>#REF!</v>
      </c>
      <c r="AL22" s="238" t="e">
        <f>IF(ISBLANK(Glutamine!#REF!),"",Glutamine!#REF!)</f>
        <v>#REF!</v>
      </c>
      <c r="AM22" s="238" t="e">
        <f>IF(ISBLANK(Glutamine!#REF!),"",Glutamine!#REF!)</f>
        <v>#REF!</v>
      </c>
      <c r="AN22" s="238" t="e">
        <f>IF(ISBLANK(Glutamine!#REF!),"",Glutamine!#REF!)</f>
        <v>#REF!</v>
      </c>
      <c r="AO22" s="238" t="e">
        <f>IF(ISBLANK(Glutamine!#REF!),"",Glutamine!#REF!)</f>
        <v>#REF!</v>
      </c>
      <c r="AP22" s="238" t="e">
        <f>IF(ISBLANK(Glutamine!#REF!),"",Glutamine!#REF!)</f>
        <v>#REF!</v>
      </c>
      <c r="AQ22" s="238" t="e">
        <f>IF(ISBLANK(Glutamine!#REF!),"",Glutamine!#REF!)</f>
        <v>#REF!</v>
      </c>
      <c r="AR22" s="238" t="e">
        <f>IF(ISBLANK(Glutamine!#REF!),"",Glutamine!#REF!)</f>
        <v>#REF!</v>
      </c>
      <c r="AS22" s="238" t="e">
        <f>IF(ISBLANK(Glutamine!#REF!),"",Glutamine!#REF!)</f>
        <v>#REF!</v>
      </c>
      <c r="AT22" s="238" t="e">
        <f>IF(ISBLANK(Glutamine!#REF!),"",Glutamine!#REF!)</f>
        <v>#REF!</v>
      </c>
      <c r="AU22" s="238" t="e">
        <f>IF(ISBLANK(Glutamine!#REF!),"",Glutamine!#REF!)</f>
        <v>#REF!</v>
      </c>
      <c r="AV22" s="238" t="e">
        <f>IF(ISBLANK(Glutamine!#REF!),"",Glutamine!#REF!)</f>
        <v>#REF!</v>
      </c>
      <c r="AW22" s="238" t="e">
        <f>IF(ISBLANK(Glutamine!#REF!),"",Glutamine!#REF!)</f>
        <v>#REF!</v>
      </c>
      <c r="AX22" s="238" t="e">
        <f>IF(ISBLANK(Glutamine!#REF!),"",Glutamine!#REF!)</f>
        <v>#REF!</v>
      </c>
      <c r="AY22" s="238" t="e">
        <f>IF(ISBLANK(Glutamine!#REF!),"",Glutamine!#REF!)</f>
        <v>#REF!</v>
      </c>
      <c r="AZ22" s="238" t="e">
        <f>IF(ISBLANK(Glutamine!#REF!),"",Glutamine!#REF!)</f>
        <v>#REF!</v>
      </c>
      <c r="BA22" s="238" t="e">
        <f>IF(ISBLANK(Glutamine!#REF!),"",Glutamine!#REF!)</f>
        <v>#REF!</v>
      </c>
      <c r="BB22" s="238" t="e">
        <f>IF(ISBLANK(Glutamine!#REF!),"",Glutamine!#REF!)</f>
        <v>#REF!</v>
      </c>
      <c r="BC22" s="238" t="e">
        <f>IF(ISBLANK(Glutamine!#REF!),"",Glutamine!#REF!)</f>
        <v>#REF!</v>
      </c>
      <c r="BD22" s="238" t="e">
        <f>IF(ISBLANK(Glutamine!#REF!),"",Glutamine!#REF!)</f>
        <v>#REF!</v>
      </c>
      <c r="BE22" s="238" t="e">
        <f>IF(ISBLANK(Glutamine!#REF!),"",Glutamine!#REF!)</f>
        <v>#REF!</v>
      </c>
      <c r="BF22" s="238" t="e">
        <f>IF(ISBLANK(Glutamine!#REF!),"",Glutamine!#REF!)</f>
        <v>#REF!</v>
      </c>
      <c r="BG22" s="238" t="e">
        <f>IF(ISBLANK(Glutamine!#REF!),"",Glutamine!#REF!)</f>
        <v>#REF!</v>
      </c>
      <c r="BH22" s="238" t="e">
        <f>IF(ISBLANK(Glutamine!#REF!),"",Glutamine!#REF!)</f>
        <v>#REF!</v>
      </c>
      <c r="BI22" s="238" t="e">
        <f>IF(ISBLANK(Glutamine!#REF!),"",Glutamine!#REF!)</f>
        <v>#REF!</v>
      </c>
      <c r="BJ22" s="238" t="e">
        <f>IF(ISBLANK(Glutamine!#REF!),"",Glutamine!#REF!)</f>
        <v>#REF!</v>
      </c>
      <c r="BK22" s="238" t="e">
        <f>IF(ISBLANK(Glutamine!#REF!),"",Glutamine!#REF!)</f>
        <v>#REF!</v>
      </c>
      <c r="BL22" s="238" t="e">
        <f>IF(ISBLANK(Glutamine!#REF!),"",Glutamine!#REF!)</f>
        <v>#REF!</v>
      </c>
      <c r="BM22" s="238" t="e">
        <f>IF(ISBLANK(Glutamine!#REF!),"",Glutamine!#REF!)</f>
        <v>#REF!</v>
      </c>
      <c r="BN22" s="238">
        <f>IF(ISBLANK('In Process Calc.'!B15),"",ROUND('In Process Calc.'!B15,2))</f>
        <v>11.87</v>
      </c>
      <c r="BO22" s="238">
        <f>IF(ISBLANK('In Process Calc.'!C15),"",ROUND('In Process Calc.'!C15,2))</f>
        <v>284.92</v>
      </c>
      <c r="BP22" s="238">
        <f>IF(ISBLANK('In Process Calc.'!E15),"",'In Process Calc.'!E15)</f>
        <v>1808.2222222222224</v>
      </c>
      <c r="BQ22" s="238">
        <f>IF(ISBLANK('In Process Calc.'!F15),"",'In Process Calc.'!F15)</f>
        <v>0</v>
      </c>
      <c r="BR22" s="238">
        <f>IF(ISBLANK('In Process Calc.'!H15),"",'In Process Calc.'!H15)</f>
        <v>0</v>
      </c>
      <c r="BS22" s="238">
        <f>IF(ISBLANK('In Process Calc.'!J15),"",'In Process Calc.'!J15)</f>
        <v>1808.2222222222224</v>
      </c>
      <c r="BT22" s="238">
        <f>IF(ISBLANK('In Process Calc.'!K15),"",'In Process Calc.'!K15)</f>
        <v>2618.8491682660956</v>
      </c>
      <c r="BU22" s="238">
        <f>IF(ISBLANK('In Process Calc.'!L15),"",'In Process Calc.'!L15)</f>
        <v>25639.273359953819</v>
      </c>
      <c r="BV22" s="243">
        <f>IF(ISBLANK('In Process Calc.'!M15),"",'In Process Calc.'!M15)</f>
        <v>0</v>
      </c>
      <c r="BW22" s="243">
        <f>IF(ISBLANK('In Process Calc.'!N15),"",'In Process Calc.'!N15)</f>
        <v>3932.6663466666673</v>
      </c>
      <c r="BX22" s="243">
        <f>IF(ISBLANK('In Process Calc.'!O15),"",'In Process Calc.'!O15)</f>
        <v>-6.7129214444444436</v>
      </c>
      <c r="BY22" s="243">
        <f>IF(ISBLANK('In Process Calc.'!P15),"",'In Process Calc.'!P15)</f>
        <v>0.98084833333333366</v>
      </c>
      <c r="BZ22" s="243">
        <f>IF(ISBLANK('In Process Calc.'!Q15),"",'In Process Calc.'!Q15)</f>
        <v>12.86190511111111</v>
      </c>
      <c r="CA22" s="243">
        <f>IF(ISBLANK('In Process Calc.'!R15),"",'In Process Calc.'!R15)</f>
        <v>-0.74663177777777734</v>
      </c>
      <c r="CB22" s="243">
        <f>IF(ISBLANK('In Process Calc.'!S15),"",'In Process Calc.'!S15)</f>
        <v>1.9650594444444445</v>
      </c>
      <c r="CC22" s="243">
        <f>IF(ISBLANK('In Process Calc.'!T15),"",'In Process Calc.'!T15)</f>
        <v>92.722816786932441</v>
      </c>
      <c r="CD22" s="243">
        <f>IF(ISBLANK('In Process Calc.'!U15),"",'In Process Calc.'!U15)</f>
        <v>-4.3867471111111112</v>
      </c>
      <c r="CE22" s="243">
        <f>IF(ISBLANK('In Process Calc.'!V15),"",'In Process Calc.'!V15)</f>
        <v>-4.127792555555553</v>
      </c>
      <c r="CF22" s="243">
        <f>IF(ISBLANK('In Process Calc.'!W15),"",'In Process Calc.'!W15)</f>
        <v>0.18238400000000016</v>
      </c>
      <c r="CG22" s="243">
        <f>IF(ISBLANK('In Process Calc.'!X15),"",'In Process Calc.'!X15)</f>
        <v>1.435324111111111</v>
      </c>
      <c r="CH22" s="243">
        <f>IF(ISBLANK('In Process Calc.'!Y15),"",'In Process Calc.'!Y15)</f>
        <v>1.3107136666666661</v>
      </c>
      <c r="CI22" s="243">
        <f>IF(ISBLANK('In Process Calc.'!Z15),"",'In Process Calc.'!Z15)</f>
        <v>4.9339352674166186</v>
      </c>
      <c r="CJ22" s="243">
        <f>IF(ISBLANK('In Process Calc.'!AA15),"",'In Process Calc.'!AA15)</f>
        <v>6.6029096666666653</v>
      </c>
      <c r="CK22" s="243">
        <f>IF(ISBLANK('In Process Calc.'!AB15),"",'In Process Calc.'!AB15)</f>
        <v>3.1116707777777775</v>
      </c>
      <c r="CL22" s="243">
        <f>IF(ISBLANK('In Process Calc.'!AC15),"",'In Process Calc.'!AC15)</f>
        <v>1.486834111111111</v>
      </c>
      <c r="CM22" s="243">
        <f>IF(ISBLANK('In Process Calc.'!AD15),"",'In Process Calc.'!AD15)</f>
        <v>-18.48930444444445</v>
      </c>
      <c r="CN22" s="243">
        <f>IF(ISBLANK('In Process Calc.'!AE15),"",'In Process Calc.'!AE15)</f>
        <v>1.6457385555555555</v>
      </c>
      <c r="CO22" s="243">
        <f>IF(ISBLANK('In Process Calc.'!AF15),"",'In Process Calc.'!AF15)</f>
        <v>5.760639888888889</v>
      </c>
      <c r="CP22" s="243">
        <f>IF(ISBLANK('In Process Calc.'!AG15),"",'In Process Calc.'!AG15)</f>
        <v>9.1768918888888891</v>
      </c>
      <c r="CQ22" s="243">
        <f>IF(ISBLANK('In Process Calc.'!AH15),"",'In Process Calc.'!AH15)</f>
        <v>6.1534803333333317</v>
      </c>
      <c r="CR22" s="243">
        <f>IF(ISBLANK('In Process Calc.'!AI15),"",'In Process Calc.'!AI15)</f>
        <v>0.64553100000000008</v>
      </c>
      <c r="CS22" s="243">
        <f>IF(ISBLANK('In Process Calc.'!AJ15),"",'In Process Calc.'!AJ15)</f>
        <v>2.9062366666666666</v>
      </c>
      <c r="CT22" s="243">
        <f>IF(ISBLANK('In Process Calc.'!AK15),"",'In Process Calc.'!AK15)</f>
        <v>0.49193655555555349</v>
      </c>
      <c r="CU22" s="243">
        <f>IF(ISBLANK('In Process Calc.'!AL15),"",'In Process Calc.'!AL15)</f>
        <v>0</v>
      </c>
      <c r="CV22" s="243">
        <f>IF(ISBLANK('In Process Calc.'!AM15),"",'In Process Calc.'!AM15)</f>
        <v>79.243928111111117</v>
      </c>
      <c r="CW22" s="243">
        <f>IF(ISBLANK('In Process Calc.'!AN15),"",'In Process Calc.'!AN15)</f>
        <v>54.041702222222227</v>
      </c>
      <c r="CX22" s="243">
        <f>IF(ISBLANK('In Process Calc.'!AO15),"",'In Process Calc.'!AO15)</f>
        <v>257.74135111111104</v>
      </c>
      <c r="CY22" s="243">
        <f>IF(ISBLANK('In Process Calc.'!AP15),"",'In Process Calc.'!AP15)</f>
        <v>0</v>
      </c>
      <c r="CZ22" s="243">
        <f>IF(ISBLANK('In Process Calc.'!AQ15),"",'In Process Calc.'!AQ15)</f>
        <v>0</v>
      </c>
      <c r="DA22" s="243">
        <f>IF(ISBLANK('In Process Calc.'!AR15),"",'In Process Calc.'!AR15)</f>
        <v>-4.5970250206367157E-3</v>
      </c>
      <c r="DB22" s="243">
        <f>IF(ISBLANK('In Process Calc.'!AS15),"",'In Process Calc.'!AS15)</f>
        <v>-3.3883610261743673E-3</v>
      </c>
      <c r="DC22" s="243">
        <f>IF(ISBLANK('In Process Calc.'!AT15),"",'In Process Calc.'!AT15)</f>
        <v>1.2086639944623484E-3</v>
      </c>
      <c r="DD22" s="243">
        <f>IF(ISBLANK('In Process Calc.'!AU15),"",'In Process Calc.'!AU15)</f>
        <v>1.0350618102553193</v>
      </c>
      <c r="DE22" s="243">
        <f>IF(ISBLANK('In Process Calc.'!AV15),"",'In Process Calc.'!AV15)</f>
        <v>3.6501588451374844E-3</v>
      </c>
      <c r="DF22" s="243">
        <f>IF(ISBLANK('In Process Calc.'!AW15),"",'In Process Calc.'!AW15)</f>
        <v>1.6587695871772138E-3</v>
      </c>
      <c r="DG22" s="243">
        <f>IF(ISBLANK('In Process Calc.'!AX15),"",'In Process Calc.'!AX15)</f>
        <v>8.2862212903544675E-6</v>
      </c>
      <c r="DH22" s="243">
        <f>IF(ISBLANK('In Process Calc.'!AY15),"",'In Process Calc.'!AY15)</f>
        <v>5.4516671198694177E-4</v>
      </c>
      <c r="DI22" s="243">
        <f>IF(ISBLANK('In Process Calc.'!AZ15),"",'In Process Calc.'!AZ15)</f>
        <v>-4.7338584439303335E-5</v>
      </c>
      <c r="DJ22" s="243">
        <f>IF(ISBLANK('In Process Calc.'!BA15),"",'In Process Calc.'!BA15)</f>
        <v>3.4066597514338048E-2</v>
      </c>
      <c r="DK22" s="243">
        <f>IF(ISBLANK('In Process Calc.'!BB15),"",'In Process Calc.'!BB15)</f>
        <v>6.0063160756880785E-3</v>
      </c>
      <c r="DL22" s="243">
        <f>IF(ISBLANK('In Process Calc.'!BC15),"",'In Process Calc.'!BC15)</f>
        <v>6.2609530114970573E-3</v>
      </c>
      <c r="DM22" s="243">
        <f>IF(ISBLANK('In Process Calc.'!BD15),"",'In Process Calc.'!BD15)</f>
        <v>-6.1156508434195958E-5</v>
      </c>
      <c r="DN22" s="243">
        <f>IF(ISBLANK('In Process Calc.'!BE15),"",'In Process Calc.'!BE15)</f>
        <v>4.2233142523291671E-4</v>
      </c>
      <c r="DO22" s="243">
        <f>IF(ISBLANK('In Process Calc.'!BF15),"",'In Process Calc.'!BF15)</f>
        <v>9.9416768090717115E-4</v>
      </c>
      <c r="DP22" s="243">
        <f>IF(ISBLANK('In Process Calc.'!BG15),"",'In Process Calc.'!BG15)</f>
        <v>4.6220917623535286E-4</v>
      </c>
      <c r="DQ22" s="243">
        <f>IF(ISBLANK('In Process Calc.'!BH15),"",'In Process Calc.'!BH15)</f>
        <v>2.3830689191396415E-3</v>
      </c>
      <c r="DR22" s="243">
        <f>IF(ISBLANK('In Process Calc.'!BI15),"",'In Process Calc.'!BI15)</f>
        <v>2.8047887250309536E-3</v>
      </c>
      <c r="DS22" s="243">
        <f>IF(ISBLANK('In Process Calc.'!BJ15),"",'In Process Calc.'!BJ15)</f>
        <v>-1.9083818631297371E-4</v>
      </c>
      <c r="DT22" s="243">
        <f>IF(ISBLANK('In Process Calc.'!BK15),"",'In Process Calc.'!BK15)</f>
        <v>-1.0684549713888807E-3</v>
      </c>
      <c r="DU22" s="243">
        <f>IF(ISBLANK('In Process Calc.'!BL15),"",'In Process Calc.'!BL15)</f>
        <v>1.2233720510505216E-3</v>
      </c>
      <c r="DV22" s="243">
        <f>IF(ISBLANK('In Process Calc.'!BM15),"",'In Process Calc.'!BM15)</f>
        <v>7.0695722389174195E-5</v>
      </c>
      <c r="DW22" s="243">
        <f>IF(ISBLANK('In Process Calc.'!BN15),"",'In Process Calc.'!BN15)</f>
        <v>-5.2931816627183991E-4</v>
      </c>
      <c r="DX22" s="243">
        <f>IF(ISBLANK('In Process Calc.'!BO15),"",'In Process Calc.'!BO15)</f>
        <v>1.8754293287070282E-4</v>
      </c>
      <c r="DY22" s="243">
        <f>IF(ISBLANK('In Process Calc.'!BP15),"",'In Process Calc.'!BP15)</f>
        <v>7.2945762220014186E-4</v>
      </c>
      <c r="DZ22" s="243">
        <f>IF(ISBLANK('In Process Calc.'!BQ15),"",'In Process Calc.'!BQ15)</f>
        <v>-1.7089986833997693E-4</v>
      </c>
      <c r="EA22" s="243">
        <f>IF(ISBLANK('In Process Calc.'!BR15),"",'In Process Calc.'!BR15)</f>
        <v>3.6311844686507848E-3</v>
      </c>
      <c r="EB22" s="243">
        <f>IF(ISBLANK('In Process Calc.'!BS15),"",'In Process Calc.'!BS15)</f>
        <v>0</v>
      </c>
      <c r="EC22" s="243">
        <f>IF(ISBLANK('In Process Calc.'!BT15),"",'In Process Calc.'!BT15)</f>
        <v>4.5285526291846588E-2</v>
      </c>
      <c r="ED22" s="243">
        <f>IF(ISBLANK('In Process Calc.'!BU15),"",'In Process Calc.'!BU15)</f>
        <v>4.0566912475320224E-2</v>
      </c>
      <c r="EE22" s="243">
        <f>IF(ISBLANK('In Process Calc.'!BV15),"",'In Process Calc.'!BV15)</f>
        <v>0.15278055459536816</v>
      </c>
      <c r="EF22" s="243">
        <f>IF(ISBLANK('In Process Calc.'!BW15),"",'In Process Calc.'!BW15)</f>
        <v>0.15726714336431252</v>
      </c>
      <c r="EG22" s="243">
        <f>IF(ISBLANK('In Process Calc.'!BX15),"",'In Process Calc.'!BX15)</f>
        <v>1.3567811579680563E-2</v>
      </c>
      <c r="EH22" s="243">
        <f>IF(ISBLANK('In Process Calc.'!BY15),"",'In Process Calc.'!BY15)</f>
        <v>0</v>
      </c>
      <c r="EI22" s="243">
        <f>IF(ISBLANK('In Process Calc.'!BZ15),"",'In Process Calc.'!BZ15)</f>
        <v>0.17631100591011833</v>
      </c>
      <c r="EJ22" s="243">
        <f>IF(ISBLANK('In Process Calc.'!CA15),"",'In Process Calc.'!CA15)</f>
        <v>-0.17788856895388733</v>
      </c>
      <c r="EK22" s="243">
        <f>IF(ISBLANK('Post Process Calc.'!A22),"",'Post Process Calc.'!A22)</f>
        <v>1.1636500108718872</v>
      </c>
      <c r="EL22" s="243">
        <f>IF(ISBLANK('Post Process Calc.'!C22),"",'Post Process Calc.'!C22)</f>
        <v>0.10474980475284927</v>
      </c>
      <c r="EM22" s="243">
        <f>IF(ISBLANK('Post Process Calc.'!D22),"",'Post Process Calc.'!D22)</f>
        <v>7.3787039022381137E-2</v>
      </c>
      <c r="EN22" s="243">
        <f>IF(ISBLANK('Post Process Calc.'!E22),"",'Post Process Calc.'!E22)</f>
        <v>-3.8057943766748909E-3</v>
      </c>
      <c r="EO22" s="243">
        <f>IF(ISBLANK('Post Process Calc.'!F22),"",'Post Process Calc.'!F22)</f>
        <v>-3.5288505103937384E-4</v>
      </c>
      <c r="EP22" s="243">
        <f>IF(ISBLANK('Post Process Calc.'!G22),"",'Post Process Calc.'!G22)</f>
        <v>-4.6196812616518933E-3</v>
      </c>
      <c r="EQ22" s="243" t="str">
        <f>IF(ISBLANK('Post Process Calc.'!H22),"",'Post Process Calc.'!H22)</f>
        <v/>
      </c>
      <c r="ER22" s="243" t="str">
        <f>IF(ISBLANK('Post Process Calc.'!I22),"",'Post Process Calc.'!I22)</f>
        <v/>
      </c>
      <c r="ES22" s="243" t="str">
        <f>IF(ISBLANK('Post Process Calc.'!J22),"",'Post Process Calc.'!J22)</f>
        <v/>
      </c>
      <c r="ET22" s="243" t="str">
        <f>IF(ISBLANK('Post Process Calc.'!K22),"",'Post Process Calc.'!K22)</f>
        <v/>
      </c>
      <c r="EU22" s="243" t="str">
        <f>IF(ISBLANK('Post Process Calc.'!L22),"",'Post Process Calc.'!L22)</f>
        <v/>
      </c>
      <c r="EV22" s="243" t="str">
        <f>IF(ISBLANK('Post Process Calc.'!M22),"",'Post Process Calc.'!M22)</f>
        <v/>
      </c>
      <c r="EW22" s="243" t="str">
        <f>IF(ISBLANK('Post Process Calc.'!N22),"",'Post Process Calc.'!N22)</f>
        <v/>
      </c>
      <c r="EX22" s="243" t="str">
        <f>IF(ISBLANK('Post Process Calc.'!O22),"",'Post Process Calc.'!O22)</f>
        <v/>
      </c>
      <c r="EY22" s="243" t="str">
        <f>IF(ISBLANK('Post Process Calc.'!P22),"",'Post Process Calc.'!P22)</f>
        <v/>
      </c>
      <c r="EZ22" s="243" t="str">
        <f>IF(ISBLANK('Post Process Calc.'!Q22),"",'Post Process Calc.'!Q22)</f>
        <v/>
      </c>
      <c r="FA22" s="243" t="str">
        <f>IF(ISBLANK('Post Process Calc.'!R22),"",'Post Process Calc.'!R22)</f>
        <v/>
      </c>
      <c r="FB22" s="243" t="str">
        <f>IF(ISBLANK('Post Process Calc.'!S22),"",'Post Process Calc.'!S22)</f>
        <v/>
      </c>
      <c r="FC22" s="243" t="str">
        <f>IF(ISBLANK('Post Process Calc.'!T22),"",'Post Process Calc.'!T22)</f>
        <v/>
      </c>
      <c r="FD22" s="243" t="str">
        <f>IF(ISBLANK('Post Process Calc.'!U22),"",'Post Process Calc.'!U22)</f>
        <v/>
      </c>
      <c r="FE22" s="243" t="str">
        <f>IF(ISBLANK('Post Process Calc.'!V22),"",'Post Process Calc.'!V22)</f>
        <v/>
      </c>
      <c r="FF22" s="243" t="str">
        <f>IF(ISBLANK('Post Process Calc.'!W22),"",'Post Process Calc.'!W22)</f>
        <v/>
      </c>
      <c r="FG22" s="243" t="str">
        <f>IF(ISBLANK('Post Process Calc.'!X22),"",'Post Process Calc.'!X22)</f>
        <v/>
      </c>
      <c r="FH22" s="243" t="str">
        <f>IF(ISBLANK('Post Process Calc.'!Y22),"",'Post Process Calc.'!Y22)</f>
        <v/>
      </c>
      <c r="FI22" s="243" t="str">
        <f>IF(ISBLANK('Post Process Calc.'!Z22),"",'Post Process Calc.'!Z22)</f>
        <v/>
      </c>
      <c r="FJ22" s="243" t="str">
        <f>IF(ISBLANK('Post Process Calc.'!AA22),"",'Post Process Calc.'!AA22)</f>
        <v/>
      </c>
      <c r="FK22" s="243" t="str">
        <f>IF(ISBLANK('Post Process Calc.'!AB22),"",'Post Process Calc.'!AB22)</f>
        <v/>
      </c>
      <c r="FL22" s="243" t="str">
        <f>IF(ISBLANK('Post Process Calc.'!AC22),"",'Post Process Calc.'!AC22)</f>
        <v/>
      </c>
      <c r="FM22" s="243" t="str">
        <f>IF(ISBLANK('Post Process Calc.'!AD22),"",'Post Process Calc.'!AD22)</f>
        <v/>
      </c>
      <c r="FN22" s="243" t="str">
        <f>IF(ISBLANK('Post Process Calc.'!AE22),"",'Post Process Calc.'!AE22)</f>
        <v/>
      </c>
      <c r="FO22" s="243" t="str">
        <f>IF(ISBLANK('Post Process Calc.'!AF22),"",'Post Process Calc.'!AF22)</f>
        <v/>
      </c>
      <c r="FP22" s="243" t="str">
        <f>IF(ISBLANK('Post Process Calc.'!AG22),"",'Post Process Calc.'!AG22)</f>
        <v/>
      </c>
      <c r="FQ22" s="243" t="str">
        <f>IF(ISBLANK('Post Process Calc.'!AH22),"",'Post Process Calc.'!AH22)</f>
        <v/>
      </c>
      <c r="FR22" s="243" t="str">
        <f>IF(ISBLANK('Post Process Calc.'!AI22),"",'Post Process Calc.'!AI22)</f>
        <v/>
      </c>
      <c r="FS22" s="243" t="str">
        <f>IF(ISBLANK('Post Process Calc.'!AJ22),"",'Post Process Calc.'!AJ22)</f>
        <v/>
      </c>
    </row>
    <row r="23" spans="1:175">
      <c r="A23" s="238" t="str">
        <f>IF(Glutamine!B17&lt;&gt;0,Glutamine!$B$1,"")</f>
        <v>XB50</v>
      </c>
      <c r="B23" s="238">
        <f>IF(ISBLANK(Glutamine!A17),"",Glutamine!A17)</f>
        <v>10</v>
      </c>
      <c r="C23" s="245">
        <f>IF(ISBLANK(Glutamine!B17),"",Glutamine!B17)</f>
        <v>9.9277777777824667</v>
      </c>
      <c r="D23" s="246">
        <f>IF(ISBLANK(Glutamine!C17),"",Glutamine!C17)</f>
        <v>238.2666666667792</v>
      </c>
      <c r="E23" s="238">
        <f>IF(ISBLANK(Glutamine!D17),"",Glutamine!D17)</f>
        <v>46</v>
      </c>
      <c r="F23" s="238" t="str">
        <f>IF(ISBLANK(Glutamine!E17),"",Glutamine!E17)</f>
        <v/>
      </c>
      <c r="G23" s="238" t="str">
        <f>IF(ISBLANK(Glutamine!G17),"",Glutamine!G17)</f>
        <v/>
      </c>
      <c r="H23" s="238">
        <f>IF(ISBLANK(Glutamine!H17),"",Glutamine!H17)</f>
        <v>15.10840020904541</v>
      </c>
      <c r="I23" s="238">
        <f>IF(ISBLANK(Glutamine!I17),"",Glutamine!I17)</f>
        <v>0.30194983824502941</v>
      </c>
      <c r="J23" s="238">
        <f>IF(ISBLANK(Glutamine!J17),"",Glutamine!J17)</f>
        <v>15.410350047290439</v>
      </c>
      <c r="K23" s="238">
        <f>IF(ISBLANK(Glutamine!K17),"",Glutamine!K17)</f>
        <v>98.040603637695312</v>
      </c>
      <c r="L23" s="238" t="str">
        <f>IF(ISBLANK(Glutamine!L17),"",Glutamine!L17)</f>
        <v/>
      </c>
      <c r="M23" s="238" t="str">
        <f>IF(ISBLANK(Glutamine!M17),"",Glutamine!M17)</f>
        <v/>
      </c>
      <c r="N23" s="238" t="str">
        <f>IF(ISBLANK(Glutamine!N17),"",Glutamine!N17)</f>
        <v/>
      </c>
      <c r="O23" s="238" t="str">
        <f>IF(ISBLANK(Glutamine!O17),"",Glutamine!O17)</f>
        <v/>
      </c>
      <c r="P23" s="238" t="str">
        <f>IF(ISBLANK(Glutamine!P17),"",Glutamine!P17)</f>
        <v/>
      </c>
      <c r="Q23" s="238" t="str">
        <f>IF(ISBLANK(Glutamine!Q17),"",Glutamine!Q17)</f>
        <v/>
      </c>
      <c r="R23" s="238">
        <f>IF(ISBLANK(Glutamine!R17),"",Glutamine!R17)</f>
        <v>373</v>
      </c>
      <c r="S23" s="238">
        <f>IF(ISBLANK(Glutamine!S17),"",Glutamine!S17)</f>
        <v>1432.7</v>
      </c>
      <c r="T23" s="238">
        <f>IF(ISBLANK(Glutamine!U17),"",Glutamine!U17)</f>
        <v>6.4829999999999997</v>
      </c>
      <c r="U23" s="238">
        <f>IF(ISBLANK(Glutamine!V17),"",Glutamine!V17)</f>
        <v>2.6680000000000001</v>
      </c>
      <c r="V23" s="238">
        <f>IF(ISBLANK(Glutamine!W17),"",Glutamine!W17)</f>
        <v>7.1999999999999995E-2</v>
      </c>
      <c r="W23" s="238">
        <f>IF(ISBLANK(Glutamine!X17),"",Glutamine!X17)</f>
        <v>2.4220000000000002</v>
      </c>
      <c r="X23" s="238">
        <f>IF(ISBLANK(Glutamine!Y17),"",Glutamine!Y17)</f>
        <v>0.155</v>
      </c>
      <c r="Y23" s="238">
        <f>IF(ISBLANK(Glutamine!Z17),"",Glutamine!Z17)</f>
        <v>5.6617598081662557</v>
      </c>
      <c r="Z23" s="238">
        <f>IF(ISBLANK(Glutamine!AA17),"",Glutamine!AA17)</f>
        <v>5.8840000000000003</v>
      </c>
      <c r="AA23" s="238">
        <f>IF(ISBLANK(Glutamine!AB17),"",Glutamine!AB17)</f>
        <v>9.2409999999999997</v>
      </c>
      <c r="AB23" s="238">
        <f>IF(ISBLANK(Glutamine!AC17),"",Glutamine!AC17)</f>
        <v>0.39600000000000002</v>
      </c>
      <c r="AC23" s="238">
        <f>IF(ISBLANK(Glutamine!AD17),"",Glutamine!AD17)</f>
        <v>0.84099999999999997</v>
      </c>
      <c r="AD23" s="238">
        <f>IF(ISBLANK(Glutamine!AE17),"",Glutamine!AE17)</f>
        <v>2.9380000000000002</v>
      </c>
      <c r="AE23" s="238">
        <f>IF(ISBLANK(Glutamine!AF17),"",Glutamine!AF17)</f>
        <v>3.4413854351687392</v>
      </c>
      <c r="AF23" s="238">
        <f>IF(ISBLANK(Glutamine!AG17),"",Glutamine!AG17)</f>
        <v>2.8330000000000002</v>
      </c>
      <c r="AG23" s="238">
        <f>IF(ISBLANK(Glutamine!AH17),"",Glutamine!AH17)</f>
        <v>3.7189999999999999</v>
      </c>
      <c r="AH23" s="238">
        <f>IF(ISBLANK(Glutamine!AI17),"",Glutamine!AI17)</f>
        <v>0</v>
      </c>
      <c r="AI23" s="238">
        <f>IF(ISBLANK(Glutamine!AJ17),"",Glutamine!AJ17)</f>
        <v>6.91</v>
      </c>
      <c r="AJ23" s="238">
        <f>IF(ISBLANK(Glutamine!AK17),"",Glutamine!AK17)</f>
        <v>1.2949999999999999</v>
      </c>
      <c r="AK23" s="238">
        <f>IF(ISBLANK(Glutamine!AL17),"",Glutamine!AL17)</f>
        <v>2.3780000000000001</v>
      </c>
      <c r="AL23" s="238">
        <f>IF(ISBLANK(Glutamine!AM17),"",Glutamine!AM17)</f>
        <v>0.29099999999999998</v>
      </c>
      <c r="AM23" s="238">
        <f>IF(ISBLANK(Glutamine!AN17),"",Glutamine!AN17)</f>
        <v>0.28299999999999997</v>
      </c>
      <c r="AN23" s="238">
        <f>IF(ISBLANK(Glutamine!AO17),"",Glutamine!AO17)</f>
        <v>1.2629999999999999</v>
      </c>
      <c r="AO23" s="238">
        <f>IF(ISBLANK(Glutamine!AP17),"",Glutamine!AP17)</f>
        <v>6.4000000000000001E-2</v>
      </c>
      <c r="AP23" s="238">
        <f>IF(ISBLANK(Glutamine!AQ17),"",Glutamine!AQ17)</f>
        <v>5.3680000000000003</v>
      </c>
      <c r="AQ23" s="238">
        <f>IF(ISBLANK(Glutamine!AR17),"",Glutamine!AR17)</f>
        <v>0</v>
      </c>
      <c r="AR23" s="238" t="str">
        <f>IF(ISBLANK(Glutamine!AS17),"",Glutamine!AS17)</f>
        <v/>
      </c>
      <c r="AS23" s="238" t="str">
        <f>IF(ISBLANK(Glutamine!AT17),"",Glutamine!AT17)</f>
        <v/>
      </c>
      <c r="AT23" s="238" t="str">
        <f>IF(ISBLANK(Glutamine!AU17),"",Glutamine!AU17)</f>
        <v/>
      </c>
      <c r="AU23" s="238" t="str">
        <f>IF(ISBLANK(Glutamine!AV17),"",Glutamine!AV17)</f>
        <v/>
      </c>
      <c r="AV23" s="238" t="str">
        <f>IF(ISBLANK(Glutamine!AW17),"",Glutamine!AW17)</f>
        <v/>
      </c>
      <c r="AW23" s="238" t="str">
        <f>IF(ISBLANK(Glutamine!AX17),"",Glutamine!AX17)</f>
        <v/>
      </c>
      <c r="AX23" s="238" t="str">
        <f>IF(ISBLANK(Glutamine!AY17),"",Glutamine!AY17)</f>
        <v/>
      </c>
      <c r="AY23" s="238" t="str">
        <f>IF(ISBLANK(Glutamine!AZ17),"",Glutamine!AZ17)</f>
        <v/>
      </c>
      <c r="AZ23" s="238" t="str">
        <f>IF(ISBLANK(Glutamine!BA17),"",Glutamine!BA17)</f>
        <v/>
      </c>
      <c r="BA23" s="238" t="str">
        <f>IF(ISBLANK(Glutamine!BB17),"",Glutamine!BB17)</f>
        <v/>
      </c>
      <c r="BB23" s="238" t="str">
        <f>IF(ISBLANK(Glutamine!BC17),"",Glutamine!BC17)</f>
        <v/>
      </c>
      <c r="BC23" s="238" t="str">
        <f>IF(ISBLANK(Glutamine!BE17),"",Glutamine!BE17)</f>
        <v/>
      </c>
      <c r="BD23" s="238" t="str">
        <f>IF(ISBLANK(Glutamine!BF17),"",Glutamine!BF17)</f>
        <v/>
      </c>
      <c r="BE23" s="238" t="str">
        <f>IF(ISBLANK(Glutamine!BG17),"",Glutamine!BG17)</f>
        <v/>
      </c>
      <c r="BF23" s="238" t="str">
        <f>IF(ISBLANK(Glutamine!BI17),"",Glutamine!BI17)</f>
        <v/>
      </c>
      <c r="BG23" s="238" t="str">
        <f>IF(ISBLANK(Glutamine!BJ17),"",Glutamine!BJ17)</f>
        <v/>
      </c>
      <c r="BH23" s="238" t="str">
        <f>IF(ISBLANK(Glutamine!BK17),"",Glutamine!BK17)</f>
        <v/>
      </c>
      <c r="BI23" s="238" t="str">
        <f>IF(ISBLANK(Glutamine!BL17),"",Glutamine!BL17)</f>
        <v/>
      </c>
      <c r="BJ23" s="238" t="str">
        <f>IF(ISBLANK(Glutamine!BM17),"",Glutamine!BM17)</f>
        <v/>
      </c>
      <c r="BK23" s="238" t="str">
        <f>IF(ISBLANK(Glutamine!BN17),"",Glutamine!BN17)</f>
        <v/>
      </c>
      <c r="BL23" s="238" t="str">
        <f>IF(ISBLANK(Glutamine!BO17),"",Glutamine!BO17)</f>
        <v/>
      </c>
      <c r="BM23" s="238" t="str">
        <f>IF(ISBLANK(Glutamine!BP17),"",Glutamine!BP17)</f>
        <v/>
      </c>
      <c r="BN23" s="238">
        <f>IF(ISBLANK('In Process Calc.'!B16),"",ROUND('In Process Calc.'!B16,2))</f>
        <v>12.86</v>
      </c>
      <c r="BO23" s="238">
        <f>IF(ISBLANK('In Process Calc.'!C16),"",ROUND('In Process Calc.'!C16,2))</f>
        <v>308.75</v>
      </c>
      <c r="BP23" s="238">
        <f>IF(ISBLANK('In Process Calc.'!E16),"",'In Process Calc.'!E16)</f>
        <v>1802.3888888888891</v>
      </c>
      <c r="BQ23" s="238">
        <f>IF(ISBLANK('In Process Calc.'!F16),"",'In Process Calc.'!F16)</f>
        <v>0</v>
      </c>
      <c r="BR23" s="238">
        <f>IF(ISBLANK('In Process Calc.'!H16),"",'In Process Calc.'!H16)</f>
        <v>0</v>
      </c>
      <c r="BS23" s="238">
        <f>IF(ISBLANK('In Process Calc.'!J16),"",'In Process Calc.'!J16)</f>
        <v>1802.3888888888891</v>
      </c>
      <c r="BT23" s="238">
        <f>IF(ISBLANK('In Process Calc.'!K16),"",'In Process Calc.'!K16)</f>
        <v>3055.8075529255466</v>
      </c>
      <c r="BU23" s="238">
        <f>IF(ISBLANK('In Process Calc.'!L16),"",'In Process Calc.'!L16)</f>
        <v>24612.108495146269</v>
      </c>
      <c r="BV23" s="243">
        <f>IF(ISBLANK('In Process Calc.'!M16),"",'In Process Calc.'!M16)</f>
        <v>0</v>
      </c>
      <c r="BW23" s="243">
        <f>IF(ISBLANK('In Process Calc.'!N16),"",'In Process Calc.'!N16)</f>
        <v>4486.9930672222226</v>
      </c>
      <c r="BX23" s="243">
        <f>IF(ISBLANK('In Process Calc.'!O16),"",'In Process Calc.'!O16)</f>
        <v>-4.6902081111111107</v>
      </c>
      <c r="BY23" s="243">
        <f>IF(ISBLANK('In Process Calc.'!P16),"",'In Process Calc.'!P16)</f>
        <v>1.4493301111111112</v>
      </c>
      <c r="BZ23" s="243">
        <f>IF(ISBLANK('In Process Calc.'!Q16),"",'In Process Calc.'!Q16)</f>
        <v>12.864150833333332</v>
      </c>
      <c r="CA23" s="243">
        <f>IF(ISBLANK('In Process Calc.'!R16),"",'In Process Calc.'!R16)</f>
        <v>-0.59187627777777807</v>
      </c>
      <c r="CB23" s="243">
        <f>IF(ISBLANK('In Process Calc.'!S16),"",'In Process Calc.'!S16)</f>
        <v>1.7746770555555555</v>
      </c>
      <c r="CC23" s="243">
        <f>IF(ISBLANK('In Process Calc.'!T16),"",'In Process Calc.'!T16)</f>
        <v>108.72893640756354</v>
      </c>
      <c r="CD23" s="243">
        <f>IF(ISBLANK('In Process Calc.'!U16),"",'In Process Calc.'!U16)</f>
        <v>-4.1148538333333331</v>
      </c>
      <c r="CE23" s="243">
        <f>IF(ISBLANK('In Process Calc.'!V16),"",'In Process Calc.'!V16)</f>
        <v>-1.63320872222222</v>
      </c>
      <c r="CF23" s="243">
        <f>IF(ISBLANK('In Process Calc.'!W16),"",'In Process Calc.'!W16)</f>
        <v>-0.47295055555555549</v>
      </c>
      <c r="CG23" s="243">
        <f>IF(ISBLANK('In Process Calc.'!X16),"",'In Process Calc.'!X16)</f>
        <v>1.5614273888888888</v>
      </c>
      <c r="CH23" s="243">
        <f>IF(ISBLANK('In Process Calc.'!Y16),"",'In Process Calc.'!Y16)</f>
        <v>1.3593265555555549</v>
      </c>
      <c r="CI23" s="243">
        <f>IF(ISBLANK('In Process Calc.'!Z16),"",'In Process Calc.'!Z16)</f>
        <v>3.1130723307677135</v>
      </c>
      <c r="CJ23" s="243">
        <f>IF(ISBLANK('In Process Calc.'!AA16),"",'In Process Calc.'!AA16)</f>
        <v>7.3059642777777762</v>
      </c>
      <c r="CK23" s="243">
        <f>IF(ISBLANK('In Process Calc.'!AB16),"",'In Process Calc.'!AB16)</f>
        <v>4.2123419999999996</v>
      </c>
      <c r="CL23" s="243">
        <f>IF(ISBLANK('In Process Calc.'!AC16),"",'In Process Calc.'!AC16)</f>
        <v>1.2763454444444442</v>
      </c>
      <c r="CM23" s="243">
        <f>IF(ISBLANK('In Process Calc.'!AD16),"",'In Process Calc.'!AD16)</f>
        <v>-20.210027777777785</v>
      </c>
      <c r="CN23" s="243">
        <f>IF(ISBLANK('In Process Calc.'!AE16),"",'In Process Calc.'!AE16)</f>
        <v>2.1463595555555557</v>
      </c>
      <c r="CO23" s="243">
        <f>IF(ISBLANK('In Process Calc.'!AF16),"",'In Process Calc.'!AF16)</f>
        <v>5.0974608333333329</v>
      </c>
      <c r="CP23" s="243">
        <f>IF(ISBLANK('In Process Calc.'!AG16),"",'In Process Calc.'!AG16)</f>
        <v>8.2478684999999992</v>
      </c>
      <c r="CQ23" s="243">
        <f>IF(ISBLANK('In Process Calc.'!AH16),"",'In Process Calc.'!AH16)</f>
        <v>5.8331976111111095</v>
      </c>
      <c r="CR23" s="243">
        <f>IF(ISBLANK('In Process Calc.'!AI16),"",'In Process Calc.'!AI16)</f>
        <v>0.93895322222222233</v>
      </c>
      <c r="CS23" s="243">
        <f>IF(ISBLANK('In Process Calc.'!AJ16),"",'In Process Calc.'!AJ16)</f>
        <v>2.5875638333333333</v>
      </c>
      <c r="CT23" s="243">
        <f>IF(ISBLANK('In Process Calc.'!AK16),"",'In Process Calc.'!AK16)</f>
        <v>1.9328280555555541</v>
      </c>
      <c r="CU23" s="243">
        <f>IF(ISBLANK('In Process Calc.'!AL16),"",'In Process Calc.'!AL16)</f>
        <v>0</v>
      </c>
      <c r="CV23" s="243">
        <f>IF(ISBLANK('In Process Calc.'!AM16),"",'In Process Calc.'!AM16)</f>
        <v>90.440839944444434</v>
      </c>
      <c r="CW23" s="243">
        <f>IF(ISBLANK('In Process Calc.'!AN16),"",'In Process Calc.'!AN16)</f>
        <v>65.540604055555548</v>
      </c>
      <c r="CX23" s="243">
        <f>IF(ISBLANK('In Process Calc.'!AO16),"",'In Process Calc.'!AO16)</f>
        <v>281.99527655555556</v>
      </c>
      <c r="CY23" s="243">
        <f>IF(ISBLANK('In Process Calc.'!AP16),"",'In Process Calc.'!AP16)</f>
        <v>0</v>
      </c>
      <c r="CZ23" s="243">
        <f>IF(ISBLANK('In Process Calc.'!AQ16),"",'In Process Calc.'!AQ16)</f>
        <v>0</v>
      </c>
      <c r="DA23" s="243">
        <f>IF(ISBLANK('In Process Calc.'!AR16),"",'In Process Calc.'!AR16)</f>
        <v>-1.681617623605026E-3</v>
      </c>
      <c r="DB23" s="243">
        <f>IF(ISBLANK('In Process Calc.'!AS16),"",'In Process Calc.'!AS16)</f>
        <v>-4.9869797095263946E-4</v>
      </c>
      <c r="DC23" s="243">
        <f>IF(ISBLANK('In Process Calc.'!AT16),"",'In Process Calc.'!AT16)</f>
        <v>1.1829196526523865E-3</v>
      </c>
      <c r="DD23" s="243">
        <f>IF(ISBLANK('In Process Calc.'!AU16),"",'In Process Calc.'!AU16)</f>
        <v>0.90751311153546066</v>
      </c>
      <c r="DE23" s="243">
        <f>IF(ISBLANK('In Process Calc.'!AV16),"",'In Process Calc.'!AV16)</f>
        <v>3.3114746282443125E-3</v>
      </c>
      <c r="DF23" s="243">
        <f>IF(ISBLANK('In Process Calc.'!AW16),"",'In Process Calc.'!AW16)</f>
        <v>7.6697250932208265E-4</v>
      </c>
      <c r="DG23" s="243">
        <f>IF(ISBLANK('In Process Calc.'!AX16),"",'In Process Calc.'!AX16)</f>
        <v>3.6765724724407076E-6</v>
      </c>
      <c r="DH23" s="243">
        <f>IF(ISBLANK('In Process Calc.'!AY16),"",'In Process Calc.'!AY16)</f>
        <v>2.5335716306706523E-4</v>
      </c>
      <c r="DI23" s="243">
        <f>IF(ISBLANK('In Process Calc.'!AZ16),"",'In Process Calc.'!AZ16)</f>
        <v>-3.1168353917514972E-4</v>
      </c>
      <c r="DJ23" s="243">
        <f>IF(ISBLANK('In Process Calc.'!BA16),"",'In Process Calc.'!BA16)</f>
        <v>3.6613476096878504E-2</v>
      </c>
      <c r="DK23" s="243">
        <f>IF(ISBLANK('In Process Calc.'!BB16),"",'In Process Calc.'!BB16)</f>
        <v>4.4512866757422966E-4</v>
      </c>
      <c r="DL23" s="243">
        <f>IF(ISBLANK('In Process Calc.'!BC16),"",'In Process Calc.'!BC16)</f>
        <v>4.0839949665524063E-3</v>
      </c>
      <c r="DM23" s="243">
        <f>IF(ISBLANK('In Process Calc.'!BD16),"",'In Process Calc.'!BD16)</f>
        <v>-1.0728775639985164E-3</v>
      </c>
      <c r="DN23" s="243">
        <f>IF(ISBLANK('In Process Calc.'!BE16),"",'In Process Calc.'!BE16)</f>
        <v>2.0644932626779668E-4</v>
      </c>
      <c r="DO23" s="243">
        <f>IF(ISBLANK('In Process Calc.'!BF16),"",'In Process Calc.'!BF16)</f>
        <v>7.9586338562334682E-5</v>
      </c>
      <c r="DP23" s="243">
        <f>IF(ISBLANK('In Process Calc.'!BG16),"",'In Process Calc.'!BG16)</f>
        <v>-2.2865149991606868E-3</v>
      </c>
      <c r="DQ23" s="243">
        <f>IF(ISBLANK('In Process Calc.'!BH16),"",'In Process Calc.'!BH16)</f>
        <v>1.1510022051063173E-3</v>
      </c>
      <c r="DR23" s="243">
        <f>IF(ISBLANK('In Process Calc.'!BI16),"",'In Process Calc.'!BI16)</f>
        <v>1.8019581748744493E-3</v>
      </c>
      <c r="DS23" s="243">
        <f>IF(ISBLANK('In Process Calc.'!BJ16),"",'In Process Calc.'!BJ16)</f>
        <v>-3.4460042741250602E-4</v>
      </c>
      <c r="DT23" s="243">
        <f>IF(ISBLANK('In Process Calc.'!BK16),"",'In Process Calc.'!BK16)</f>
        <v>-2.8170732681981575E-3</v>
      </c>
      <c r="DU23" s="243">
        <f>IF(ISBLANK('In Process Calc.'!BL16),"",'In Process Calc.'!BL16)</f>
        <v>8.1958907006082435E-4</v>
      </c>
      <c r="DV23" s="243">
        <f>IF(ISBLANK('In Process Calc.'!BM16),"",'In Process Calc.'!BM16)</f>
        <v>-1.0857201464313198E-3</v>
      </c>
      <c r="DW23" s="243">
        <f>IF(ISBLANK('In Process Calc.'!BN16),"",'In Process Calc.'!BN16)</f>
        <v>-1.5209458160248982E-3</v>
      </c>
      <c r="DX23" s="243">
        <f>IF(ISBLANK('In Process Calc.'!BO16),"",'In Process Calc.'!BO16)</f>
        <v>-5.2434919522485138E-4</v>
      </c>
      <c r="DY23" s="243">
        <f>IF(ISBLANK('In Process Calc.'!BP16),"",'In Process Calc.'!BP16)</f>
        <v>4.8037466715597548E-4</v>
      </c>
      <c r="DZ23" s="243">
        <f>IF(ISBLANK('In Process Calc.'!BQ16),"",'In Process Calc.'!BQ16)</f>
        <v>-5.2171357399173146E-4</v>
      </c>
      <c r="EA23" s="243">
        <f>IF(ISBLANK('In Process Calc.'!BR16),"",'In Process Calc.'!BR16)</f>
        <v>2.358948035626844E-3</v>
      </c>
      <c r="EB23" s="243">
        <f>IF(ISBLANK('In Process Calc.'!BS16),"",'In Process Calc.'!BS16)</f>
        <v>0</v>
      </c>
      <c r="EC23" s="243">
        <f>IF(ISBLANK('In Process Calc.'!BT16),"",'In Process Calc.'!BT16)</f>
        <v>1.8162274926249226E-2</v>
      </c>
      <c r="ED23" s="243">
        <f>IF(ISBLANK('In Process Calc.'!BU16),"",'In Process Calc.'!BU16)</f>
        <v>1.2033727029806755E-2</v>
      </c>
      <c r="EE23" s="243">
        <f>IF(ISBLANK('In Process Calc.'!BV16),"",'In Process Calc.'!BV16)</f>
        <v>5.6213413172460834E-2</v>
      </c>
      <c r="EF23" s="243">
        <f>IF(ISBLANK('In Process Calc.'!BW16),"",'In Process Calc.'!BW16)</f>
        <v>7.8736528799627573E-2</v>
      </c>
      <c r="EG23" s="243">
        <f>IF(ISBLANK('In Process Calc.'!BX16),"",'In Process Calc.'!BX16)</f>
        <v>-6.2450093323851992E-2</v>
      </c>
      <c r="EH23" s="243">
        <f>IF(ISBLANK('In Process Calc.'!BY16),"",'In Process Calc.'!BY16)</f>
        <v>0</v>
      </c>
      <c r="EI23" s="243">
        <f>IF(ISBLANK('In Process Calc.'!BZ16),"",'In Process Calc.'!BZ16)</f>
        <v>1.2157509065690139E-2</v>
      </c>
      <c r="EJ23" s="243">
        <f>IF(ISBLANK('In Process Calc.'!CA16),"",'In Process Calc.'!CA16)</f>
        <v>-6.3286718502092034</v>
      </c>
      <c r="EK23" s="243">
        <f>IF(ISBLANK('Post Process Calc.'!A23),"",'Post Process Calc.'!A23)</f>
        <v>2.0973000360488894</v>
      </c>
      <c r="EL23" s="243">
        <f>IF(ISBLANK('Post Process Calc.'!C23),"",'Post Process Calc.'!C23)</f>
        <v>8.7354887472543288E-2</v>
      </c>
      <c r="EM23" s="243">
        <f>IF(ISBLANK('Post Process Calc.'!D23),"",'Post Process Calc.'!D23)</f>
        <v>4.7908332507792757E-2</v>
      </c>
      <c r="EN23" s="243">
        <f>IF(ISBLANK('Post Process Calc.'!E23),"",'Post Process Calc.'!E23)</f>
        <v>-2.8531310213022183E-3</v>
      </c>
      <c r="EO23" s="243">
        <f>IF(ISBLANK('Post Process Calc.'!F23),"",'Post Process Calc.'!F23)</f>
        <v>9.976109249474369E-4</v>
      </c>
      <c r="EP23" s="243">
        <f>IF(ISBLANK('Post Process Calc.'!G23),"",'Post Process Calc.'!G23)</f>
        <v>-5.6642413545730441E-3</v>
      </c>
      <c r="EQ23" s="243" t="str">
        <f>IF(ISBLANK('Post Process Calc.'!H23),"",'Post Process Calc.'!H23)</f>
        <v/>
      </c>
      <c r="ER23" s="243" t="str">
        <f>IF(ISBLANK('Post Process Calc.'!I23),"",'Post Process Calc.'!I23)</f>
        <v/>
      </c>
      <c r="ES23" s="243" t="str">
        <f>IF(ISBLANK('Post Process Calc.'!J23),"",'Post Process Calc.'!J23)</f>
        <v/>
      </c>
      <c r="ET23" s="243" t="str">
        <f>IF(ISBLANK('Post Process Calc.'!K23),"",'Post Process Calc.'!K23)</f>
        <v/>
      </c>
      <c r="EU23" s="243" t="str">
        <f>IF(ISBLANK('Post Process Calc.'!L23),"",'Post Process Calc.'!L23)</f>
        <v/>
      </c>
      <c r="EV23" s="243" t="str">
        <f>IF(ISBLANK('Post Process Calc.'!M23),"",'Post Process Calc.'!M23)</f>
        <v/>
      </c>
      <c r="EW23" s="243" t="str">
        <f>IF(ISBLANK('Post Process Calc.'!N23),"",'Post Process Calc.'!N23)</f>
        <v/>
      </c>
      <c r="EX23" s="243" t="str">
        <f>IF(ISBLANK('Post Process Calc.'!O23),"",'Post Process Calc.'!O23)</f>
        <v/>
      </c>
      <c r="EY23" s="243" t="str">
        <f>IF(ISBLANK('Post Process Calc.'!P23),"",'Post Process Calc.'!P23)</f>
        <v/>
      </c>
      <c r="EZ23" s="243" t="str">
        <f>IF(ISBLANK('Post Process Calc.'!Q23),"",'Post Process Calc.'!Q23)</f>
        <v/>
      </c>
      <c r="FA23" s="243" t="str">
        <f>IF(ISBLANK('Post Process Calc.'!R23),"",'Post Process Calc.'!R23)</f>
        <v/>
      </c>
      <c r="FB23" s="243" t="str">
        <f>IF(ISBLANK('Post Process Calc.'!S23),"",'Post Process Calc.'!S23)</f>
        <v/>
      </c>
      <c r="FC23" s="243" t="str">
        <f>IF(ISBLANK('Post Process Calc.'!T23),"",'Post Process Calc.'!T23)</f>
        <v/>
      </c>
      <c r="FD23" s="243" t="str">
        <f>IF(ISBLANK('Post Process Calc.'!U23),"",'Post Process Calc.'!U23)</f>
        <v/>
      </c>
      <c r="FE23" s="243" t="str">
        <f>IF(ISBLANK('Post Process Calc.'!V23),"",'Post Process Calc.'!V23)</f>
        <v/>
      </c>
      <c r="FF23" s="243" t="str">
        <f>IF(ISBLANK('Post Process Calc.'!W23),"",'Post Process Calc.'!W23)</f>
        <v/>
      </c>
      <c r="FG23" s="243" t="str">
        <f>IF(ISBLANK('Post Process Calc.'!X23),"",'Post Process Calc.'!X23)</f>
        <v/>
      </c>
      <c r="FH23" s="243" t="str">
        <f>IF(ISBLANK('Post Process Calc.'!Y23),"",'Post Process Calc.'!Y23)</f>
        <v/>
      </c>
      <c r="FI23" s="243" t="str">
        <f>IF(ISBLANK('Post Process Calc.'!Z23),"",'Post Process Calc.'!Z23)</f>
        <v/>
      </c>
      <c r="FJ23" s="243" t="str">
        <f>IF(ISBLANK('Post Process Calc.'!AA23),"",'Post Process Calc.'!AA23)</f>
        <v/>
      </c>
      <c r="FK23" s="243" t="str">
        <f>IF(ISBLANK('Post Process Calc.'!AB23),"",'Post Process Calc.'!AB23)</f>
        <v/>
      </c>
      <c r="FL23" s="243" t="str">
        <f>IF(ISBLANK('Post Process Calc.'!AC23),"",'Post Process Calc.'!AC23)</f>
        <v/>
      </c>
      <c r="FM23" s="243" t="str">
        <f>IF(ISBLANK('Post Process Calc.'!AD23),"",'Post Process Calc.'!AD23)</f>
        <v/>
      </c>
      <c r="FN23" s="243" t="str">
        <f>IF(ISBLANK('Post Process Calc.'!AE23),"",'Post Process Calc.'!AE23)</f>
        <v/>
      </c>
      <c r="FO23" s="243" t="str">
        <f>IF(ISBLANK('Post Process Calc.'!AF23),"",'Post Process Calc.'!AF23)</f>
        <v/>
      </c>
      <c r="FP23" s="243" t="str">
        <f>IF(ISBLANK('Post Process Calc.'!AG23),"",'Post Process Calc.'!AG23)</f>
        <v/>
      </c>
      <c r="FQ23" s="243" t="str">
        <f>IF(ISBLANK('Post Process Calc.'!AH23),"",'Post Process Calc.'!AH23)</f>
        <v/>
      </c>
      <c r="FR23" s="243" t="str">
        <f>IF(ISBLANK('Post Process Calc.'!AI23),"",'Post Process Calc.'!AI23)</f>
        <v/>
      </c>
      <c r="FS23" s="243" t="str">
        <f>IF(ISBLANK('Post Process Calc.'!AJ23),"",'Post Process Calc.'!AJ23)</f>
        <v/>
      </c>
    </row>
    <row r="24" spans="1:175">
      <c r="A24" s="238" t="str">
        <f>IF(Glutamine!B18&lt;&gt;0,Glutamine!$B$1,"")</f>
        <v>XB50</v>
      </c>
      <c r="B24" s="238">
        <f>IF(ISBLANK(Glutamine!A18),"",Glutamine!A18)</f>
        <v>11</v>
      </c>
      <c r="C24" s="245">
        <f>IF(ISBLANK(Glutamine!B18),"",Glutamine!B18)</f>
        <v>10.913194444445253</v>
      </c>
      <c r="D24" s="246">
        <f>IF(ISBLANK(Glutamine!C18),"",Glutamine!C18)</f>
        <v>261.91666666668607</v>
      </c>
      <c r="E24" s="238">
        <f>IF(ISBLANK(Glutamine!D18),"",Glutamine!D18)</f>
        <v>20</v>
      </c>
      <c r="F24" s="238" t="str">
        <f>IF(ISBLANK(Glutamine!E18),"",Glutamine!E18)</f>
        <v/>
      </c>
      <c r="G24" s="238" t="str">
        <f>IF(ISBLANK(Glutamine!G18),"",Glutamine!G18)</f>
        <v/>
      </c>
      <c r="H24" s="238">
        <f>IF(ISBLANK(Glutamine!H18),"",Glutamine!H18)</f>
        <v>15.682599885559082</v>
      </c>
      <c r="I24" s="238">
        <f>IF(ISBLANK(Glutamine!I18),"",Glutamine!I18)</f>
        <v>0.30603863333221781</v>
      </c>
      <c r="J24" s="238">
        <f>IF(ISBLANK(Glutamine!J18),"",Glutamine!J18)</f>
        <v>15.9886385188913</v>
      </c>
      <c r="K24" s="238">
        <f>IF(ISBLANK(Glutamine!K18),"",Glutamine!K18)</f>
        <v>98.085899353027344</v>
      </c>
      <c r="L24" s="238" t="str">
        <f>IF(ISBLANK(Glutamine!L18),"",Glutamine!L18)</f>
        <v/>
      </c>
      <c r="M24" s="238" t="str">
        <f>IF(ISBLANK(Glutamine!M18),"",Glutamine!M18)</f>
        <v/>
      </c>
      <c r="N24" s="238" t="str">
        <f>IF(ISBLANK(Glutamine!N18),"",Glutamine!N18)</f>
        <v/>
      </c>
      <c r="O24" s="238" t="str">
        <f>IF(ISBLANK(Glutamine!O18),"",Glutamine!O18)</f>
        <v/>
      </c>
      <c r="P24" s="238" t="str">
        <f>IF(ISBLANK(Glutamine!P18),"",Glutamine!P18)</f>
        <v/>
      </c>
      <c r="Q24" s="238" t="str">
        <f>IF(ISBLANK(Glutamine!Q18),"",Glutamine!Q18)</f>
        <v/>
      </c>
      <c r="R24" s="238">
        <f>IF(ISBLANK(Glutamine!R18),"",Glutamine!R18)</f>
        <v>381</v>
      </c>
      <c r="S24" s="238">
        <f>IF(ISBLANK(Glutamine!S18),"",Glutamine!S18)</f>
        <v>1767.66</v>
      </c>
      <c r="T24" s="238">
        <f>IF(ISBLANK(Glutamine!U18),"",Glutamine!U18)</f>
        <v>4.9409999999999998</v>
      </c>
      <c r="U24" s="238">
        <f>IF(ISBLANK(Glutamine!V18),"",Glutamine!V18)</f>
        <v>2.3540000000000001</v>
      </c>
      <c r="V24" s="238">
        <f>IF(ISBLANK(Glutamine!W18),"",Glutamine!W18)</f>
        <v>7.6999999999999999E-2</v>
      </c>
      <c r="W24" s="238">
        <f>IF(ISBLANK(Glutamine!X18),"",Glutamine!X18)</f>
        <v>2.5569999999999999</v>
      </c>
      <c r="X24" s="238">
        <f>IF(ISBLANK(Glutamine!Y18),"",Glutamine!Y18)</f>
        <v>9.6000000000000002E-2</v>
      </c>
      <c r="Y24" s="238">
        <f>IF(ISBLANK(Glutamine!Z18),"",Glutamine!Z18)</f>
        <v>6.605386442860631</v>
      </c>
      <c r="Z24" s="238">
        <f>IF(ISBLANK(Glutamine!AA18),"",Glutamine!AA18)</f>
        <v>4.4249999999999998</v>
      </c>
      <c r="AA24" s="238">
        <f>IF(ISBLANK(Glutamine!AB18),"",Glutamine!AB18)</f>
        <v>6.9820000000000002</v>
      </c>
      <c r="AB24" s="238">
        <f>IF(ISBLANK(Glutamine!AC18),"",Glutamine!AC18)</f>
        <v>0.10199999999999999</v>
      </c>
      <c r="AC24" s="238">
        <f>IF(ISBLANK(Glutamine!AD18),"",Glutamine!AD18)</f>
        <v>0.73699999999999999</v>
      </c>
      <c r="AD24" s="238">
        <f>IF(ISBLANK(Glutamine!AE18),"",Glutamine!AE18)</f>
        <v>2.7440000000000002</v>
      </c>
      <c r="AE24" s="238">
        <f>IF(ISBLANK(Glutamine!AF18),"",Glutamine!AF18)</f>
        <v>3.2193605683836588</v>
      </c>
      <c r="AF24" s="238">
        <f>IF(ISBLANK(Glutamine!AG18),"",Glutamine!AG18)</f>
        <v>2.0430000000000001</v>
      </c>
      <c r="AG24" s="238">
        <f>IF(ISBLANK(Glutamine!AH18),"",Glutamine!AH18)</f>
        <v>2.9729999999999999</v>
      </c>
      <c r="AH24" s="238">
        <f>IF(ISBLANK(Glutamine!AI18),"",Glutamine!AI18)</f>
        <v>0</v>
      </c>
      <c r="AI24" s="238">
        <f>IF(ISBLANK(Glutamine!AJ18),"",Glutamine!AJ18)</f>
        <v>10.28</v>
      </c>
      <c r="AJ24" s="238">
        <f>IF(ISBLANK(Glutamine!AK18),"",Glutamine!AK18)</f>
        <v>0.94799999999999995</v>
      </c>
      <c r="AK24" s="238">
        <f>IF(ISBLANK(Glutamine!AL18),"",Glutamine!AL18)</f>
        <v>2.4529999999999998</v>
      </c>
      <c r="AL24" s="238">
        <f>IF(ISBLANK(Glutamine!AM18),"",Glutamine!AM18)</f>
        <v>0.28899999999999998</v>
      </c>
      <c r="AM24" s="238">
        <f>IF(ISBLANK(Glutamine!AN18),"",Glutamine!AN18)</f>
        <v>0.155</v>
      </c>
      <c r="AN24" s="238">
        <f>IF(ISBLANK(Glutamine!AO18),"",Glutamine!AO18)</f>
        <v>1.093</v>
      </c>
      <c r="AO24" s="238">
        <f>IF(ISBLANK(Glutamine!AP18),"",Glutamine!AP18)</f>
        <v>0</v>
      </c>
      <c r="AP24" s="238">
        <f>IF(ISBLANK(Glutamine!AQ18),"",Glutamine!AQ18)</f>
        <v>4.3899999999999997</v>
      </c>
      <c r="AQ24" s="238">
        <f>IF(ISBLANK(Glutamine!AR18),"",Glutamine!AR18)</f>
        <v>0</v>
      </c>
      <c r="AR24" s="238" t="str">
        <f>IF(ISBLANK(Glutamine!AS18),"",Glutamine!AS18)</f>
        <v/>
      </c>
      <c r="AS24" s="238" t="str">
        <f>IF(ISBLANK(Glutamine!AT18),"",Glutamine!AT18)</f>
        <v/>
      </c>
      <c r="AT24" s="238" t="str">
        <f>IF(ISBLANK(Glutamine!AU18),"",Glutamine!AU18)</f>
        <v/>
      </c>
      <c r="AU24" s="238" t="str">
        <f>IF(ISBLANK(Glutamine!AV18),"",Glutamine!AV18)</f>
        <v/>
      </c>
      <c r="AV24" s="238" t="str">
        <f>IF(ISBLANK(Glutamine!AW18),"",Glutamine!AW18)</f>
        <v/>
      </c>
      <c r="AW24" s="238" t="str">
        <f>IF(ISBLANK(Glutamine!AX18),"",Glutamine!AX18)</f>
        <v/>
      </c>
      <c r="AX24" s="238" t="str">
        <f>IF(ISBLANK(Glutamine!AY18),"",Glutamine!AY18)</f>
        <v/>
      </c>
      <c r="AY24" s="238" t="str">
        <f>IF(ISBLANK(Glutamine!AZ18),"",Glutamine!AZ18)</f>
        <v/>
      </c>
      <c r="AZ24" s="238" t="str">
        <f>IF(ISBLANK(Glutamine!BA18),"",Glutamine!BA18)</f>
        <v/>
      </c>
      <c r="BA24" s="238" t="str">
        <f>IF(ISBLANK(Glutamine!BB18),"",Glutamine!BB18)</f>
        <v/>
      </c>
      <c r="BB24" s="238" t="str">
        <f>IF(ISBLANK(Glutamine!BC18),"",Glutamine!BC18)</f>
        <v/>
      </c>
      <c r="BC24" s="238" t="str">
        <f>IF(ISBLANK(Glutamine!BE18),"",Glutamine!BE18)</f>
        <v/>
      </c>
      <c r="BD24" s="238" t="str">
        <f>IF(ISBLANK(Glutamine!BF18),"",Glutamine!BF18)</f>
        <v/>
      </c>
      <c r="BE24" s="238" t="str">
        <f>IF(ISBLANK(Glutamine!BG18),"",Glutamine!BG18)</f>
        <v/>
      </c>
      <c r="BF24" s="238" t="str">
        <f>IF(ISBLANK(Glutamine!BI18),"",Glutamine!BI18)</f>
        <v/>
      </c>
      <c r="BG24" s="238" t="str">
        <f>IF(ISBLANK(Glutamine!BJ18),"",Glutamine!BJ18)</f>
        <v/>
      </c>
      <c r="BH24" s="238" t="str">
        <f>IF(ISBLANK(Glutamine!BK18),"",Glutamine!BK18)</f>
        <v/>
      </c>
      <c r="BI24" s="238" t="str">
        <f>IF(ISBLANK(Glutamine!BL18),"",Glutamine!BL18)</f>
        <v/>
      </c>
      <c r="BJ24" s="238" t="str">
        <f>IF(ISBLANK(Glutamine!BM18),"",Glutamine!BM18)</f>
        <v/>
      </c>
      <c r="BK24" s="238" t="str">
        <f>IF(ISBLANK(Glutamine!BN18),"",Glutamine!BN18)</f>
        <v/>
      </c>
      <c r="BL24" s="238" t="str">
        <f>IF(ISBLANK(Glutamine!BO18),"",Glutamine!BO18)</f>
        <v/>
      </c>
      <c r="BM24" s="238" t="str">
        <f>IF(ISBLANK(Glutamine!BP18),"",Glutamine!BP18)</f>
        <v/>
      </c>
      <c r="BN24" s="238">
        <f>IF(ISBLANK('In Process Calc.'!B17),"",ROUND('In Process Calc.'!B17,2))</f>
        <v>13.88</v>
      </c>
      <c r="BO24" s="238">
        <f>IF(ISBLANK('In Process Calc.'!C17),"",ROUND('In Process Calc.'!C17,2))</f>
        <v>333.1</v>
      </c>
      <c r="BP24" s="238">
        <f>IF(ISBLANK('In Process Calc.'!E17),"",'In Process Calc.'!E17)</f>
        <v>1800.2222222222224</v>
      </c>
      <c r="BQ24" s="238">
        <f>IF(ISBLANK('In Process Calc.'!F17),"",'In Process Calc.'!F17)</f>
        <v>0</v>
      </c>
      <c r="BR24" s="238">
        <f>IF(ISBLANK('In Process Calc.'!H17),"",'In Process Calc.'!H17)</f>
        <v>0</v>
      </c>
      <c r="BS24" s="238">
        <f>IF(ISBLANK('In Process Calc.'!J17),"",'In Process Calc.'!J17)</f>
        <v>1800.2222222222224</v>
      </c>
      <c r="BT24" s="238">
        <f>IF(ISBLANK('In Process Calc.'!K17),"",'In Process Calc.'!K17)</f>
        <v>3455.530895197106</v>
      </c>
      <c r="BU24" s="238">
        <f>IF(ISBLANK('In Process Calc.'!L17),"",'In Process Calc.'!L17)</f>
        <v>23192.684258825007</v>
      </c>
      <c r="BV24" s="243">
        <f>IF(ISBLANK('In Process Calc.'!M17),"",'In Process Calc.'!M17)</f>
        <v>0</v>
      </c>
      <c r="BW24" s="243">
        <f>IF(ISBLANK('In Process Calc.'!N17),"",'In Process Calc.'!N17)</f>
        <v>4903.661315555556</v>
      </c>
      <c r="BX24" s="243">
        <f>IF(ISBLANK('In Process Calc.'!O17),"",'In Process Calc.'!O17)</f>
        <v>-3.9211245555555552</v>
      </c>
      <c r="BY24" s="243">
        <f>IF(ISBLANK('In Process Calc.'!P17),"",'In Process Calc.'!P17)</f>
        <v>1.8019878888888896</v>
      </c>
      <c r="BZ24" s="243">
        <f>IF(ISBLANK('In Process Calc.'!Q17),"",'In Process Calc.'!Q17)</f>
        <v>12.869713999999998</v>
      </c>
      <c r="CA24" s="243">
        <f>IF(ISBLANK('In Process Calc.'!R17),"",'In Process Calc.'!R17)</f>
        <v>-0.60838511111111138</v>
      </c>
      <c r="CB24" s="243">
        <f>IF(ISBLANK('In Process Calc.'!S17),"",'In Process Calc.'!S17)</f>
        <v>1.4601169999999999</v>
      </c>
      <c r="CC24" s="243">
        <f>IF(ISBLANK('In Process Calc.'!T17),"",'In Process Calc.'!T17)</f>
        <v>124.64949700428625</v>
      </c>
      <c r="CD24" s="243">
        <f>IF(ISBLANK('In Process Calc.'!U17),"",'In Process Calc.'!U17)</f>
        <v>-3.6778540000000004</v>
      </c>
      <c r="CE24" s="243">
        <f>IF(ISBLANK('In Process Calc.'!V17),"",'In Process Calc.'!V17)</f>
        <v>-1.1321716666666646</v>
      </c>
      <c r="CF24" s="243">
        <f>IF(ISBLANK('In Process Calc.'!W17),"",'In Process Calc.'!W17)</f>
        <v>-1.7356448888888887</v>
      </c>
      <c r="CG24" s="243">
        <f>IF(ISBLANK('In Process Calc.'!X17),"",'In Process Calc.'!X17)</f>
        <v>1.6436052222222222</v>
      </c>
      <c r="CH24" s="243">
        <f>IF(ISBLANK('In Process Calc.'!Y17),"",'In Process Calc.'!Y17)</f>
        <v>1.3556207777777776</v>
      </c>
      <c r="CI24" s="243">
        <f>IF(ISBLANK('In Process Calc.'!Z17),"",'In Process Calc.'!Z17)</f>
        <v>7.1047217288336304</v>
      </c>
      <c r="CJ24" s="243">
        <f>IF(ISBLANK('In Process Calc.'!AA17),"",'In Process Calc.'!AA17)</f>
        <v>7.6210901111111093</v>
      </c>
      <c r="CK24" s="243">
        <f>IF(ISBLANK('In Process Calc.'!AB17),"",'In Process Calc.'!AB17)</f>
        <v>4.8545798888888889</v>
      </c>
      <c r="CL24" s="243">
        <f>IF(ISBLANK('In Process Calc.'!AC17),"",'In Process Calc.'!AC17)</f>
        <v>1.0859205555555553</v>
      </c>
      <c r="CM24" s="243">
        <f>IF(ISBLANK('In Process Calc.'!AD17),"",'In Process Calc.'!AD17)</f>
        <v>-21.498406666666675</v>
      </c>
      <c r="CN24" s="243">
        <f>IF(ISBLANK('In Process Calc.'!AE17),"",'In Process Calc.'!AE17)</f>
        <v>2.436771666666667</v>
      </c>
      <c r="CO24" s="243">
        <f>IF(ISBLANK('In Process Calc.'!AF17),"",'In Process Calc.'!AF17)</f>
        <v>4.4519878888888886</v>
      </c>
      <c r="CP24" s="243">
        <f>IF(ISBLANK('In Process Calc.'!AG17),"",'In Process Calc.'!AG17)</f>
        <v>7.8197798888888883</v>
      </c>
      <c r="CQ24" s="243">
        <f>IF(ISBLANK('In Process Calc.'!AH17),"",'In Process Calc.'!AH17)</f>
        <v>5.4971432222222205</v>
      </c>
      <c r="CR24" s="243">
        <f>IF(ISBLANK('In Process Calc.'!AI17),"",'In Process Calc.'!AI17)</f>
        <v>1.129501888888889</v>
      </c>
      <c r="CS24" s="243">
        <f>IF(ISBLANK('In Process Calc.'!AJ17),"",'In Process Calc.'!AJ17)</f>
        <v>2.336046222222222</v>
      </c>
      <c r="CT24" s="243">
        <f>IF(ISBLANK('In Process Calc.'!AK17),"",'In Process Calc.'!AK17)</f>
        <v>2.8832205555555541</v>
      </c>
      <c r="CU24" s="243">
        <f>IF(ISBLANK('In Process Calc.'!AL17),"",'In Process Calc.'!AL17)</f>
        <v>0</v>
      </c>
      <c r="CV24" s="243">
        <f>IF(ISBLANK('In Process Calc.'!AM17),"",'In Process Calc.'!AM17)</f>
        <v>94.999546111111115</v>
      </c>
      <c r="CW24" s="243">
        <f>IF(ISBLANK('In Process Calc.'!AN17),"",'In Process Calc.'!AN17)</f>
        <v>69.580014888888897</v>
      </c>
      <c r="CX24" s="243">
        <f>IF(ISBLANK('In Process Calc.'!AO17),"",'In Process Calc.'!AO17)</f>
        <v>288.64271577777777</v>
      </c>
      <c r="CY24" s="243">
        <f>IF(ISBLANK('In Process Calc.'!AP17),"",'In Process Calc.'!AP17)</f>
        <v>0</v>
      </c>
      <c r="CZ24" s="243">
        <f>IF(ISBLANK('In Process Calc.'!AQ17),"",'In Process Calc.'!AQ17)</f>
        <v>0</v>
      </c>
      <c r="DA24" s="243">
        <f>IF(ISBLANK('In Process Calc.'!AR17),"",'In Process Calc.'!AR17)</f>
        <v>-2.3885019808678491E-3</v>
      </c>
      <c r="DB24" s="243">
        <f>IF(ISBLANK('In Process Calc.'!AS17),"",'In Process Calc.'!AS17)</f>
        <v>-3.92964300819287E-5</v>
      </c>
      <c r="DC24" s="243">
        <f>IF(ISBLANK('In Process Calc.'!AT17),"",'In Process Calc.'!AT17)</f>
        <v>2.3492055507859204E-3</v>
      </c>
      <c r="DD24" s="243">
        <f>IF(ISBLANK('In Process Calc.'!AU17),"",'In Process Calc.'!AU17)</f>
        <v>0.70113846941785962</v>
      </c>
      <c r="DE24" s="243">
        <f>IF(ISBLANK('In Process Calc.'!AV17),"",'In Process Calc.'!AV17)</f>
        <v>1.2941568481726065E-3</v>
      </c>
      <c r="DF24" s="243">
        <f>IF(ISBLANK('In Process Calc.'!AW17),"",'In Process Calc.'!AW17)</f>
        <v>5.9342639024801899E-4</v>
      </c>
      <c r="DG24" s="243">
        <f>IF(ISBLANK('In Process Calc.'!AX17),"",'In Process Calc.'!AX17)</f>
        <v>9.361284852842205E-6</v>
      </c>
      <c r="DH24" s="243">
        <f>IF(ISBLANK('In Process Calc.'!AY17),"",'In Process Calc.'!AY17)</f>
        <v>-2.7779842072218344E-5</v>
      </c>
      <c r="DI24" s="243">
        <f>IF(ISBLANK('In Process Calc.'!AZ17),"",'In Process Calc.'!AZ17)</f>
        <v>-5.2931836484881303E-4</v>
      </c>
      <c r="DJ24" s="243">
        <f>IF(ISBLANK('In Process Calc.'!BA17),"",'In Process Calc.'!BA17)</f>
        <v>3.9810151286534236E-2</v>
      </c>
      <c r="DK24" s="243">
        <f>IF(ISBLANK('In Process Calc.'!BB17),"",'In Process Calc.'!BB17)</f>
        <v>7.3535095487783746E-4</v>
      </c>
      <c r="DL24" s="243">
        <f>IF(ISBLANK('In Process Calc.'!BC17),"",'In Process Calc.'!BC17)</f>
        <v>8.4310804977109075E-4</v>
      </c>
      <c r="DM24" s="243">
        <f>IF(ISBLANK('In Process Calc.'!BD17),"",'In Process Calc.'!BD17)</f>
        <v>-2.1247685076969951E-3</v>
      </c>
      <c r="DN24" s="243">
        <f>IF(ISBLANK('In Process Calc.'!BE17),"",'In Process Calc.'!BE17)</f>
        <v>1.3828277175878081E-4</v>
      </c>
      <c r="DO24" s="243">
        <f>IF(ISBLANK('In Process Calc.'!BF17),"",'In Process Calc.'!BF17)</f>
        <v>-6.2358083907438387E-6</v>
      </c>
      <c r="DP24" s="243">
        <f>IF(ISBLANK('In Process Calc.'!BG17),"",'In Process Calc.'!BG17)</f>
        <v>5.5544633826823961E-3</v>
      </c>
      <c r="DQ24" s="243">
        <f>IF(ISBLANK('In Process Calc.'!BH17),"",'In Process Calc.'!BH17)</f>
        <v>5.3027041379117483E-4</v>
      </c>
      <c r="DR24" s="243">
        <f>IF(ISBLANK('In Process Calc.'!BI17),"",'In Process Calc.'!BI17)</f>
        <v>1.0807103546260056E-3</v>
      </c>
      <c r="DS24" s="243">
        <f>IF(ISBLANK('In Process Calc.'!BJ17),"",'In Process Calc.'!BJ17)</f>
        <v>-3.2043289995980335E-4</v>
      </c>
      <c r="DT24" s="243">
        <f>IF(ISBLANK('In Process Calc.'!BK17),"",'In Process Calc.'!BK17)</f>
        <v>-2.1679885755613794E-3</v>
      </c>
      <c r="DU24" s="243">
        <f>IF(ISBLANK('In Process Calc.'!BL17),"",'In Process Calc.'!BL17)</f>
        <v>4.886839923592144E-4</v>
      </c>
      <c r="DV24" s="243">
        <f>IF(ISBLANK('In Process Calc.'!BM17),"",'In Process Calc.'!BM17)</f>
        <v>-1.0861540665233636E-3</v>
      </c>
      <c r="DW24" s="243">
        <f>IF(ISBLANK('In Process Calc.'!BN17),"",'In Process Calc.'!BN17)</f>
        <v>-7.203558100965326E-4</v>
      </c>
      <c r="DX24" s="243">
        <f>IF(ISBLANK('In Process Calc.'!BO17),"",'In Process Calc.'!BO17)</f>
        <v>-5.6548743708979214E-4</v>
      </c>
      <c r="DY24" s="243">
        <f>IF(ISBLANK('In Process Calc.'!BP17),"",'In Process Calc.'!BP17)</f>
        <v>3.2064118403713881E-4</v>
      </c>
      <c r="DZ24" s="243">
        <f>IF(ISBLANK('In Process Calc.'!BQ17),"",'In Process Calc.'!BQ17)</f>
        <v>-4.2323520832574348E-4</v>
      </c>
      <c r="EA24" s="243">
        <f>IF(ISBLANK('In Process Calc.'!BR17),"",'In Process Calc.'!BR17)</f>
        <v>1.5992501119574862E-3</v>
      </c>
      <c r="EB24" s="243">
        <f>IF(ISBLANK('In Process Calc.'!BS17),"",'In Process Calc.'!BS17)</f>
        <v>0</v>
      </c>
      <c r="EC24" s="243">
        <f>IF(ISBLANK('In Process Calc.'!BT17),"",'In Process Calc.'!BT17)</f>
        <v>7.8797302956278743E-3</v>
      </c>
      <c r="ED24" s="243">
        <f>IF(ISBLANK('In Process Calc.'!BU17),"",'In Process Calc.'!BU17)</f>
        <v>4.4175848718938891E-3</v>
      </c>
      <c r="EE24" s="243">
        <f>IF(ISBLANK('In Process Calc.'!BV17),"",'In Process Calc.'!BV17)</f>
        <v>1.6706271207770129E-2</v>
      </c>
      <c r="EF24" s="243">
        <f>IF(ISBLANK('In Process Calc.'!BW17),"",'In Process Calc.'!BW17)</f>
        <v>3.9545321516886625E-2</v>
      </c>
      <c r="EG24" s="243">
        <f>IF(ISBLANK('In Process Calc.'!BX17),"",'In Process Calc.'!BX17)</f>
        <v>0.13952379489100789</v>
      </c>
      <c r="EH24" s="243">
        <f>IF(ISBLANK('In Process Calc.'!BY17),"",'In Process Calc.'!BY17)</f>
        <v>0</v>
      </c>
      <c r="EI24" s="243">
        <f>IF(ISBLANK('In Process Calc.'!BZ17),"",'In Process Calc.'!BZ17)</f>
        <v>1.8471443365917817E-2</v>
      </c>
      <c r="EJ24" s="243">
        <f>IF(ISBLANK('In Process Calc.'!CA17),"",'In Process Calc.'!CA17)</f>
        <v>-2.9482365681044684</v>
      </c>
      <c r="EK24" s="243">
        <f>IF(ISBLANK('Post Process Calc.'!A24),"",'Post Process Calc.'!A24)</f>
        <v>3.365450008010864</v>
      </c>
      <c r="EL24" s="243">
        <f>IF(ISBLANK('Post Process Calc.'!C24),"",'Post Process Calc.'!C24)</f>
        <v>7.1390025950854183E-2</v>
      </c>
      <c r="EM24" s="243">
        <f>IF(ISBLANK('Post Process Calc.'!D24),"",'Post Process Calc.'!D24)</f>
        <v>2.7446987826710532E-2</v>
      </c>
      <c r="EN24" s="243">
        <f>IF(ISBLANK('Post Process Calc.'!E24),"",'Post Process Calc.'!E24)</f>
        <v>-4.7602498468785771E-3</v>
      </c>
      <c r="EO24" s="243">
        <f>IF(ISBLANK('Post Process Calc.'!F24),"",'Post Process Calc.'!F24)</f>
        <v>2.9977965914798912E-3</v>
      </c>
      <c r="EP24" s="243">
        <f>IF(ISBLANK('Post Process Calc.'!G24),"",'Post Process Calc.'!G24)</f>
        <v>-4.221465410686521E-3</v>
      </c>
      <c r="EQ24" s="243" t="str">
        <f>IF(ISBLANK('Post Process Calc.'!H24),"",'Post Process Calc.'!H24)</f>
        <v/>
      </c>
      <c r="ER24" s="243" t="str">
        <f>IF(ISBLANK('Post Process Calc.'!I24),"",'Post Process Calc.'!I24)</f>
        <v/>
      </c>
      <c r="ES24" s="243" t="str">
        <f>IF(ISBLANK('Post Process Calc.'!J24),"",'Post Process Calc.'!J24)</f>
        <v/>
      </c>
      <c r="ET24" s="243" t="str">
        <f>IF(ISBLANK('Post Process Calc.'!K24),"",'Post Process Calc.'!K24)</f>
        <v/>
      </c>
      <c r="EU24" s="243" t="str">
        <f>IF(ISBLANK('Post Process Calc.'!L24),"",'Post Process Calc.'!L24)</f>
        <v/>
      </c>
      <c r="EV24" s="243" t="str">
        <f>IF(ISBLANK('Post Process Calc.'!M24),"",'Post Process Calc.'!M24)</f>
        <v/>
      </c>
      <c r="EW24" s="243" t="str">
        <f>IF(ISBLANK('Post Process Calc.'!N24),"",'Post Process Calc.'!N24)</f>
        <v/>
      </c>
      <c r="EX24" s="243" t="str">
        <f>IF(ISBLANK('Post Process Calc.'!O24),"",'Post Process Calc.'!O24)</f>
        <v/>
      </c>
      <c r="EY24" s="243" t="str">
        <f>IF(ISBLANK('Post Process Calc.'!P24),"",'Post Process Calc.'!P24)</f>
        <v/>
      </c>
      <c r="EZ24" s="243" t="str">
        <f>IF(ISBLANK('Post Process Calc.'!Q24),"",'Post Process Calc.'!Q24)</f>
        <v/>
      </c>
      <c r="FA24" s="243" t="str">
        <f>IF(ISBLANK('Post Process Calc.'!R24),"",'Post Process Calc.'!R24)</f>
        <v/>
      </c>
      <c r="FB24" s="243" t="str">
        <f>IF(ISBLANK('Post Process Calc.'!S24),"",'Post Process Calc.'!S24)</f>
        <v/>
      </c>
      <c r="FC24" s="243" t="str">
        <f>IF(ISBLANK('Post Process Calc.'!T24),"",'Post Process Calc.'!T24)</f>
        <v/>
      </c>
      <c r="FD24" s="243" t="str">
        <f>IF(ISBLANK('Post Process Calc.'!U24),"",'Post Process Calc.'!U24)</f>
        <v/>
      </c>
      <c r="FE24" s="243" t="str">
        <f>IF(ISBLANK('Post Process Calc.'!V24),"",'Post Process Calc.'!V24)</f>
        <v/>
      </c>
      <c r="FF24" s="243" t="str">
        <f>IF(ISBLANK('Post Process Calc.'!W24),"",'Post Process Calc.'!W24)</f>
        <v/>
      </c>
      <c r="FG24" s="243" t="str">
        <f>IF(ISBLANK('Post Process Calc.'!X24),"",'Post Process Calc.'!X24)</f>
        <v/>
      </c>
      <c r="FH24" s="243" t="str">
        <f>IF(ISBLANK('Post Process Calc.'!Y24),"",'Post Process Calc.'!Y24)</f>
        <v/>
      </c>
      <c r="FI24" s="243" t="str">
        <f>IF(ISBLANK('Post Process Calc.'!Z24),"",'Post Process Calc.'!Z24)</f>
        <v/>
      </c>
      <c r="FJ24" s="243" t="str">
        <f>IF(ISBLANK('Post Process Calc.'!AA24),"",'Post Process Calc.'!AA24)</f>
        <v/>
      </c>
      <c r="FK24" s="243" t="str">
        <f>IF(ISBLANK('Post Process Calc.'!AB24),"",'Post Process Calc.'!AB24)</f>
        <v/>
      </c>
      <c r="FL24" s="243" t="str">
        <f>IF(ISBLANK('Post Process Calc.'!AC24),"",'Post Process Calc.'!AC24)</f>
        <v/>
      </c>
      <c r="FM24" s="243" t="str">
        <f>IF(ISBLANK('Post Process Calc.'!AD24),"",'Post Process Calc.'!AD24)</f>
        <v/>
      </c>
      <c r="FN24" s="243" t="str">
        <f>IF(ISBLANK('Post Process Calc.'!AE24),"",'Post Process Calc.'!AE24)</f>
        <v/>
      </c>
      <c r="FO24" s="243" t="str">
        <f>IF(ISBLANK('Post Process Calc.'!AF24),"",'Post Process Calc.'!AF24)</f>
        <v/>
      </c>
      <c r="FP24" s="243" t="str">
        <f>IF(ISBLANK('Post Process Calc.'!AG24),"",'Post Process Calc.'!AG24)</f>
        <v/>
      </c>
      <c r="FQ24" s="243" t="str">
        <f>IF(ISBLANK('Post Process Calc.'!AH24),"",'Post Process Calc.'!AH24)</f>
        <v/>
      </c>
      <c r="FR24" s="243" t="str">
        <f>IF(ISBLANK('Post Process Calc.'!AI24),"",'Post Process Calc.'!AI24)</f>
        <v/>
      </c>
      <c r="FS24" s="243" t="str">
        <f>IF(ISBLANK('Post Process Calc.'!AJ24),"",'Post Process Calc.'!AJ24)</f>
        <v/>
      </c>
    </row>
    <row r="25" spans="1:175">
      <c r="A25" s="238" t="str">
        <f>IF(Glutamine!B19&lt;&gt;0,Glutamine!$B$1,"")</f>
        <v>XB50</v>
      </c>
      <c r="B25" s="238">
        <f>IF(ISBLANK(Glutamine!A19),"",Glutamine!A19)</f>
        <v>12</v>
      </c>
      <c r="C25" s="245">
        <f>IF(ISBLANK(Glutamine!B19),"",Glutamine!B19)</f>
        <v>11.871527777781012</v>
      </c>
      <c r="D25" s="246">
        <f>IF(ISBLANK(Glutamine!C19),"",Glutamine!C19)</f>
        <v>284.91666666674428</v>
      </c>
      <c r="E25" s="238">
        <f>IF(ISBLANK(Glutamine!D19),"",Glutamine!D19)</f>
        <v>20</v>
      </c>
      <c r="F25" s="238" t="str">
        <f>IF(ISBLANK(Glutamine!E19),"",Glutamine!E19)</f>
        <v/>
      </c>
      <c r="G25" s="238" t="str">
        <f>IF(ISBLANK(Glutamine!G19),"",Glutamine!G19)</f>
        <v/>
      </c>
      <c r="H25" s="238">
        <f>IF(ISBLANK(Glutamine!H19),"",Glutamine!H19)</f>
        <v>14.457500321960449</v>
      </c>
      <c r="I25" s="238">
        <f>IF(ISBLANK(Glutamine!I19),"",Glutamine!I19)</f>
        <v>0.73796771021654628</v>
      </c>
      <c r="J25" s="238">
        <f>IF(ISBLANK(Glutamine!J19),"",Glutamine!J19)</f>
        <v>15.195468032176995</v>
      </c>
      <c r="K25" s="238">
        <f>IF(ISBLANK(Glutamine!K19),"",Glutamine!K19)</f>
        <v>95.143501281738281</v>
      </c>
      <c r="L25" s="238" t="str">
        <f>IF(ISBLANK(Glutamine!L19),"",Glutamine!L19)</f>
        <v/>
      </c>
      <c r="M25" s="238" t="str">
        <f>IF(ISBLANK(Glutamine!M19),"",Glutamine!M19)</f>
        <v/>
      </c>
      <c r="N25" s="238" t="str">
        <f>IF(ISBLANK(Glutamine!N19),"",Glutamine!N19)</f>
        <v/>
      </c>
      <c r="O25" s="238" t="str">
        <f>IF(ISBLANK(Glutamine!O19),"",Glutamine!O19)</f>
        <v/>
      </c>
      <c r="P25" s="238" t="str">
        <f>IF(ISBLANK(Glutamine!P19),"",Glutamine!P19)</f>
        <v/>
      </c>
      <c r="Q25" s="238" t="str">
        <f>IF(ISBLANK(Glutamine!Q19),"",Glutamine!Q19)</f>
        <v/>
      </c>
      <c r="R25" s="238">
        <f>IF(ISBLANK(Glutamine!R19),"",Glutamine!R19)</f>
        <v>396</v>
      </c>
      <c r="S25" s="238">
        <f>IF(ISBLANK(Glutamine!S19),"",Glutamine!S19)</f>
        <v>2174.88</v>
      </c>
      <c r="T25" s="238">
        <f>IF(ISBLANK(Glutamine!U19),"",Glutamine!U19)</f>
        <v>3.782</v>
      </c>
      <c r="U25" s="238">
        <f>IF(ISBLANK(Glutamine!V19),"",Glutamine!V19)</f>
        <v>1.83</v>
      </c>
      <c r="V25" s="238">
        <f>IF(ISBLANK(Glutamine!W19),"",Glutamine!W19)</f>
        <v>7.5999999999999998E-2</v>
      </c>
      <c r="W25" s="238">
        <f>IF(ISBLANK(Glutamine!X19),"",Glutamine!X19)</f>
        <v>2.4289999999999998</v>
      </c>
      <c r="X25" s="238">
        <f>IF(ISBLANK(Glutamine!Y19),"",Glutamine!Y19)</f>
        <v>0.115</v>
      </c>
      <c r="Y25" s="238">
        <f>IF(ISBLANK(Glutamine!Z19),"",Glutamine!Z19)</f>
        <v>7.2714758320566615</v>
      </c>
      <c r="Z25" s="238">
        <f>IF(ISBLANK(Glutamine!AA19),"",Glutamine!AA19)</f>
        <v>2.4260000000000002</v>
      </c>
      <c r="AA25" s="238">
        <f>IF(ISBLANK(Glutamine!AB19),"",Glutamine!AB19)</f>
        <v>4.9569999999999999</v>
      </c>
      <c r="AB25" s="238">
        <f>IF(ISBLANK(Glutamine!AC19),"",Glutamine!AC19)</f>
        <v>0.126</v>
      </c>
      <c r="AC25" s="238">
        <f>IF(ISBLANK(Glutamine!AD19),"",Glutamine!AD19)</f>
        <v>0.60699999999999998</v>
      </c>
      <c r="AD25" s="238">
        <f>IF(ISBLANK(Glutamine!AE19),"",Glutamine!AE19)</f>
        <v>2.4630000000000001</v>
      </c>
      <c r="AE25" s="238">
        <f>IF(ISBLANK(Glutamine!AF19),"",Glutamine!AF19)</f>
        <v>3.4413854351687392</v>
      </c>
      <c r="AF25" s="238">
        <f>IF(ISBLANK(Glutamine!AG19),"",Glutamine!AG19)</f>
        <v>1.2569999999999999</v>
      </c>
      <c r="AG25" s="238">
        <f>IF(ISBLANK(Glutamine!AH19),"",Glutamine!AH19)</f>
        <v>2.0619999999999998</v>
      </c>
      <c r="AH25" s="238">
        <f>IF(ISBLANK(Glutamine!AI19),"",Glutamine!AI19)</f>
        <v>6.7000000000000004E-2</v>
      </c>
      <c r="AI25" s="238">
        <f>IF(ISBLANK(Glutamine!AJ19),"",Glutamine!AJ19)</f>
        <v>10.91</v>
      </c>
      <c r="AJ25" s="238">
        <f>IF(ISBLANK(Glutamine!AK19),"",Glutamine!AK19)</f>
        <v>0.54200000000000004</v>
      </c>
      <c r="AK25" s="238">
        <f>IF(ISBLANK(Glutamine!AL19),"",Glutamine!AL19)</f>
        <v>2.4889999999999999</v>
      </c>
      <c r="AL25" s="238">
        <f>IF(ISBLANK(Glutamine!AM19),"",Glutamine!AM19)</f>
        <v>0.48199999999999998</v>
      </c>
      <c r="AM25" s="238">
        <f>IF(ISBLANK(Glutamine!AN19),"",Glutamine!AN19)</f>
        <v>9.2999999999999999E-2</v>
      </c>
      <c r="AN25" s="238">
        <f>IF(ISBLANK(Glutamine!AO19),"",Glutamine!AO19)</f>
        <v>0.86399999999999999</v>
      </c>
      <c r="AO25" s="238">
        <f>IF(ISBLANK(Glutamine!AP19),"",Glutamine!AP19)</f>
        <v>0.06</v>
      </c>
      <c r="AP25" s="238">
        <f>IF(ISBLANK(Glutamine!AQ19),"",Glutamine!AQ19)</f>
        <v>3.2240000000000002</v>
      </c>
      <c r="AQ25" s="238">
        <f>IF(ISBLANK(Glutamine!AR19),"",Glutamine!AR19)</f>
        <v>0</v>
      </c>
      <c r="AR25" s="238" t="str">
        <f>IF(ISBLANK(Glutamine!AS19),"",Glutamine!AS19)</f>
        <v/>
      </c>
      <c r="AS25" s="238" t="str">
        <f>IF(ISBLANK(Glutamine!AT19),"",Glutamine!AT19)</f>
        <v/>
      </c>
      <c r="AT25" s="238" t="str">
        <f>IF(ISBLANK(Glutamine!AU19),"",Glutamine!AU19)</f>
        <v/>
      </c>
      <c r="AU25" s="238" t="str">
        <f>IF(ISBLANK(Glutamine!AV19),"",Glutamine!AV19)</f>
        <v/>
      </c>
      <c r="AV25" s="238" t="str">
        <f>IF(ISBLANK(Glutamine!AW19),"",Glutamine!AW19)</f>
        <v/>
      </c>
      <c r="AW25" s="238" t="str">
        <f>IF(ISBLANK(Glutamine!AX19),"",Glutamine!AX19)</f>
        <v/>
      </c>
      <c r="AX25" s="238" t="str">
        <f>IF(ISBLANK(Glutamine!AY19),"",Glutamine!AY19)</f>
        <v/>
      </c>
      <c r="AY25" s="238" t="str">
        <f>IF(ISBLANK(Glutamine!AZ19),"",Glutamine!AZ19)</f>
        <v/>
      </c>
      <c r="AZ25" s="238" t="str">
        <f>IF(ISBLANK(Glutamine!BA19),"",Glutamine!BA19)</f>
        <v/>
      </c>
      <c r="BA25" s="238" t="str">
        <f>IF(ISBLANK(Glutamine!BB19),"",Glutamine!BB19)</f>
        <v/>
      </c>
      <c r="BB25" s="238" t="str">
        <f>IF(ISBLANK(Glutamine!BC19),"",Glutamine!BC19)</f>
        <v/>
      </c>
      <c r="BC25" s="238" t="str">
        <f>IF(ISBLANK(Glutamine!BE19),"",Glutamine!BE19)</f>
        <v/>
      </c>
      <c r="BD25" s="238" t="str">
        <f>IF(ISBLANK(Glutamine!BF19),"",Glutamine!BF19)</f>
        <v/>
      </c>
      <c r="BE25" s="238" t="str">
        <f>IF(ISBLANK(Glutamine!BG19),"",Glutamine!BG19)</f>
        <v/>
      </c>
      <c r="BF25" s="238" t="str">
        <f>IF(ISBLANK(Glutamine!BI19),"",Glutamine!BI19)</f>
        <v/>
      </c>
      <c r="BG25" s="238" t="str">
        <f>IF(ISBLANK(Glutamine!BJ19),"",Glutamine!BJ19)</f>
        <v/>
      </c>
      <c r="BH25" s="238" t="str">
        <f>IF(ISBLANK(Glutamine!BK19),"",Glutamine!BK19)</f>
        <v/>
      </c>
      <c r="BI25" s="238" t="str">
        <f>IF(ISBLANK(Glutamine!BL19),"",Glutamine!BL19)</f>
        <v/>
      </c>
      <c r="BJ25" s="238" t="str">
        <f>IF(ISBLANK(Glutamine!BM19),"",Glutamine!BM19)</f>
        <v/>
      </c>
      <c r="BK25" s="238" t="str">
        <f>IF(ISBLANK(Glutamine!BN19),"",Glutamine!BN19)</f>
        <v/>
      </c>
      <c r="BL25" s="238" t="str">
        <f>IF(ISBLANK(Glutamine!BO19),"",Glutamine!BO19)</f>
        <v/>
      </c>
      <c r="BM25" s="238" t="str">
        <f>IF(ISBLANK(Glutamine!BP19),"",Glutamine!BP19)</f>
        <v/>
      </c>
      <c r="BN25" s="238" t="str">
        <f>IF(ISBLANK('In Process Calc.'!B18),"",ROUND('In Process Calc.'!B18,2))</f>
        <v/>
      </c>
      <c r="BO25" s="238" t="str">
        <f>IF(ISBLANK('In Process Calc.'!C18),"",ROUND('In Process Calc.'!C18,2))</f>
        <v/>
      </c>
      <c r="BP25" s="238" t="str">
        <f>IF(ISBLANK('In Process Calc.'!E18),"",'In Process Calc.'!E18)</f>
        <v/>
      </c>
      <c r="BQ25" s="238" t="str">
        <f>IF(ISBLANK('In Process Calc.'!F18),"",'In Process Calc.'!F18)</f>
        <v/>
      </c>
      <c r="BR25" s="238" t="str">
        <f>IF(ISBLANK('In Process Calc.'!H18),"",'In Process Calc.'!H18)</f>
        <v/>
      </c>
      <c r="BS25" s="238" t="str">
        <f>IF(ISBLANK('In Process Calc.'!J18),"",'In Process Calc.'!J18)</f>
        <v/>
      </c>
      <c r="BT25" s="238" t="str">
        <f>IF(ISBLANK('In Process Calc.'!K18),"",'In Process Calc.'!K18)</f>
        <v/>
      </c>
      <c r="BU25" s="238" t="str">
        <f>IF(ISBLANK('In Process Calc.'!L18),"",'In Process Calc.'!L18)</f>
        <v/>
      </c>
      <c r="BV25" s="243" t="str">
        <f>IF(ISBLANK('In Process Calc.'!M18),"",'In Process Calc.'!M18)</f>
        <v/>
      </c>
      <c r="BW25" s="243" t="str">
        <f>IF(ISBLANK('In Process Calc.'!N18),"",'In Process Calc.'!N18)</f>
        <v/>
      </c>
      <c r="BX25" s="243" t="str">
        <f>IF(ISBLANK('In Process Calc.'!O18),"",'In Process Calc.'!O18)</f>
        <v/>
      </c>
      <c r="BY25" s="243" t="str">
        <f>IF(ISBLANK('In Process Calc.'!P18),"",'In Process Calc.'!P18)</f>
        <v/>
      </c>
      <c r="BZ25" s="243" t="str">
        <f>IF(ISBLANK('In Process Calc.'!Q18),"",'In Process Calc.'!Q18)</f>
        <v/>
      </c>
      <c r="CA25" s="243" t="str">
        <f>IF(ISBLANK('In Process Calc.'!R18),"",'In Process Calc.'!R18)</f>
        <v/>
      </c>
      <c r="CB25" s="243" t="str">
        <f>IF(ISBLANK('In Process Calc.'!S18),"",'In Process Calc.'!S18)</f>
        <v/>
      </c>
      <c r="CC25" s="243" t="str">
        <f>IF(ISBLANK('In Process Calc.'!T18),"",'In Process Calc.'!T18)</f>
        <v/>
      </c>
      <c r="CD25" s="243" t="str">
        <f>IF(ISBLANK('In Process Calc.'!U18),"",'In Process Calc.'!U18)</f>
        <v/>
      </c>
      <c r="CE25" s="243" t="str">
        <f>IF(ISBLANK('In Process Calc.'!V18),"",'In Process Calc.'!V18)</f>
        <v/>
      </c>
      <c r="CF25" s="243" t="str">
        <f>IF(ISBLANK('In Process Calc.'!W18),"",'In Process Calc.'!W18)</f>
        <v/>
      </c>
      <c r="CG25" s="243" t="str">
        <f>IF(ISBLANK('In Process Calc.'!X18),"",'In Process Calc.'!X18)</f>
        <v/>
      </c>
      <c r="CH25" s="243" t="str">
        <f>IF(ISBLANK('In Process Calc.'!Y18),"",'In Process Calc.'!Y18)</f>
        <v/>
      </c>
      <c r="CI25" s="243" t="str">
        <f>IF(ISBLANK('In Process Calc.'!Z18),"",'In Process Calc.'!Z18)</f>
        <v/>
      </c>
      <c r="CJ25" s="243" t="str">
        <f>IF(ISBLANK('In Process Calc.'!AA18),"",'In Process Calc.'!AA18)</f>
        <v/>
      </c>
      <c r="CK25" s="243" t="str">
        <f>IF(ISBLANK('In Process Calc.'!AB18),"",'In Process Calc.'!AB18)</f>
        <v/>
      </c>
      <c r="CL25" s="243" t="str">
        <f>IF(ISBLANK('In Process Calc.'!AC18),"",'In Process Calc.'!AC18)</f>
        <v/>
      </c>
      <c r="CM25" s="243" t="str">
        <f>IF(ISBLANK('In Process Calc.'!AD18),"",'In Process Calc.'!AD18)</f>
        <v/>
      </c>
      <c r="CN25" s="243" t="str">
        <f>IF(ISBLANK('In Process Calc.'!AE18),"",'In Process Calc.'!AE18)</f>
        <v/>
      </c>
      <c r="CO25" s="243" t="str">
        <f>IF(ISBLANK('In Process Calc.'!AF18),"",'In Process Calc.'!AF18)</f>
        <v/>
      </c>
      <c r="CP25" s="243" t="str">
        <f>IF(ISBLANK('In Process Calc.'!AG18),"",'In Process Calc.'!AG18)</f>
        <v/>
      </c>
      <c r="CQ25" s="243" t="str">
        <f>IF(ISBLANK('In Process Calc.'!AH18),"",'In Process Calc.'!AH18)</f>
        <v/>
      </c>
      <c r="CR25" s="243" t="str">
        <f>IF(ISBLANK('In Process Calc.'!AI18),"",'In Process Calc.'!AI18)</f>
        <v/>
      </c>
      <c r="CS25" s="243" t="str">
        <f>IF(ISBLANK('In Process Calc.'!AJ18),"",'In Process Calc.'!AJ18)</f>
        <v/>
      </c>
      <c r="CT25" s="243" t="str">
        <f>IF(ISBLANK('In Process Calc.'!AK18),"",'In Process Calc.'!AK18)</f>
        <v/>
      </c>
      <c r="CU25" s="243" t="str">
        <f>IF(ISBLANK('In Process Calc.'!AL18),"",'In Process Calc.'!AL18)</f>
        <v/>
      </c>
      <c r="CV25" s="243" t="str">
        <f>IF(ISBLANK('In Process Calc.'!AM18),"",'In Process Calc.'!AM18)</f>
        <v/>
      </c>
      <c r="CW25" s="243" t="str">
        <f>IF(ISBLANK('In Process Calc.'!AN18),"",'In Process Calc.'!AN18)</f>
        <v/>
      </c>
      <c r="CX25" s="243" t="str">
        <f>IF(ISBLANK('In Process Calc.'!AO18),"",'In Process Calc.'!AO18)</f>
        <v/>
      </c>
      <c r="CY25" s="243" t="str">
        <f>IF(ISBLANK('In Process Calc.'!AP18),"",'In Process Calc.'!AP18)</f>
        <v/>
      </c>
      <c r="CZ25" s="243" t="str">
        <f>IF(ISBLANK('In Process Calc.'!AQ18),"",'In Process Calc.'!AQ18)</f>
        <v/>
      </c>
      <c r="DA25" s="243" t="str">
        <f>IF(ISBLANK('In Process Calc.'!AR18),"",'In Process Calc.'!AR18)</f>
        <v/>
      </c>
      <c r="DB25" s="243" t="str">
        <f>IF(ISBLANK('In Process Calc.'!AS18),"",'In Process Calc.'!AS18)</f>
        <v/>
      </c>
      <c r="DC25" s="243" t="str">
        <f>IF(ISBLANK('In Process Calc.'!AT18),"",'In Process Calc.'!AT18)</f>
        <v/>
      </c>
      <c r="DD25" s="243" t="str">
        <f>IF(ISBLANK('In Process Calc.'!AU18),"",'In Process Calc.'!AU18)</f>
        <v/>
      </c>
      <c r="DE25" s="243" t="str">
        <f>IF(ISBLANK('In Process Calc.'!AV18),"",'In Process Calc.'!AV18)</f>
        <v/>
      </c>
      <c r="DF25" s="243" t="str">
        <f>IF(ISBLANK('In Process Calc.'!AW18),"",'In Process Calc.'!AW18)</f>
        <v/>
      </c>
      <c r="DG25" s="243" t="str">
        <f>IF(ISBLANK('In Process Calc.'!AX18),"",'In Process Calc.'!AX18)</f>
        <v/>
      </c>
      <c r="DH25" s="243" t="str">
        <f>IF(ISBLANK('In Process Calc.'!AY18),"",'In Process Calc.'!AY18)</f>
        <v/>
      </c>
      <c r="DI25" s="243" t="str">
        <f>IF(ISBLANK('In Process Calc.'!AZ18),"",'In Process Calc.'!AZ18)</f>
        <v/>
      </c>
      <c r="DJ25" s="243" t="str">
        <f>IF(ISBLANK('In Process Calc.'!BA18),"",'In Process Calc.'!BA18)</f>
        <v/>
      </c>
      <c r="DK25" s="243" t="str">
        <f>IF(ISBLANK('In Process Calc.'!BB18),"",'In Process Calc.'!BB18)</f>
        <v/>
      </c>
      <c r="DL25" s="243" t="str">
        <f>IF(ISBLANK('In Process Calc.'!BC18),"",'In Process Calc.'!BC18)</f>
        <v/>
      </c>
      <c r="DM25" s="243" t="str">
        <f>IF(ISBLANK('In Process Calc.'!BD18),"",'In Process Calc.'!BD18)</f>
        <v/>
      </c>
      <c r="DN25" s="243" t="str">
        <f>IF(ISBLANK('In Process Calc.'!BE18),"",'In Process Calc.'!BE18)</f>
        <v/>
      </c>
      <c r="DO25" s="243" t="str">
        <f>IF(ISBLANK('In Process Calc.'!BF18),"",'In Process Calc.'!BF18)</f>
        <v/>
      </c>
      <c r="DP25" s="243" t="str">
        <f>IF(ISBLANK('In Process Calc.'!BG18),"",'In Process Calc.'!BG18)</f>
        <v/>
      </c>
      <c r="DQ25" s="243" t="str">
        <f>IF(ISBLANK('In Process Calc.'!BH18),"",'In Process Calc.'!BH18)</f>
        <v/>
      </c>
      <c r="DR25" s="243" t="str">
        <f>IF(ISBLANK('In Process Calc.'!BI18),"",'In Process Calc.'!BI18)</f>
        <v/>
      </c>
      <c r="DS25" s="243" t="str">
        <f>IF(ISBLANK('In Process Calc.'!BJ18),"",'In Process Calc.'!BJ18)</f>
        <v/>
      </c>
      <c r="DT25" s="243" t="str">
        <f>IF(ISBLANK('In Process Calc.'!BK18),"",'In Process Calc.'!BK18)</f>
        <v/>
      </c>
      <c r="DU25" s="243" t="str">
        <f>IF(ISBLANK('In Process Calc.'!BL18),"",'In Process Calc.'!BL18)</f>
        <v/>
      </c>
      <c r="DV25" s="243" t="str">
        <f>IF(ISBLANK('In Process Calc.'!BM18),"",'In Process Calc.'!BM18)</f>
        <v/>
      </c>
      <c r="DW25" s="243" t="str">
        <f>IF(ISBLANK('In Process Calc.'!BN18),"",'In Process Calc.'!BN18)</f>
        <v/>
      </c>
      <c r="DX25" s="243" t="str">
        <f>IF(ISBLANK('In Process Calc.'!BO18),"",'In Process Calc.'!BO18)</f>
        <v/>
      </c>
      <c r="DY25" s="243" t="str">
        <f>IF(ISBLANK('In Process Calc.'!BP18),"",'In Process Calc.'!BP18)</f>
        <v/>
      </c>
      <c r="DZ25" s="243" t="str">
        <f>IF(ISBLANK('In Process Calc.'!BQ18),"",'In Process Calc.'!BQ18)</f>
        <v/>
      </c>
      <c r="EA25" s="243" t="str">
        <f>IF(ISBLANK('In Process Calc.'!BR18),"",'In Process Calc.'!BR18)</f>
        <v/>
      </c>
      <c r="EB25" s="243" t="str">
        <f>IF(ISBLANK('In Process Calc.'!BS18),"",'In Process Calc.'!BS18)</f>
        <v/>
      </c>
      <c r="EC25" s="243" t="str">
        <f>IF(ISBLANK('In Process Calc.'!BT18),"",'In Process Calc.'!BT18)</f>
        <v/>
      </c>
      <c r="ED25" s="243" t="str">
        <f>IF(ISBLANK('In Process Calc.'!BU18),"",'In Process Calc.'!BU18)</f>
        <v/>
      </c>
      <c r="EE25" s="243" t="str">
        <f>IF(ISBLANK('In Process Calc.'!BV18),"",'In Process Calc.'!BV18)</f>
        <v/>
      </c>
      <c r="EF25" s="243" t="str">
        <f>IF(ISBLANK('In Process Calc.'!BW18),"",'In Process Calc.'!BW18)</f>
        <v/>
      </c>
      <c r="EG25" s="243" t="str">
        <f>IF(ISBLANK('In Process Calc.'!BX18),"",'In Process Calc.'!BX18)</f>
        <v/>
      </c>
      <c r="EH25" s="243" t="str">
        <f>IF(ISBLANK('In Process Calc.'!BY18),"",'In Process Calc.'!BY18)</f>
        <v/>
      </c>
      <c r="EI25" s="243" t="str">
        <f>IF(ISBLANK('In Process Calc.'!BZ18),"",'In Process Calc.'!BZ18)</f>
        <v/>
      </c>
      <c r="EJ25" s="243" t="str">
        <f>IF(ISBLANK('In Process Calc.'!CA18),"",'In Process Calc.'!CA18)</f>
        <v/>
      </c>
      <c r="EK25" s="243">
        <f>IF(ISBLANK('Post Process Calc.'!A25),"",'Post Process Calc.'!A25)</f>
        <v>5.2894500328063963</v>
      </c>
      <c r="EL25" s="243">
        <f>IF(ISBLANK('Post Process Calc.'!C25),"",'Post Process Calc.'!C25)</f>
        <v>5.6083032292987202E-2</v>
      </c>
      <c r="EM25" s="243">
        <f>IF(ISBLANK('Post Process Calc.'!D25),"",'Post Process Calc.'!D25)</f>
        <v>1.2622392982086726E-2</v>
      </c>
      <c r="EN25" s="243">
        <f>IF(ISBLANK('Post Process Calc.'!E25),"",'Post Process Calc.'!E25)</f>
        <v>-5.9778023863321372E-3</v>
      </c>
      <c r="EO25" s="243">
        <f>IF(ISBLANK('Post Process Calc.'!F25),"",'Post Process Calc.'!F25)</f>
        <v>4.0465603951615999E-3</v>
      </c>
      <c r="EP25" s="243">
        <f>IF(ISBLANK('Post Process Calc.'!G25),"",'Post Process Calc.'!G25)</f>
        <v>-2.547840897639867E-3</v>
      </c>
      <c r="EQ25" s="243" t="str">
        <f>IF(ISBLANK('Post Process Calc.'!H25),"",'Post Process Calc.'!H25)</f>
        <v/>
      </c>
      <c r="ER25" s="243" t="str">
        <f>IF(ISBLANK('Post Process Calc.'!I25),"",'Post Process Calc.'!I25)</f>
        <v/>
      </c>
      <c r="ES25" s="243" t="str">
        <f>IF(ISBLANK('Post Process Calc.'!J25),"",'Post Process Calc.'!J25)</f>
        <v/>
      </c>
      <c r="ET25" s="243" t="str">
        <f>IF(ISBLANK('Post Process Calc.'!K25),"",'Post Process Calc.'!K25)</f>
        <v/>
      </c>
      <c r="EU25" s="243" t="str">
        <f>IF(ISBLANK('Post Process Calc.'!L25),"",'Post Process Calc.'!L25)</f>
        <v/>
      </c>
      <c r="EV25" s="243" t="str">
        <f>IF(ISBLANK('Post Process Calc.'!M25),"",'Post Process Calc.'!M25)</f>
        <v/>
      </c>
      <c r="EW25" s="243" t="str">
        <f>IF(ISBLANK('Post Process Calc.'!N25),"",'Post Process Calc.'!N25)</f>
        <v/>
      </c>
      <c r="EX25" s="243" t="str">
        <f>IF(ISBLANK('Post Process Calc.'!O25),"",'Post Process Calc.'!O25)</f>
        <v/>
      </c>
      <c r="EY25" s="243" t="str">
        <f>IF(ISBLANK('Post Process Calc.'!P25),"",'Post Process Calc.'!P25)</f>
        <v/>
      </c>
      <c r="EZ25" s="243" t="str">
        <f>IF(ISBLANK('Post Process Calc.'!Q25),"",'Post Process Calc.'!Q25)</f>
        <v/>
      </c>
      <c r="FA25" s="243" t="str">
        <f>IF(ISBLANK('Post Process Calc.'!R25),"",'Post Process Calc.'!R25)</f>
        <v/>
      </c>
      <c r="FB25" s="243" t="str">
        <f>IF(ISBLANK('Post Process Calc.'!S25),"",'Post Process Calc.'!S25)</f>
        <v/>
      </c>
      <c r="FC25" s="243" t="str">
        <f>IF(ISBLANK('Post Process Calc.'!T25),"",'Post Process Calc.'!T25)</f>
        <v/>
      </c>
      <c r="FD25" s="243" t="str">
        <f>IF(ISBLANK('Post Process Calc.'!U25),"",'Post Process Calc.'!U25)</f>
        <v/>
      </c>
      <c r="FE25" s="243" t="str">
        <f>IF(ISBLANK('Post Process Calc.'!V25),"",'Post Process Calc.'!V25)</f>
        <v/>
      </c>
      <c r="FF25" s="243" t="str">
        <f>IF(ISBLANK('Post Process Calc.'!W25),"",'Post Process Calc.'!W25)</f>
        <v/>
      </c>
      <c r="FG25" s="243" t="str">
        <f>IF(ISBLANK('Post Process Calc.'!X25),"",'Post Process Calc.'!X25)</f>
        <v/>
      </c>
      <c r="FH25" s="243" t="str">
        <f>IF(ISBLANK('Post Process Calc.'!Y25),"",'Post Process Calc.'!Y25)</f>
        <v/>
      </c>
      <c r="FI25" s="243" t="str">
        <f>IF(ISBLANK('Post Process Calc.'!Z25),"",'Post Process Calc.'!Z25)</f>
        <v/>
      </c>
      <c r="FJ25" s="243" t="str">
        <f>IF(ISBLANK('Post Process Calc.'!AA25),"",'Post Process Calc.'!AA25)</f>
        <v/>
      </c>
      <c r="FK25" s="243" t="str">
        <f>IF(ISBLANK('Post Process Calc.'!AB25),"",'Post Process Calc.'!AB25)</f>
        <v/>
      </c>
      <c r="FL25" s="243" t="str">
        <f>IF(ISBLANK('Post Process Calc.'!AC25),"",'Post Process Calc.'!AC25)</f>
        <v/>
      </c>
      <c r="FM25" s="243" t="str">
        <f>IF(ISBLANK('Post Process Calc.'!AD25),"",'Post Process Calc.'!AD25)</f>
        <v/>
      </c>
      <c r="FN25" s="243" t="str">
        <f>IF(ISBLANK('Post Process Calc.'!AE25),"",'Post Process Calc.'!AE25)</f>
        <v/>
      </c>
      <c r="FO25" s="243" t="str">
        <f>IF(ISBLANK('Post Process Calc.'!AF25),"",'Post Process Calc.'!AF25)</f>
        <v/>
      </c>
      <c r="FP25" s="243" t="str">
        <f>IF(ISBLANK('Post Process Calc.'!AG25),"",'Post Process Calc.'!AG25)</f>
        <v/>
      </c>
      <c r="FQ25" s="243" t="str">
        <f>IF(ISBLANK('Post Process Calc.'!AH25),"",'Post Process Calc.'!AH25)</f>
        <v/>
      </c>
      <c r="FR25" s="243" t="str">
        <f>IF(ISBLANK('Post Process Calc.'!AI25),"",'Post Process Calc.'!AI25)</f>
        <v/>
      </c>
      <c r="FS25" s="243" t="str">
        <f>IF(ISBLANK('Post Process Calc.'!AJ25),"",'Post Process Calc.'!AJ25)</f>
        <v/>
      </c>
    </row>
    <row r="26" spans="1:175">
      <c r="A26" s="238" t="e">
        <f>IF(Glutamine!#REF!&lt;&gt;0,Glutamine!$B$1,"")</f>
        <v>#REF!</v>
      </c>
      <c r="B26" s="238" t="e">
        <f>IF(ISBLANK(Glutamine!#REF!),"",Glutamine!#REF!)</f>
        <v>#REF!</v>
      </c>
      <c r="C26" s="245" t="e">
        <f>IF(ISBLANK(Glutamine!#REF!),"",Glutamine!#REF!)</f>
        <v>#REF!</v>
      </c>
      <c r="D26" s="246" t="e">
        <f>IF(ISBLANK(Glutamine!#REF!),"",Glutamine!#REF!)</f>
        <v>#REF!</v>
      </c>
      <c r="E26" s="238" t="e">
        <f>IF(ISBLANK(Glutamine!#REF!),"",Glutamine!#REF!)</f>
        <v>#REF!</v>
      </c>
      <c r="F26" s="238" t="e">
        <f>IF(ISBLANK(Glutamine!#REF!),"",Glutamine!#REF!)</f>
        <v>#REF!</v>
      </c>
      <c r="G26" s="238" t="e">
        <f>IF(ISBLANK(Glutamine!#REF!),"",Glutamine!#REF!)</f>
        <v>#REF!</v>
      </c>
      <c r="H26" s="238" t="e">
        <f>IF(ISBLANK(Glutamine!#REF!),"",Glutamine!#REF!)</f>
        <v>#REF!</v>
      </c>
      <c r="I26" s="238" t="e">
        <f>IF(ISBLANK(Glutamine!#REF!),"",Glutamine!#REF!)</f>
        <v>#REF!</v>
      </c>
      <c r="J26" s="238" t="e">
        <f>IF(ISBLANK(Glutamine!#REF!),"",Glutamine!#REF!)</f>
        <v>#REF!</v>
      </c>
      <c r="K26" s="238" t="e">
        <f>IF(ISBLANK(Glutamine!#REF!),"",Glutamine!#REF!)</f>
        <v>#REF!</v>
      </c>
      <c r="L26" s="238" t="e">
        <f>IF(ISBLANK(Glutamine!#REF!),"",Glutamine!#REF!)</f>
        <v>#REF!</v>
      </c>
      <c r="M26" s="238" t="e">
        <f>IF(ISBLANK(Glutamine!#REF!),"",Glutamine!#REF!)</f>
        <v>#REF!</v>
      </c>
      <c r="N26" s="238" t="e">
        <f>IF(ISBLANK(Glutamine!#REF!),"",Glutamine!#REF!)</f>
        <v>#REF!</v>
      </c>
      <c r="O26" s="238" t="e">
        <f>IF(ISBLANK(Glutamine!#REF!),"",Glutamine!#REF!)</f>
        <v>#REF!</v>
      </c>
      <c r="P26" s="238" t="e">
        <f>IF(ISBLANK(Glutamine!#REF!),"",Glutamine!#REF!)</f>
        <v>#REF!</v>
      </c>
      <c r="Q26" s="238" t="e">
        <f>IF(ISBLANK(Glutamine!#REF!),"",Glutamine!#REF!)</f>
        <v>#REF!</v>
      </c>
      <c r="R26" s="238" t="e">
        <f>IF(ISBLANK(Glutamine!#REF!),"",Glutamine!#REF!)</f>
        <v>#REF!</v>
      </c>
      <c r="S26" s="238" t="e">
        <f>IF(ISBLANK(Glutamine!#REF!),"",Glutamine!#REF!)</f>
        <v>#REF!</v>
      </c>
      <c r="T26" s="238" t="e">
        <f>IF(ISBLANK(Glutamine!#REF!),"",Glutamine!#REF!)</f>
        <v>#REF!</v>
      </c>
      <c r="U26" s="238" t="e">
        <f>IF(ISBLANK(Glutamine!#REF!),"",Glutamine!#REF!)</f>
        <v>#REF!</v>
      </c>
      <c r="V26" s="238" t="e">
        <f>IF(ISBLANK(Glutamine!#REF!),"",Glutamine!#REF!)</f>
        <v>#REF!</v>
      </c>
      <c r="W26" s="238" t="e">
        <f>IF(ISBLANK(Glutamine!#REF!),"",Glutamine!#REF!)</f>
        <v>#REF!</v>
      </c>
      <c r="X26" s="238" t="e">
        <f>IF(ISBLANK(Glutamine!#REF!),"",Glutamine!#REF!)</f>
        <v>#REF!</v>
      </c>
      <c r="Y26" s="238" t="e">
        <f>IF(ISBLANK(Glutamine!#REF!),"",Glutamine!#REF!)</f>
        <v>#REF!</v>
      </c>
      <c r="Z26" s="238" t="e">
        <f>IF(ISBLANK(Glutamine!#REF!),"",Glutamine!#REF!)</f>
        <v>#REF!</v>
      </c>
      <c r="AA26" s="238" t="e">
        <f>IF(ISBLANK(Glutamine!#REF!),"",Glutamine!#REF!)</f>
        <v>#REF!</v>
      </c>
      <c r="AB26" s="238" t="e">
        <f>IF(ISBLANK(Glutamine!#REF!),"",Glutamine!#REF!)</f>
        <v>#REF!</v>
      </c>
      <c r="AC26" s="238" t="e">
        <f>IF(ISBLANK(Glutamine!#REF!),"",Glutamine!#REF!)</f>
        <v>#REF!</v>
      </c>
      <c r="AD26" s="238" t="e">
        <f>IF(ISBLANK(Glutamine!#REF!),"",Glutamine!#REF!)</f>
        <v>#REF!</v>
      </c>
      <c r="AE26" s="238" t="e">
        <f>IF(ISBLANK(Glutamine!#REF!),"",Glutamine!#REF!)</f>
        <v>#REF!</v>
      </c>
      <c r="AF26" s="238" t="e">
        <f>IF(ISBLANK(Glutamine!#REF!),"",Glutamine!#REF!)</f>
        <v>#REF!</v>
      </c>
      <c r="AG26" s="238" t="e">
        <f>IF(ISBLANK(Glutamine!#REF!),"",Glutamine!#REF!)</f>
        <v>#REF!</v>
      </c>
      <c r="AH26" s="238" t="e">
        <f>IF(ISBLANK(Glutamine!#REF!),"",Glutamine!#REF!)</f>
        <v>#REF!</v>
      </c>
      <c r="AI26" s="238" t="e">
        <f>IF(ISBLANK(Glutamine!#REF!),"",Glutamine!#REF!)</f>
        <v>#REF!</v>
      </c>
      <c r="AJ26" s="238" t="e">
        <f>IF(ISBLANK(Glutamine!#REF!),"",Glutamine!#REF!)</f>
        <v>#REF!</v>
      </c>
      <c r="AK26" s="238" t="e">
        <f>IF(ISBLANK(Glutamine!#REF!),"",Glutamine!#REF!)</f>
        <v>#REF!</v>
      </c>
      <c r="AL26" s="238" t="e">
        <f>IF(ISBLANK(Glutamine!#REF!),"",Glutamine!#REF!)</f>
        <v>#REF!</v>
      </c>
      <c r="AM26" s="238" t="e">
        <f>IF(ISBLANK(Glutamine!#REF!),"",Glutamine!#REF!)</f>
        <v>#REF!</v>
      </c>
      <c r="AN26" s="238" t="e">
        <f>IF(ISBLANK(Glutamine!#REF!),"",Glutamine!#REF!)</f>
        <v>#REF!</v>
      </c>
      <c r="AO26" s="238" t="e">
        <f>IF(ISBLANK(Glutamine!#REF!),"",Glutamine!#REF!)</f>
        <v>#REF!</v>
      </c>
      <c r="AP26" s="238" t="e">
        <f>IF(ISBLANK(Glutamine!#REF!),"",Glutamine!#REF!)</f>
        <v>#REF!</v>
      </c>
      <c r="AQ26" s="238" t="e">
        <f>IF(ISBLANK(Glutamine!#REF!),"",Glutamine!#REF!)</f>
        <v>#REF!</v>
      </c>
      <c r="AR26" s="238" t="e">
        <f>IF(ISBLANK(Glutamine!#REF!),"",Glutamine!#REF!)</f>
        <v>#REF!</v>
      </c>
      <c r="AS26" s="238" t="e">
        <f>IF(ISBLANK(Glutamine!#REF!),"",Glutamine!#REF!)</f>
        <v>#REF!</v>
      </c>
      <c r="AT26" s="238" t="e">
        <f>IF(ISBLANK(Glutamine!#REF!),"",Glutamine!#REF!)</f>
        <v>#REF!</v>
      </c>
      <c r="AU26" s="238" t="e">
        <f>IF(ISBLANK(Glutamine!#REF!),"",Glutamine!#REF!)</f>
        <v>#REF!</v>
      </c>
      <c r="AV26" s="238" t="e">
        <f>IF(ISBLANK(Glutamine!#REF!),"",Glutamine!#REF!)</f>
        <v>#REF!</v>
      </c>
      <c r="AW26" s="238" t="e">
        <f>IF(ISBLANK(Glutamine!#REF!),"",Glutamine!#REF!)</f>
        <v>#REF!</v>
      </c>
      <c r="AX26" s="238" t="e">
        <f>IF(ISBLANK(Glutamine!#REF!),"",Glutamine!#REF!)</f>
        <v>#REF!</v>
      </c>
      <c r="AY26" s="238" t="e">
        <f>IF(ISBLANK(Glutamine!#REF!),"",Glutamine!#REF!)</f>
        <v>#REF!</v>
      </c>
      <c r="AZ26" s="238" t="e">
        <f>IF(ISBLANK(Glutamine!#REF!),"",Glutamine!#REF!)</f>
        <v>#REF!</v>
      </c>
      <c r="BA26" s="238" t="e">
        <f>IF(ISBLANK(Glutamine!#REF!),"",Glutamine!#REF!)</f>
        <v>#REF!</v>
      </c>
      <c r="BB26" s="238" t="e">
        <f>IF(ISBLANK(Glutamine!#REF!),"",Glutamine!#REF!)</f>
        <v>#REF!</v>
      </c>
      <c r="BC26" s="238" t="e">
        <f>IF(ISBLANK(Glutamine!#REF!),"",Glutamine!#REF!)</f>
        <v>#REF!</v>
      </c>
      <c r="BD26" s="238" t="e">
        <f>IF(ISBLANK(Glutamine!#REF!),"",Glutamine!#REF!)</f>
        <v>#REF!</v>
      </c>
      <c r="BE26" s="238" t="e">
        <f>IF(ISBLANK(Glutamine!#REF!),"",Glutamine!#REF!)</f>
        <v>#REF!</v>
      </c>
      <c r="BF26" s="238" t="e">
        <f>IF(ISBLANK(Glutamine!#REF!),"",Glutamine!#REF!)</f>
        <v>#REF!</v>
      </c>
      <c r="BG26" s="238" t="e">
        <f>IF(ISBLANK(Glutamine!#REF!),"",Glutamine!#REF!)</f>
        <v>#REF!</v>
      </c>
      <c r="BH26" s="238" t="e">
        <f>IF(ISBLANK(Glutamine!#REF!),"",Glutamine!#REF!)</f>
        <v>#REF!</v>
      </c>
      <c r="BI26" s="238" t="e">
        <f>IF(ISBLANK(Glutamine!#REF!),"",Glutamine!#REF!)</f>
        <v>#REF!</v>
      </c>
      <c r="BJ26" s="238" t="e">
        <f>IF(ISBLANK(Glutamine!#REF!),"",Glutamine!#REF!)</f>
        <v>#REF!</v>
      </c>
      <c r="BK26" s="238" t="e">
        <f>IF(ISBLANK(Glutamine!#REF!),"",Glutamine!#REF!)</f>
        <v>#REF!</v>
      </c>
      <c r="BL26" s="238" t="e">
        <f>IF(ISBLANK(Glutamine!#REF!),"",Glutamine!#REF!)</f>
        <v>#REF!</v>
      </c>
      <c r="BM26" s="238" t="e">
        <f>IF(ISBLANK(Glutamine!#REF!),"",Glutamine!#REF!)</f>
        <v>#REF!</v>
      </c>
      <c r="BN26" s="238" t="str">
        <f>IF(ISBLANK('In Process Calc.'!B19),"",ROUND('In Process Calc.'!B19,2))</f>
        <v/>
      </c>
      <c r="BO26" s="238" t="str">
        <f>IF(ISBLANK('In Process Calc.'!C19),"",ROUND('In Process Calc.'!C19,2))</f>
        <v/>
      </c>
      <c r="BP26" s="238" t="str">
        <f>IF(ISBLANK('In Process Calc.'!E19),"",'In Process Calc.'!E19)</f>
        <v/>
      </c>
      <c r="BQ26" s="238" t="str">
        <f>IF(ISBLANK('In Process Calc.'!F19),"",'In Process Calc.'!F19)</f>
        <v/>
      </c>
      <c r="BR26" s="238" t="str">
        <f>IF(ISBLANK('In Process Calc.'!H19),"",'In Process Calc.'!H19)</f>
        <v/>
      </c>
      <c r="BS26" s="238" t="str">
        <f>IF(ISBLANK('In Process Calc.'!J19),"",'In Process Calc.'!J19)</f>
        <v/>
      </c>
      <c r="BT26" s="238" t="str">
        <f>IF(ISBLANK('In Process Calc.'!K19),"",'In Process Calc.'!K19)</f>
        <v/>
      </c>
      <c r="BU26" s="238" t="str">
        <f>IF(ISBLANK('In Process Calc.'!L19),"",'In Process Calc.'!L19)</f>
        <v/>
      </c>
      <c r="BV26" s="243" t="str">
        <f>IF(ISBLANK('In Process Calc.'!M19),"",'In Process Calc.'!M19)</f>
        <v/>
      </c>
      <c r="BW26" s="243" t="str">
        <f>IF(ISBLANK('In Process Calc.'!N19),"",'In Process Calc.'!N19)</f>
        <v/>
      </c>
      <c r="BX26" s="243" t="str">
        <f>IF(ISBLANK('In Process Calc.'!O19),"",'In Process Calc.'!O19)</f>
        <v/>
      </c>
      <c r="BY26" s="243" t="str">
        <f>IF(ISBLANK('In Process Calc.'!P19),"",'In Process Calc.'!P19)</f>
        <v/>
      </c>
      <c r="BZ26" s="243" t="str">
        <f>IF(ISBLANK('In Process Calc.'!Q19),"",'In Process Calc.'!Q19)</f>
        <v/>
      </c>
      <c r="CA26" s="243" t="str">
        <f>IF(ISBLANK('In Process Calc.'!R19),"",'In Process Calc.'!R19)</f>
        <v/>
      </c>
      <c r="CB26" s="243" t="str">
        <f>IF(ISBLANK('In Process Calc.'!S19),"",'In Process Calc.'!S19)</f>
        <v/>
      </c>
      <c r="CC26" s="243" t="str">
        <f>IF(ISBLANK('In Process Calc.'!T19),"",'In Process Calc.'!T19)</f>
        <v/>
      </c>
      <c r="CD26" s="243" t="str">
        <f>IF(ISBLANK('In Process Calc.'!U19),"",'In Process Calc.'!U19)</f>
        <v/>
      </c>
      <c r="CE26" s="243" t="str">
        <f>IF(ISBLANK('In Process Calc.'!V19),"",'In Process Calc.'!V19)</f>
        <v/>
      </c>
      <c r="CF26" s="243" t="str">
        <f>IF(ISBLANK('In Process Calc.'!W19),"",'In Process Calc.'!W19)</f>
        <v/>
      </c>
      <c r="CG26" s="243" t="str">
        <f>IF(ISBLANK('In Process Calc.'!X19),"",'In Process Calc.'!X19)</f>
        <v/>
      </c>
      <c r="CH26" s="243" t="str">
        <f>IF(ISBLANK('In Process Calc.'!Y19),"",'In Process Calc.'!Y19)</f>
        <v/>
      </c>
      <c r="CI26" s="243" t="str">
        <f>IF(ISBLANK('In Process Calc.'!Z19),"",'In Process Calc.'!Z19)</f>
        <v/>
      </c>
      <c r="CJ26" s="243" t="str">
        <f>IF(ISBLANK('In Process Calc.'!AA19),"",'In Process Calc.'!AA19)</f>
        <v/>
      </c>
      <c r="CK26" s="243" t="str">
        <f>IF(ISBLANK('In Process Calc.'!AB19),"",'In Process Calc.'!AB19)</f>
        <v/>
      </c>
      <c r="CL26" s="243" t="str">
        <f>IF(ISBLANK('In Process Calc.'!AC19),"",'In Process Calc.'!AC19)</f>
        <v/>
      </c>
      <c r="CM26" s="243" t="str">
        <f>IF(ISBLANK('In Process Calc.'!AD19),"",'In Process Calc.'!AD19)</f>
        <v/>
      </c>
      <c r="CN26" s="243" t="str">
        <f>IF(ISBLANK('In Process Calc.'!AE19),"",'In Process Calc.'!AE19)</f>
        <v/>
      </c>
      <c r="CO26" s="243" t="str">
        <f>IF(ISBLANK('In Process Calc.'!AF19),"",'In Process Calc.'!AF19)</f>
        <v/>
      </c>
      <c r="CP26" s="243" t="str">
        <f>IF(ISBLANK('In Process Calc.'!AG19),"",'In Process Calc.'!AG19)</f>
        <v/>
      </c>
      <c r="CQ26" s="243" t="str">
        <f>IF(ISBLANK('In Process Calc.'!AH19),"",'In Process Calc.'!AH19)</f>
        <v/>
      </c>
      <c r="CR26" s="243" t="str">
        <f>IF(ISBLANK('In Process Calc.'!AI19),"",'In Process Calc.'!AI19)</f>
        <v/>
      </c>
      <c r="CS26" s="243" t="str">
        <f>IF(ISBLANK('In Process Calc.'!AJ19),"",'In Process Calc.'!AJ19)</f>
        <v/>
      </c>
      <c r="CT26" s="243" t="str">
        <f>IF(ISBLANK('In Process Calc.'!AK19),"",'In Process Calc.'!AK19)</f>
        <v/>
      </c>
      <c r="CU26" s="243" t="str">
        <f>IF(ISBLANK('In Process Calc.'!AL19),"",'In Process Calc.'!AL19)</f>
        <v/>
      </c>
      <c r="CV26" s="243" t="str">
        <f>IF(ISBLANK('In Process Calc.'!AM19),"",'In Process Calc.'!AM19)</f>
        <v/>
      </c>
      <c r="CW26" s="243" t="str">
        <f>IF(ISBLANK('In Process Calc.'!AN19),"",'In Process Calc.'!AN19)</f>
        <v/>
      </c>
      <c r="CX26" s="243" t="str">
        <f>IF(ISBLANK('In Process Calc.'!AO19),"",'In Process Calc.'!AO19)</f>
        <v/>
      </c>
      <c r="CY26" s="243" t="str">
        <f>IF(ISBLANK('In Process Calc.'!AP19),"",'In Process Calc.'!AP19)</f>
        <v/>
      </c>
      <c r="CZ26" s="243" t="str">
        <f>IF(ISBLANK('In Process Calc.'!AQ19),"",'In Process Calc.'!AQ19)</f>
        <v/>
      </c>
      <c r="DA26" s="243" t="str">
        <f>IF(ISBLANK('In Process Calc.'!AR19),"",'In Process Calc.'!AR19)</f>
        <v/>
      </c>
      <c r="DB26" s="243" t="str">
        <f>IF(ISBLANK('In Process Calc.'!AS19),"",'In Process Calc.'!AS19)</f>
        <v/>
      </c>
      <c r="DC26" s="243" t="str">
        <f>IF(ISBLANK('In Process Calc.'!AT19),"",'In Process Calc.'!AT19)</f>
        <v/>
      </c>
      <c r="DD26" s="243" t="str">
        <f>IF(ISBLANK('In Process Calc.'!AU19),"",'In Process Calc.'!AU19)</f>
        <v/>
      </c>
      <c r="DE26" s="243" t="str">
        <f>IF(ISBLANK('In Process Calc.'!AV19),"",'In Process Calc.'!AV19)</f>
        <v/>
      </c>
      <c r="DF26" s="243" t="str">
        <f>IF(ISBLANK('In Process Calc.'!AW19),"",'In Process Calc.'!AW19)</f>
        <v/>
      </c>
      <c r="DG26" s="243" t="str">
        <f>IF(ISBLANK('In Process Calc.'!AX19),"",'In Process Calc.'!AX19)</f>
        <v/>
      </c>
      <c r="DH26" s="243" t="str">
        <f>IF(ISBLANK('In Process Calc.'!AY19),"",'In Process Calc.'!AY19)</f>
        <v/>
      </c>
      <c r="DI26" s="243" t="str">
        <f>IF(ISBLANK('In Process Calc.'!AZ19),"",'In Process Calc.'!AZ19)</f>
        <v/>
      </c>
      <c r="DJ26" s="243" t="str">
        <f>IF(ISBLANK('In Process Calc.'!BA19),"",'In Process Calc.'!BA19)</f>
        <v/>
      </c>
      <c r="DK26" s="243" t="str">
        <f>IF(ISBLANK('In Process Calc.'!BB19),"",'In Process Calc.'!BB19)</f>
        <v/>
      </c>
      <c r="DL26" s="243" t="str">
        <f>IF(ISBLANK('In Process Calc.'!BC19),"",'In Process Calc.'!BC19)</f>
        <v/>
      </c>
      <c r="DM26" s="243" t="str">
        <f>IF(ISBLANK('In Process Calc.'!BD19),"",'In Process Calc.'!BD19)</f>
        <v/>
      </c>
      <c r="DN26" s="243" t="str">
        <f>IF(ISBLANK('In Process Calc.'!BE19),"",'In Process Calc.'!BE19)</f>
        <v/>
      </c>
      <c r="DO26" s="243" t="str">
        <f>IF(ISBLANK('In Process Calc.'!BF19),"",'In Process Calc.'!BF19)</f>
        <v/>
      </c>
      <c r="DP26" s="243" t="str">
        <f>IF(ISBLANK('In Process Calc.'!BG19),"",'In Process Calc.'!BG19)</f>
        <v/>
      </c>
      <c r="DQ26" s="243" t="str">
        <f>IF(ISBLANK('In Process Calc.'!BH19),"",'In Process Calc.'!BH19)</f>
        <v/>
      </c>
      <c r="DR26" s="243" t="str">
        <f>IF(ISBLANK('In Process Calc.'!BI19),"",'In Process Calc.'!BI19)</f>
        <v/>
      </c>
      <c r="DS26" s="243" t="str">
        <f>IF(ISBLANK('In Process Calc.'!BJ19),"",'In Process Calc.'!BJ19)</f>
        <v/>
      </c>
      <c r="DT26" s="243" t="str">
        <f>IF(ISBLANK('In Process Calc.'!BK19),"",'In Process Calc.'!BK19)</f>
        <v/>
      </c>
      <c r="DU26" s="243" t="str">
        <f>IF(ISBLANK('In Process Calc.'!BL19),"",'In Process Calc.'!BL19)</f>
        <v/>
      </c>
      <c r="DV26" s="243" t="str">
        <f>IF(ISBLANK('In Process Calc.'!BM19),"",'In Process Calc.'!BM19)</f>
        <v/>
      </c>
      <c r="DW26" s="243" t="str">
        <f>IF(ISBLANK('In Process Calc.'!BN19),"",'In Process Calc.'!BN19)</f>
        <v/>
      </c>
      <c r="DX26" s="243" t="str">
        <f>IF(ISBLANK('In Process Calc.'!BO19),"",'In Process Calc.'!BO19)</f>
        <v/>
      </c>
      <c r="DY26" s="243" t="str">
        <f>IF(ISBLANK('In Process Calc.'!BP19),"",'In Process Calc.'!BP19)</f>
        <v/>
      </c>
      <c r="DZ26" s="243" t="str">
        <f>IF(ISBLANK('In Process Calc.'!BQ19),"",'In Process Calc.'!BQ19)</f>
        <v/>
      </c>
      <c r="EA26" s="243" t="str">
        <f>IF(ISBLANK('In Process Calc.'!BR19),"",'In Process Calc.'!BR19)</f>
        <v/>
      </c>
      <c r="EB26" s="243" t="str">
        <f>IF(ISBLANK('In Process Calc.'!BS19),"",'In Process Calc.'!BS19)</f>
        <v/>
      </c>
      <c r="EC26" s="243" t="str">
        <f>IF(ISBLANK('In Process Calc.'!BT19),"",'In Process Calc.'!BT19)</f>
        <v/>
      </c>
      <c r="ED26" s="243" t="str">
        <f>IF(ISBLANK('In Process Calc.'!BU19),"",'In Process Calc.'!BU19)</f>
        <v/>
      </c>
      <c r="EE26" s="243" t="str">
        <f>IF(ISBLANK('In Process Calc.'!BV19),"",'In Process Calc.'!BV19)</f>
        <v/>
      </c>
      <c r="EF26" s="243" t="str">
        <f>IF(ISBLANK('In Process Calc.'!BW19),"",'In Process Calc.'!BW19)</f>
        <v/>
      </c>
      <c r="EG26" s="243" t="str">
        <f>IF(ISBLANK('In Process Calc.'!BX19),"",'In Process Calc.'!BX19)</f>
        <v/>
      </c>
      <c r="EH26" s="243" t="str">
        <f>IF(ISBLANK('In Process Calc.'!BY19),"",'In Process Calc.'!BY19)</f>
        <v/>
      </c>
      <c r="EI26" s="243" t="str">
        <f>IF(ISBLANK('In Process Calc.'!BZ19),"",'In Process Calc.'!BZ19)</f>
        <v/>
      </c>
      <c r="EJ26" s="243" t="str">
        <f>IF(ISBLANK('In Process Calc.'!CA19),"",'In Process Calc.'!CA19)</f>
        <v/>
      </c>
      <c r="EK26" s="243">
        <f>IF(ISBLANK('Post Process Calc.'!A26),"",'Post Process Calc.'!A26)</f>
        <v>7.9951501918792722</v>
      </c>
      <c r="EL26" s="243">
        <f>IF(ISBLANK('Post Process Calc.'!C26),"",'Post Process Calc.'!C26)</f>
        <v>4.4434012533676057E-2</v>
      </c>
      <c r="EM26" s="243">
        <f>IF(ISBLANK('Post Process Calc.'!D26),"",'Post Process Calc.'!D26)</f>
        <v>3.3292085502942058E-3</v>
      </c>
      <c r="EN26" s="243">
        <f>IF(ISBLANK('Post Process Calc.'!E26),"",'Post Process Calc.'!E26)</f>
        <v>-5.8790187776064391E-3</v>
      </c>
      <c r="EO26" s="243">
        <f>IF(ISBLANK('Post Process Calc.'!F26),"",'Post Process Calc.'!F26)</f>
        <v>4.3137949991245341E-3</v>
      </c>
      <c r="EP26" s="243">
        <f>IF(ISBLANK('Post Process Calc.'!G26),"",'Post Process Calc.'!G26)</f>
        <v>-1.2852282678583935E-3</v>
      </c>
      <c r="EQ26" s="243" t="str">
        <f>IF(ISBLANK('Post Process Calc.'!H26),"",'Post Process Calc.'!H26)</f>
        <v/>
      </c>
      <c r="ER26" s="243" t="str">
        <f>IF(ISBLANK('Post Process Calc.'!I26),"",'Post Process Calc.'!I26)</f>
        <v/>
      </c>
      <c r="ES26" s="243" t="str">
        <f>IF(ISBLANK('Post Process Calc.'!J26),"",'Post Process Calc.'!J26)</f>
        <v/>
      </c>
      <c r="ET26" s="243" t="str">
        <f>IF(ISBLANK('Post Process Calc.'!K26),"",'Post Process Calc.'!K26)</f>
        <v/>
      </c>
      <c r="EU26" s="243" t="str">
        <f>IF(ISBLANK('Post Process Calc.'!L26),"",'Post Process Calc.'!L26)</f>
        <v/>
      </c>
      <c r="EV26" s="243" t="str">
        <f>IF(ISBLANK('Post Process Calc.'!M26),"",'Post Process Calc.'!M26)</f>
        <v/>
      </c>
      <c r="EW26" s="243" t="str">
        <f>IF(ISBLANK('Post Process Calc.'!N26),"",'Post Process Calc.'!N26)</f>
        <v/>
      </c>
      <c r="EX26" s="243" t="str">
        <f>IF(ISBLANK('Post Process Calc.'!O26),"",'Post Process Calc.'!O26)</f>
        <v/>
      </c>
      <c r="EY26" s="243" t="str">
        <f>IF(ISBLANK('Post Process Calc.'!P26),"",'Post Process Calc.'!P26)</f>
        <v/>
      </c>
      <c r="EZ26" s="243" t="str">
        <f>IF(ISBLANK('Post Process Calc.'!Q26),"",'Post Process Calc.'!Q26)</f>
        <v/>
      </c>
      <c r="FA26" s="243" t="str">
        <f>IF(ISBLANK('Post Process Calc.'!R26),"",'Post Process Calc.'!R26)</f>
        <v/>
      </c>
      <c r="FB26" s="243" t="str">
        <f>IF(ISBLANK('Post Process Calc.'!S26),"",'Post Process Calc.'!S26)</f>
        <v/>
      </c>
      <c r="FC26" s="243" t="str">
        <f>IF(ISBLANK('Post Process Calc.'!T26),"",'Post Process Calc.'!T26)</f>
        <v/>
      </c>
      <c r="FD26" s="243" t="str">
        <f>IF(ISBLANK('Post Process Calc.'!U26),"",'Post Process Calc.'!U26)</f>
        <v/>
      </c>
      <c r="FE26" s="243" t="str">
        <f>IF(ISBLANK('Post Process Calc.'!V26),"",'Post Process Calc.'!V26)</f>
        <v/>
      </c>
      <c r="FF26" s="243" t="str">
        <f>IF(ISBLANK('Post Process Calc.'!W26),"",'Post Process Calc.'!W26)</f>
        <v/>
      </c>
      <c r="FG26" s="243" t="str">
        <f>IF(ISBLANK('Post Process Calc.'!X26),"",'Post Process Calc.'!X26)</f>
        <v/>
      </c>
      <c r="FH26" s="243" t="str">
        <f>IF(ISBLANK('Post Process Calc.'!Y26),"",'Post Process Calc.'!Y26)</f>
        <v/>
      </c>
      <c r="FI26" s="243" t="str">
        <f>IF(ISBLANK('Post Process Calc.'!Z26),"",'Post Process Calc.'!Z26)</f>
        <v/>
      </c>
      <c r="FJ26" s="243" t="str">
        <f>IF(ISBLANK('Post Process Calc.'!AA26),"",'Post Process Calc.'!AA26)</f>
        <v/>
      </c>
      <c r="FK26" s="243" t="str">
        <f>IF(ISBLANK('Post Process Calc.'!AB26),"",'Post Process Calc.'!AB26)</f>
        <v/>
      </c>
      <c r="FL26" s="243" t="str">
        <f>IF(ISBLANK('Post Process Calc.'!AC26),"",'Post Process Calc.'!AC26)</f>
        <v/>
      </c>
      <c r="FM26" s="243" t="str">
        <f>IF(ISBLANK('Post Process Calc.'!AD26),"",'Post Process Calc.'!AD26)</f>
        <v/>
      </c>
      <c r="FN26" s="243" t="str">
        <f>IF(ISBLANK('Post Process Calc.'!AE26),"",'Post Process Calc.'!AE26)</f>
        <v/>
      </c>
      <c r="FO26" s="243" t="str">
        <f>IF(ISBLANK('Post Process Calc.'!AF26),"",'Post Process Calc.'!AF26)</f>
        <v/>
      </c>
      <c r="FP26" s="243" t="str">
        <f>IF(ISBLANK('Post Process Calc.'!AG26),"",'Post Process Calc.'!AG26)</f>
        <v/>
      </c>
      <c r="FQ26" s="243" t="str">
        <f>IF(ISBLANK('Post Process Calc.'!AH26),"",'Post Process Calc.'!AH26)</f>
        <v/>
      </c>
      <c r="FR26" s="243" t="str">
        <f>IF(ISBLANK('Post Process Calc.'!AI26),"",'Post Process Calc.'!AI26)</f>
        <v/>
      </c>
      <c r="FS26" s="243" t="str">
        <f>IF(ISBLANK('Post Process Calc.'!AJ26),"",'Post Process Calc.'!AJ26)</f>
        <v/>
      </c>
    </row>
    <row r="27" spans="1:175">
      <c r="A27" s="238" t="e">
        <f>IF(Glutamine!#REF!&lt;&gt;0,Glutamine!$B$1,"")</f>
        <v>#REF!</v>
      </c>
      <c r="B27" s="238" t="e">
        <f>IF(ISBLANK(Glutamine!#REF!),"",Glutamine!#REF!)</f>
        <v>#REF!</v>
      </c>
      <c r="C27" s="245" t="e">
        <f>IF(ISBLANK(Glutamine!#REF!),"",Glutamine!#REF!)</f>
        <v>#REF!</v>
      </c>
      <c r="D27" s="246" t="e">
        <f>IF(ISBLANK(Glutamine!#REF!),"",Glutamine!#REF!)</f>
        <v>#REF!</v>
      </c>
      <c r="E27" s="238" t="e">
        <f>IF(ISBLANK(Glutamine!#REF!),"",Glutamine!#REF!)</f>
        <v>#REF!</v>
      </c>
      <c r="F27" s="238" t="e">
        <f>IF(ISBLANK(Glutamine!#REF!),"",Glutamine!#REF!)</f>
        <v>#REF!</v>
      </c>
      <c r="G27" s="238" t="e">
        <f>IF(ISBLANK(Glutamine!#REF!),"",Glutamine!#REF!)</f>
        <v>#REF!</v>
      </c>
      <c r="H27" s="238" t="e">
        <f>IF(ISBLANK(Glutamine!#REF!),"",Glutamine!#REF!)</f>
        <v>#REF!</v>
      </c>
      <c r="I27" s="238" t="e">
        <f>IF(ISBLANK(Glutamine!#REF!),"",Glutamine!#REF!)</f>
        <v>#REF!</v>
      </c>
      <c r="J27" s="238" t="e">
        <f>IF(ISBLANK(Glutamine!#REF!),"",Glutamine!#REF!)</f>
        <v>#REF!</v>
      </c>
      <c r="K27" s="238" t="e">
        <f>IF(ISBLANK(Glutamine!#REF!),"",Glutamine!#REF!)</f>
        <v>#REF!</v>
      </c>
      <c r="L27" s="238" t="e">
        <f>IF(ISBLANK(Glutamine!#REF!),"",Glutamine!#REF!)</f>
        <v>#REF!</v>
      </c>
      <c r="M27" s="238" t="e">
        <f>IF(ISBLANK(Glutamine!#REF!),"",Glutamine!#REF!)</f>
        <v>#REF!</v>
      </c>
      <c r="N27" s="238" t="e">
        <f>IF(ISBLANK(Glutamine!#REF!),"",Glutamine!#REF!)</f>
        <v>#REF!</v>
      </c>
      <c r="O27" s="238" t="e">
        <f>IF(ISBLANK(Glutamine!#REF!),"",Glutamine!#REF!)</f>
        <v>#REF!</v>
      </c>
      <c r="P27" s="238" t="e">
        <f>IF(ISBLANK(Glutamine!#REF!),"",Glutamine!#REF!)</f>
        <v>#REF!</v>
      </c>
      <c r="Q27" s="238" t="e">
        <f>IF(ISBLANK(Glutamine!#REF!),"",Glutamine!#REF!)</f>
        <v>#REF!</v>
      </c>
      <c r="R27" s="238" t="e">
        <f>IF(ISBLANK(Glutamine!#REF!),"",Glutamine!#REF!)</f>
        <v>#REF!</v>
      </c>
      <c r="S27" s="238" t="e">
        <f>IF(ISBLANK(Glutamine!#REF!),"",Glutamine!#REF!)</f>
        <v>#REF!</v>
      </c>
      <c r="T27" s="238" t="e">
        <f>IF(ISBLANK(Glutamine!#REF!),"",Glutamine!#REF!)</f>
        <v>#REF!</v>
      </c>
      <c r="U27" s="238" t="e">
        <f>IF(ISBLANK(Glutamine!#REF!),"",Glutamine!#REF!)</f>
        <v>#REF!</v>
      </c>
      <c r="V27" s="238" t="e">
        <f>IF(ISBLANK(Glutamine!#REF!),"",Glutamine!#REF!)</f>
        <v>#REF!</v>
      </c>
      <c r="W27" s="238" t="e">
        <f>IF(ISBLANK(Glutamine!#REF!),"",Glutamine!#REF!)</f>
        <v>#REF!</v>
      </c>
      <c r="X27" s="238" t="e">
        <f>IF(ISBLANK(Glutamine!#REF!),"",Glutamine!#REF!)</f>
        <v>#REF!</v>
      </c>
      <c r="Y27" s="238" t="e">
        <f>IF(ISBLANK(Glutamine!#REF!),"",Glutamine!#REF!)</f>
        <v>#REF!</v>
      </c>
      <c r="Z27" s="238" t="e">
        <f>IF(ISBLANK(Glutamine!#REF!),"",Glutamine!#REF!)</f>
        <v>#REF!</v>
      </c>
      <c r="AA27" s="238" t="e">
        <f>IF(ISBLANK(Glutamine!#REF!),"",Glutamine!#REF!)</f>
        <v>#REF!</v>
      </c>
      <c r="AB27" s="238" t="e">
        <f>IF(ISBLANK(Glutamine!#REF!),"",Glutamine!#REF!)</f>
        <v>#REF!</v>
      </c>
      <c r="AC27" s="238" t="e">
        <f>IF(ISBLANK(Glutamine!#REF!),"",Glutamine!#REF!)</f>
        <v>#REF!</v>
      </c>
      <c r="AD27" s="238" t="e">
        <f>IF(ISBLANK(Glutamine!#REF!),"",Glutamine!#REF!)</f>
        <v>#REF!</v>
      </c>
      <c r="AE27" s="238" t="e">
        <f>IF(ISBLANK(Glutamine!#REF!),"",Glutamine!#REF!)</f>
        <v>#REF!</v>
      </c>
      <c r="AF27" s="238" t="e">
        <f>IF(ISBLANK(Glutamine!#REF!),"",Glutamine!#REF!)</f>
        <v>#REF!</v>
      </c>
      <c r="AG27" s="238" t="e">
        <f>IF(ISBLANK(Glutamine!#REF!),"",Glutamine!#REF!)</f>
        <v>#REF!</v>
      </c>
      <c r="AH27" s="238" t="e">
        <f>IF(ISBLANK(Glutamine!#REF!),"",Glutamine!#REF!)</f>
        <v>#REF!</v>
      </c>
      <c r="AI27" s="238" t="e">
        <f>IF(ISBLANK(Glutamine!#REF!),"",Glutamine!#REF!)</f>
        <v>#REF!</v>
      </c>
      <c r="AJ27" s="238" t="e">
        <f>IF(ISBLANK(Glutamine!#REF!),"",Glutamine!#REF!)</f>
        <v>#REF!</v>
      </c>
      <c r="AK27" s="238" t="e">
        <f>IF(ISBLANK(Glutamine!#REF!),"",Glutamine!#REF!)</f>
        <v>#REF!</v>
      </c>
      <c r="AL27" s="238" t="e">
        <f>IF(ISBLANK(Glutamine!#REF!),"",Glutamine!#REF!)</f>
        <v>#REF!</v>
      </c>
      <c r="AM27" s="238" t="e">
        <f>IF(ISBLANK(Glutamine!#REF!),"",Glutamine!#REF!)</f>
        <v>#REF!</v>
      </c>
      <c r="AN27" s="238" t="e">
        <f>IF(ISBLANK(Glutamine!#REF!),"",Glutamine!#REF!)</f>
        <v>#REF!</v>
      </c>
      <c r="AO27" s="238" t="e">
        <f>IF(ISBLANK(Glutamine!#REF!),"",Glutamine!#REF!)</f>
        <v>#REF!</v>
      </c>
      <c r="AP27" s="238" t="e">
        <f>IF(ISBLANK(Glutamine!#REF!),"",Glutamine!#REF!)</f>
        <v>#REF!</v>
      </c>
      <c r="AQ27" s="238" t="e">
        <f>IF(ISBLANK(Glutamine!#REF!),"",Glutamine!#REF!)</f>
        <v>#REF!</v>
      </c>
      <c r="AR27" s="238" t="e">
        <f>IF(ISBLANK(Glutamine!#REF!),"",Glutamine!#REF!)</f>
        <v>#REF!</v>
      </c>
      <c r="AS27" s="238" t="e">
        <f>IF(ISBLANK(Glutamine!#REF!),"",Glutamine!#REF!)</f>
        <v>#REF!</v>
      </c>
      <c r="AT27" s="238" t="e">
        <f>IF(ISBLANK(Glutamine!#REF!),"",Glutamine!#REF!)</f>
        <v>#REF!</v>
      </c>
      <c r="AU27" s="238" t="e">
        <f>IF(ISBLANK(Glutamine!#REF!),"",Glutamine!#REF!)</f>
        <v>#REF!</v>
      </c>
      <c r="AV27" s="238" t="e">
        <f>IF(ISBLANK(Glutamine!#REF!),"",Glutamine!#REF!)</f>
        <v>#REF!</v>
      </c>
      <c r="AW27" s="238" t="e">
        <f>IF(ISBLANK(Glutamine!#REF!),"",Glutamine!#REF!)</f>
        <v>#REF!</v>
      </c>
      <c r="AX27" s="238" t="e">
        <f>IF(ISBLANK(Glutamine!#REF!),"",Glutamine!#REF!)</f>
        <v>#REF!</v>
      </c>
      <c r="AY27" s="238" t="e">
        <f>IF(ISBLANK(Glutamine!#REF!),"",Glutamine!#REF!)</f>
        <v>#REF!</v>
      </c>
      <c r="AZ27" s="238" t="e">
        <f>IF(ISBLANK(Glutamine!#REF!),"",Glutamine!#REF!)</f>
        <v>#REF!</v>
      </c>
      <c r="BA27" s="238" t="e">
        <f>IF(ISBLANK(Glutamine!#REF!),"",Glutamine!#REF!)</f>
        <v>#REF!</v>
      </c>
      <c r="BB27" s="238" t="e">
        <f>IF(ISBLANK(Glutamine!#REF!),"",Glutamine!#REF!)</f>
        <v>#REF!</v>
      </c>
      <c r="BC27" s="238" t="e">
        <f>IF(ISBLANK(Glutamine!#REF!),"",Glutamine!#REF!)</f>
        <v>#REF!</v>
      </c>
      <c r="BD27" s="238" t="e">
        <f>IF(ISBLANK(Glutamine!#REF!),"",Glutamine!#REF!)</f>
        <v>#REF!</v>
      </c>
      <c r="BE27" s="238" t="e">
        <f>IF(ISBLANK(Glutamine!#REF!),"",Glutamine!#REF!)</f>
        <v>#REF!</v>
      </c>
      <c r="BF27" s="238" t="e">
        <f>IF(ISBLANK(Glutamine!#REF!),"",Glutamine!#REF!)</f>
        <v>#REF!</v>
      </c>
      <c r="BG27" s="238" t="e">
        <f>IF(ISBLANK(Glutamine!#REF!),"",Glutamine!#REF!)</f>
        <v>#REF!</v>
      </c>
      <c r="BH27" s="238" t="e">
        <f>IF(ISBLANK(Glutamine!#REF!),"",Glutamine!#REF!)</f>
        <v>#REF!</v>
      </c>
      <c r="BI27" s="238" t="e">
        <f>IF(ISBLANK(Glutamine!#REF!),"",Glutamine!#REF!)</f>
        <v>#REF!</v>
      </c>
      <c r="BJ27" s="238" t="e">
        <f>IF(ISBLANK(Glutamine!#REF!),"",Glutamine!#REF!)</f>
        <v>#REF!</v>
      </c>
      <c r="BK27" s="238" t="e">
        <f>IF(ISBLANK(Glutamine!#REF!),"",Glutamine!#REF!)</f>
        <v>#REF!</v>
      </c>
      <c r="BL27" s="238" t="e">
        <f>IF(ISBLANK(Glutamine!#REF!),"",Glutamine!#REF!)</f>
        <v>#REF!</v>
      </c>
      <c r="BM27" s="238" t="e">
        <f>IF(ISBLANK(Glutamine!#REF!),"",Glutamine!#REF!)</f>
        <v>#REF!</v>
      </c>
      <c r="BN27" s="238" t="str">
        <f>IF(ISBLANK('In Process Calc.'!B20),"",ROUND('In Process Calc.'!B20,2))</f>
        <v/>
      </c>
      <c r="BO27" s="238" t="str">
        <f>IF(ISBLANK('In Process Calc.'!C20),"",ROUND('In Process Calc.'!C20,2))</f>
        <v/>
      </c>
      <c r="BP27" s="238" t="str">
        <f>IF(ISBLANK('In Process Calc.'!E20),"",'In Process Calc.'!E20)</f>
        <v/>
      </c>
      <c r="BQ27" s="238" t="str">
        <f>IF(ISBLANK('In Process Calc.'!F20),"",'In Process Calc.'!F20)</f>
        <v/>
      </c>
      <c r="BR27" s="238" t="str">
        <f>IF(ISBLANK('In Process Calc.'!H20),"",'In Process Calc.'!H20)</f>
        <v/>
      </c>
      <c r="BS27" s="238" t="str">
        <f>IF(ISBLANK('In Process Calc.'!J20),"",'In Process Calc.'!J20)</f>
        <v/>
      </c>
      <c r="BT27" s="238" t="str">
        <f>IF(ISBLANK('In Process Calc.'!K20),"",'In Process Calc.'!K20)</f>
        <v/>
      </c>
      <c r="BU27" s="238" t="str">
        <f>IF(ISBLANK('In Process Calc.'!L20),"",'In Process Calc.'!L20)</f>
        <v/>
      </c>
      <c r="BV27" s="243" t="str">
        <f>IF(ISBLANK('In Process Calc.'!M20),"",'In Process Calc.'!M20)</f>
        <v/>
      </c>
      <c r="BW27" s="243" t="str">
        <f>IF(ISBLANK('In Process Calc.'!N20),"",'In Process Calc.'!N20)</f>
        <v/>
      </c>
      <c r="BX27" s="243" t="str">
        <f>IF(ISBLANK('In Process Calc.'!O20),"",'In Process Calc.'!O20)</f>
        <v/>
      </c>
      <c r="BY27" s="243" t="str">
        <f>IF(ISBLANK('In Process Calc.'!P20),"",'In Process Calc.'!P20)</f>
        <v/>
      </c>
      <c r="BZ27" s="243" t="str">
        <f>IF(ISBLANK('In Process Calc.'!Q20),"",'In Process Calc.'!Q20)</f>
        <v/>
      </c>
      <c r="CA27" s="243" t="str">
        <f>IF(ISBLANK('In Process Calc.'!R20),"",'In Process Calc.'!R20)</f>
        <v/>
      </c>
      <c r="CB27" s="243" t="str">
        <f>IF(ISBLANK('In Process Calc.'!S20),"",'In Process Calc.'!S20)</f>
        <v/>
      </c>
      <c r="CC27" s="243" t="str">
        <f>IF(ISBLANK('In Process Calc.'!T20),"",'In Process Calc.'!T20)</f>
        <v/>
      </c>
      <c r="CD27" s="243" t="str">
        <f>IF(ISBLANK('In Process Calc.'!U20),"",'In Process Calc.'!U20)</f>
        <v/>
      </c>
      <c r="CE27" s="243" t="str">
        <f>IF(ISBLANK('In Process Calc.'!V20),"",'In Process Calc.'!V20)</f>
        <v/>
      </c>
      <c r="CF27" s="243" t="str">
        <f>IF(ISBLANK('In Process Calc.'!W20),"",'In Process Calc.'!W20)</f>
        <v/>
      </c>
      <c r="CG27" s="243" t="str">
        <f>IF(ISBLANK('In Process Calc.'!X20),"",'In Process Calc.'!X20)</f>
        <v/>
      </c>
      <c r="CH27" s="243" t="str">
        <f>IF(ISBLANK('In Process Calc.'!Y20),"",'In Process Calc.'!Y20)</f>
        <v/>
      </c>
      <c r="CI27" s="243" t="str">
        <f>IF(ISBLANK('In Process Calc.'!Z20),"",'In Process Calc.'!Z20)</f>
        <v/>
      </c>
      <c r="CJ27" s="243" t="str">
        <f>IF(ISBLANK('In Process Calc.'!AA20),"",'In Process Calc.'!AA20)</f>
        <v/>
      </c>
      <c r="CK27" s="243" t="str">
        <f>IF(ISBLANK('In Process Calc.'!AB20),"",'In Process Calc.'!AB20)</f>
        <v/>
      </c>
      <c r="CL27" s="243" t="str">
        <f>IF(ISBLANK('In Process Calc.'!AC20),"",'In Process Calc.'!AC20)</f>
        <v/>
      </c>
      <c r="CM27" s="243" t="str">
        <f>IF(ISBLANK('In Process Calc.'!AD20),"",'In Process Calc.'!AD20)</f>
        <v/>
      </c>
      <c r="CN27" s="243" t="str">
        <f>IF(ISBLANK('In Process Calc.'!AE20),"",'In Process Calc.'!AE20)</f>
        <v/>
      </c>
      <c r="CO27" s="243" t="str">
        <f>IF(ISBLANK('In Process Calc.'!AF20),"",'In Process Calc.'!AF20)</f>
        <v/>
      </c>
      <c r="CP27" s="243" t="str">
        <f>IF(ISBLANK('In Process Calc.'!AG20),"",'In Process Calc.'!AG20)</f>
        <v/>
      </c>
      <c r="CQ27" s="243" t="str">
        <f>IF(ISBLANK('In Process Calc.'!AH20),"",'In Process Calc.'!AH20)</f>
        <v/>
      </c>
      <c r="CR27" s="243" t="str">
        <f>IF(ISBLANK('In Process Calc.'!AI20),"",'In Process Calc.'!AI20)</f>
        <v/>
      </c>
      <c r="CS27" s="243" t="str">
        <f>IF(ISBLANK('In Process Calc.'!AJ20),"",'In Process Calc.'!AJ20)</f>
        <v/>
      </c>
      <c r="CT27" s="243" t="str">
        <f>IF(ISBLANK('In Process Calc.'!AK20),"",'In Process Calc.'!AK20)</f>
        <v/>
      </c>
      <c r="CU27" s="243" t="str">
        <f>IF(ISBLANK('In Process Calc.'!AL20),"",'In Process Calc.'!AL20)</f>
        <v/>
      </c>
      <c r="CV27" s="243" t="str">
        <f>IF(ISBLANK('In Process Calc.'!AM20),"",'In Process Calc.'!AM20)</f>
        <v/>
      </c>
      <c r="CW27" s="243" t="str">
        <f>IF(ISBLANK('In Process Calc.'!AN20),"",'In Process Calc.'!AN20)</f>
        <v/>
      </c>
      <c r="CX27" s="243" t="str">
        <f>IF(ISBLANK('In Process Calc.'!AO20),"",'In Process Calc.'!AO20)</f>
        <v/>
      </c>
      <c r="CY27" s="243" t="str">
        <f>IF(ISBLANK('In Process Calc.'!AP20),"",'In Process Calc.'!AP20)</f>
        <v/>
      </c>
      <c r="CZ27" s="243" t="str">
        <f>IF(ISBLANK('In Process Calc.'!AQ20),"",'In Process Calc.'!AQ20)</f>
        <v/>
      </c>
      <c r="DA27" s="243" t="str">
        <f>IF(ISBLANK('In Process Calc.'!AR20),"",'In Process Calc.'!AR20)</f>
        <v/>
      </c>
      <c r="DB27" s="243" t="str">
        <f>IF(ISBLANK('In Process Calc.'!AS20),"",'In Process Calc.'!AS20)</f>
        <v/>
      </c>
      <c r="DC27" s="243" t="str">
        <f>IF(ISBLANK('In Process Calc.'!AT20),"",'In Process Calc.'!AT20)</f>
        <v/>
      </c>
      <c r="DD27" s="243" t="str">
        <f>IF(ISBLANK('In Process Calc.'!AU20),"",'In Process Calc.'!AU20)</f>
        <v/>
      </c>
      <c r="DE27" s="243" t="str">
        <f>IF(ISBLANK('In Process Calc.'!AV20),"",'In Process Calc.'!AV20)</f>
        <v/>
      </c>
      <c r="DF27" s="243" t="str">
        <f>IF(ISBLANK('In Process Calc.'!AW20),"",'In Process Calc.'!AW20)</f>
        <v/>
      </c>
      <c r="DG27" s="243" t="str">
        <f>IF(ISBLANK('In Process Calc.'!AX20),"",'In Process Calc.'!AX20)</f>
        <v/>
      </c>
      <c r="DH27" s="243" t="str">
        <f>IF(ISBLANK('In Process Calc.'!AY20),"",'In Process Calc.'!AY20)</f>
        <v/>
      </c>
      <c r="DI27" s="243" t="str">
        <f>IF(ISBLANK('In Process Calc.'!AZ20),"",'In Process Calc.'!AZ20)</f>
        <v/>
      </c>
      <c r="DJ27" s="243" t="str">
        <f>IF(ISBLANK('In Process Calc.'!BA20),"",'In Process Calc.'!BA20)</f>
        <v/>
      </c>
      <c r="DK27" s="243" t="str">
        <f>IF(ISBLANK('In Process Calc.'!BB20),"",'In Process Calc.'!BB20)</f>
        <v/>
      </c>
      <c r="DL27" s="243" t="str">
        <f>IF(ISBLANK('In Process Calc.'!BC20),"",'In Process Calc.'!BC20)</f>
        <v/>
      </c>
      <c r="DM27" s="243" t="str">
        <f>IF(ISBLANK('In Process Calc.'!BD20),"",'In Process Calc.'!BD20)</f>
        <v/>
      </c>
      <c r="DN27" s="243" t="str">
        <f>IF(ISBLANK('In Process Calc.'!BE20),"",'In Process Calc.'!BE20)</f>
        <v/>
      </c>
      <c r="DO27" s="243" t="str">
        <f>IF(ISBLANK('In Process Calc.'!BF20),"",'In Process Calc.'!BF20)</f>
        <v/>
      </c>
      <c r="DP27" s="243" t="str">
        <f>IF(ISBLANK('In Process Calc.'!BG20),"",'In Process Calc.'!BG20)</f>
        <v/>
      </c>
      <c r="DQ27" s="243" t="str">
        <f>IF(ISBLANK('In Process Calc.'!BH20),"",'In Process Calc.'!BH20)</f>
        <v/>
      </c>
      <c r="DR27" s="243" t="str">
        <f>IF(ISBLANK('In Process Calc.'!BI20),"",'In Process Calc.'!BI20)</f>
        <v/>
      </c>
      <c r="DS27" s="243" t="str">
        <f>IF(ISBLANK('In Process Calc.'!BJ20),"",'In Process Calc.'!BJ20)</f>
        <v/>
      </c>
      <c r="DT27" s="243" t="str">
        <f>IF(ISBLANK('In Process Calc.'!BK20),"",'In Process Calc.'!BK20)</f>
        <v/>
      </c>
      <c r="DU27" s="243" t="str">
        <f>IF(ISBLANK('In Process Calc.'!BL20),"",'In Process Calc.'!BL20)</f>
        <v/>
      </c>
      <c r="DV27" s="243" t="str">
        <f>IF(ISBLANK('In Process Calc.'!BM20),"",'In Process Calc.'!BM20)</f>
        <v/>
      </c>
      <c r="DW27" s="243" t="str">
        <f>IF(ISBLANK('In Process Calc.'!BN20),"",'In Process Calc.'!BN20)</f>
        <v/>
      </c>
      <c r="DX27" s="243" t="str">
        <f>IF(ISBLANK('In Process Calc.'!BO20),"",'In Process Calc.'!BO20)</f>
        <v/>
      </c>
      <c r="DY27" s="243" t="str">
        <f>IF(ISBLANK('In Process Calc.'!BP20),"",'In Process Calc.'!BP20)</f>
        <v/>
      </c>
      <c r="DZ27" s="243" t="str">
        <f>IF(ISBLANK('In Process Calc.'!BQ20),"",'In Process Calc.'!BQ20)</f>
        <v/>
      </c>
      <c r="EA27" s="243" t="str">
        <f>IF(ISBLANK('In Process Calc.'!BR20),"",'In Process Calc.'!BR20)</f>
        <v/>
      </c>
      <c r="EB27" s="243" t="str">
        <f>IF(ISBLANK('In Process Calc.'!BS20),"",'In Process Calc.'!BS20)</f>
        <v/>
      </c>
      <c r="EC27" s="243" t="str">
        <f>IF(ISBLANK('In Process Calc.'!BT20),"",'In Process Calc.'!BT20)</f>
        <v/>
      </c>
      <c r="ED27" s="243" t="str">
        <f>IF(ISBLANK('In Process Calc.'!BU20),"",'In Process Calc.'!BU20)</f>
        <v/>
      </c>
      <c r="EE27" s="243" t="str">
        <f>IF(ISBLANK('In Process Calc.'!BV20),"",'In Process Calc.'!BV20)</f>
        <v/>
      </c>
      <c r="EF27" s="243" t="str">
        <f>IF(ISBLANK('In Process Calc.'!BW20),"",'In Process Calc.'!BW20)</f>
        <v/>
      </c>
      <c r="EG27" s="243" t="str">
        <f>IF(ISBLANK('In Process Calc.'!BX20),"",'In Process Calc.'!BX20)</f>
        <v/>
      </c>
      <c r="EH27" s="243" t="str">
        <f>IF(ISBLANK('In Process Calc.'!BY20),"",'In Process Calc.'!BY20)</f>
        <v/>
      </c>
      <c r="EI27" s="243" t="str">
        <f>IF(ISBLANK('In Process Calc.'!BZ20),"",'In Process Calc.'!BZ20)</f>
        <v/>
      </c>
      <c r="EJ27" s="243" t="str">
        <f>IF(ISBLANK('In Process Calc.'!CA20),"",'In Process Calc.'!CA20)</f>
        <v/>
      </c>
      <c r="EK27" s="243">
        <f>IF(ISBLANK('Post Process Calc.'!A27),"",'Post Process Calc.'!A27)</f>
        <v>10.724650247192383</v>
      </c>
      <c r="EL27" s="243">
        <f>IF(ISBLANK('Post Process Calc.'!C27),"",'Post Process Calc.'!C27)</f>
        <v>3.8333657341907759E-2</v>
      </c>
      <c r="EM27" s="243">
        <f>IF(ISBLANK('Post Process Calc.'!D27),"",'Post Process Calc.'!D27)</f>
        <v>-1.7208527208989754E-3</v>
      </c>
      <c r="EN27" s="243">
        <f>IF(ISBLANK('Post Process Calc.'!E27),"",'Post Process Calc.'!E27)</f>
        <v>-4.8486266753161615E-3</v>
      </c>
      <c r="EO27" s="243">
        <f>IF(ISBLANK('Post Process Calc.'!F27),"",'Post Process Calc.'!F27)</f>
        <v>4.2431568526381368E-3</v>
      </c>
      <c r="EP27" s="243">
        <f>IF(ISBLANK('Post Process Calc.'!G27),"",'Post Process Calc.'!G27)</f>
        <v>-5.2406622778602887E-4</v>
      </c>
      <c r="EQ27" s="243" t="str">
        <f>IF(ISBLANK('Post Process Calc.'!H27),"",'Post Process Calc.'!H27)</f>
        <v/>
      </c>
      <c r="ER27" s="243" t="str">
        <f>IF(ISBLANK('Post Process Calc.'!I27),"",'Post Process Calc.'!I27)</f>
        <v/>
      </c>
      <c r="ES27" s="243" t="str">
        <f>IF(ISBLANK('Post Process Calc.'!J27),"",'Post Process Calc.'!J27)</f>
        <v/>
      </c>
      <c r="ET27" s="243" t="str">
        <f>IF(ISBLANK('Post Process Calc.'!K27),"",'Post Process Calc.'!K27)</f>
        <v/>
      </c>
      <c r="EU27" s="243" t="str">
        <f>IF(ISBLANK('Post Process Calc.'!L27),"",'Post Process Calc.'!L27)</f>
        <v/>
      </c>
      <c r="EV27" s="243" t="str">
        <f>IF(ISBLANK('Post Process Calc.'!M27),"",'Post Process Calc.'!M27)</f>
        <v/>
      </c>
      <c r="EW27" s="243" t="str">
        <f>IF(ISBLANK('Post Process Calc.'!N27),"",'Post Process Calc.'!N27)</f>
        <v/>
      </c>
      <c r="EX27" s="243" t="str">
        <f>IF(ISBLANK('Post Process Calc.'!O27),"",'Post Process Calc.'!O27)</f>
        <v/>
      </c>
      <c r="EY27" s="243" t="str">
        <f>IF(ISBLANK('Post Process Calc.'!P27),"",'Post Process Calc.'!P27)</f>
        <v/>
      </c>
      <c r="EZ27" s="243" t="str">
        <f>IF(ISBLANK('Post Process Calc.'!Q27),"",'Post Process Calc.'!Q27)</f>
        <v/>
      </c>
      <c r="FA27" s="243" t="str">
        <f>IF(ISBLANK('Post Process Calc.'!R27),"",'Post Process Calc.'!R27)</f>
        <v/>
      </c>
      <c r="FB27" s="243" t="str">
        <f>IF(ISBLANK('Post Process Calc.'!S27),"",'Post Process Calc.'!S27)</f>
        <v/>
      </c>
      <c r="FC27" s="243" t="str">
        <f>IF(ISBLANK('Post Process Calc.'!T27),"",'Post Process Calc.'!T27)</f>
        <v/>
      </c>
      <c r="FD27" s="243" t="str">
        <f>IF(ISBLANK('Post Process Calc.'!U27),"",'Post Process Calc.'!U27)</f>
        <v/>
      </c>
      <c r="FE27" s="243" t="str">
        <f>IF(ISBLANK('Post Process Calc.'!V27),"",'Post Process Calc.'!V27)</f>
        <v/>
      </c>
      <c r="FF27" s="243" t="str">
        <f>IF(ISBLANK('Post Process Calc.'!W27),"",'Post Process Calc.'!W27)</f>
        <v/>
      </c>
      <c r="FG27" s="243" t="str">
        <f>IF(ISBLANK('Post Process Calc.'!X27),"",'Post Process Calc.'!X27)</f>
        <v/>
      </c>
      <c r="FH27" s="243" t="str">
        <f>IF(ISBLANK('Post Process Calc.'!Y27),"",'Post Process Calc.'!Y27)</f>
        <v/>
      </c>
      <c r="FI27" s="243" t="str">
        <f>IF(ISBLANK('Post Process Calc.'!Z27),"",'Post Process Calc.'!Z27)</f>
        <v/>
      </c>
      <c r="FJ27" s="243" t="str">
        <f>IF(ISBLANK('Post Process Calc.'!AA27),"",'Post Process Calc.'!AA27)</f>
        <v/>
      </c>
      <c r="FK27" s="243" t="str">
        <f>IF(ISBLANK('Post Process Calc.'!AB27),"",'Post Process Calc.'!AB27)</f>
        <v/>
      </c>
      <c r="FL27" s="243" t="str">
        <f>IF(ISBLANK('Post Process Calc.'!AC27),"",'Post Process Calc.'!AC27)</f>
        <v/>
      </c>
      <c r="FM27" s="243" t="str">
        <f>IF(ISBLANK('Post Process Calc.'!AD27),"",'Post Process Calc.'!AD27)</f>
        <v/>
      </c>
      <c r="FN27" s="243" t="str">
        <f>IF(ISBLANK('Post Process Calc.'!AE27),"",'Post Process Calc.'!AE27)</f>
        <v/>
      </c>
      <c r="FO27" s="243" t="str">
        <f>IF(ISBLANK('Post Process Calc.'!AF27),"",'Post Process Calc.'!AF27)</f>
        <v/>
      </c>
      <c r="FP27" s="243" t="str">
        <f>IF(ISBLANK('Post Process Calc.'!AG27),"",'Post Process Calc.'!AG27)</f>
        <v/>
      </c>
      <c r="FQ27" s="243" t="str">
        <f>IF(ISBLANK('Post Process Calc.'!AH27),"",'Post Process Calc.'!AH27)</f>
        <v/>
      </c>
      <c r="FR27" s="243" t="str">
        <f>IF(ISBLANK('Post Process Calc.'!AI27),"",'Post Process Calc.'!AI27)</f>
        <v/>
      </c>
      <c r="FS27" s="243" t="str">
        <f>IF(ISBLANK('Post Process Calc.'!AJ27),"",'Post Process Calc.'!AJ27)</f>
        <v/>
      </c>
    </row>
    <row r="28" spans="1:175">
      <c r="A28" s="238" t="e">
        <f>IF(Glutamine!#REF!&lt;&gt;0,Glutamine!$B$1,"")</f>
        <v>#REF!</v>
      </c>
      <c r="B28" s="238" t="e">
        <f>IF(ISBLANK(Glutamine!#REF!),"",Glutamine!#REF!)</f>
        <v>#REF!</v>
      </c>
      <c r="C28" s="245" t="e">
        <f>IF(ISBLANK(Glutamine!#REF!),"",Glutamine!#REF!)</f>
        <v>#REF!</v>
      </c>
      <c r="D28" s="246" t="e">
        <f>IF(ISBLANK(Glutamine!#REF!),"",Glutamine!#REF!)</f>
        <v>#REF!</v>
      </c>
      <c r="E28" s="238" t="e">
        <f>IF(ISBLANK(Glutamine!#REF!),"",Glutamine!#REF!)</f>
        <v>#REF!</v>
      </c>
      <c r="F28" s="238" t="e">
        <f>IF(ISBLANK(Glutamine!#REF!),"",Glutamine!#REF!)</f>
        <v>#REF!</v>
      </c>
      <c r="G28" s="238" t="e">
        <f>IF(ISBLANK(Glutamine!#REF!),"",Glutamine!#REF!)</f>
        <v>#REF!</v>
      </c>
      <c r="H28" s="238" t="e">
        <f>IF(ISBLANK(Glutamine!#REF!),"",Glutamine!#REF!)</f>
        <v>#REF!</v>
      </c>
      <c r="I28" s="238" t="e">
        <f>IF(ISBLANK(Glutamine!#REF!),"",Glutamine!#REF!)</f>
        <v>#REF!</v>
      </c>
      <c r="J28" s="238" t="e">
        <f>IF(ISBLANK(Glutamine!#REF!),"",Glutamine!#REF!)</f>
        <v>#REF!</v>
      </c>
      <c r="K28" s="238" t="e">
        <f>IF(ISBLANK(Glutamine!#REF!),"",Glutamine!#REF!)</f>
        <v>#REF!</v>
      </c>
      <c r="L28" s="238" t="e">
        <f>IF(ISBLANK(Glutamine!#REF!),"",Glutamine!#REF!)</f>
        <v>#REF!</v>
      </c>
      <c r="M28" s="238" t="e">
        <f>IF(ISBLANK(Glutamine!#REF!),"",Glutamine!#REF!)</f>
        <v>#REF!</v>
      </c>
      <c r="N28" s="238" t="e">
        <f>IF(ISBLANK(Glutamine!#REF!),"",Glutamine!#REF!)</f>
        <v>#REF!</v>
      </c>
      <c r="O28" s="238" t="e">
        <f>IF(ISBLANK(Glutamine!#REF!),"",Glutamine!#REF!)</f>
        <v>#REF!</v>
      </c>
      <c r="P28" s="238" t="e">
        <f>IF(ISBLANK(Glutamine!#REF!),"",Glutamine!#REF!)</f>
        <v>#REF!</v>
      </c>
      <c r="Q28" s="238" t="e">
        <f>IF(ISBLANK(Glutamine!#REF!),"",Glutamine!#REF!)</f>
        <v>#REF!</v>
      </c>
      <c r="R28" s="238" t="e">
        <f>IF(ISBLANK(Glutamine!#REF!),"",Glutamine!#REF!)</f>
        <v>#REF!</v>
      </c>
      <c r="S28" s="238" t="e">
        <f>IF(ISBLANK(Glutamine!#REF!),"",Glutamine!#REF!)</f>
        <v>#REF!</v>
      </c>
      <c r="T28" s="238" t="e">
        <f>IF(ISBLANK(Glutamine!#REF!),"",Glutamine!#REF!)</f>
        <v>#REF!</v>
      </c>
      <c r="U28" s="238" t="e">
        <f>IF(ISBLANK(Glutamine!#REF!),"",Glutamine!#REF!)</f>
        <v>#REF!</v>
      </c>
      <c r="V28" s="238" t="e">
        <f>IF(ISBLANK(Glutamine!#REF!),"",Glutamine!#REF!)</f>
        <v>#REF!</v>
      </c>
      <c r="W28" s="238" t="e">
        <f>IF(ISBLANK(Glutamine!#REF!),"",Glutamine!#REF!)</f>
        <v>#REF!</v>
      </c>
      <c r="X28" s="238" t="e">
        <f>IF(ISBLANK(Glutamine!#REF!),"",Glutamine!#REF!)</f>
        <v>#REF!</v>
      </c>
      <c r="Y28" s="238" t="e">
        <f>IF(ISBLANK(Glutamine!#REF!),"",Glutamine!#REF!)</f>
        <v>#REF!</v>
      </c>
      <c r="Z28" s="238" t="e">
        <f>IF(ISBLANK(Glutamine!#REF!),"",Glutamine!#REF!)</f>
        <v>#REF!</v>
      </c>
      <c r="AA28" s="238" t="e">
        <f>IF(ISBLANK(Glutamine!#REF!),"",Glutamine!#REF!)</f>
        <v>#REF!</v>
      </c>
      <c r="AB28" s="238" t="e">
        <f>IF(ISBLANK(Glutamine!#REF!),"",Glutamine!#REF!)</f>
        <v>#REF!</v>
      </c>
      <c r="AC28" s="238" t="e">
        <f>IF(ISBLANK(Glutamine!#REF!),"",Glutamine!#REF!)</f>
        <v>#REF!</v>
      </c>
      <c r="AD28" s="238" t="e">
        <f>IF(ISBLANK(Glutamine!#REF!),"",Glutamine!#REF!)</f>
        <v>#REF!</v>
      </c>
      <c r="AE28" s="238" t="e">
        <f>IF(ISBLANK(Glutamine!#REF!),"",Glutamine!#REF!)</f>
        <v>#REF!</v>
      </c>
      <c r="AF28" s="238" t="e">
        <f>IF(ISBLANK(Glutamine!#REF!),"",Glutamine!#REF!)</f>
        <v>#REF!</v>
      </c>
      <c r="AG28" s="238" t="e">
        <f>IF(ISBLANK(Glutamine!#REF!),"",Glutamine!#REF!)</f>
        <v>#REF!</v>
      </c>
      <c r="AH28" s="238" t="e">
        <f>IF(ISBLANK(Glutamine!#REF!),"",Glutamine!#REF!)</f>
        <v>#REF!</v>
      </c>
      <c r="AI28" s="238" t="e">
        <f>IF(ISBLANK(Glutamine!#REF!),"",Glutamine!#REF!)</f>
        <v>#REF!</v>
      </c>
      <c r="AJ28" s="238" t="e">
        <f>IF(ISBLANK(Glutamine!#REF!),"",Glutamine!#REF!)</f>
        <v>#REF!</v>
      </c>
      <c r="AK28" s="238" t="e">
        <f>IF(ISBLANK(Glutamine!#REF!),"",Glutamine!#REF!)</f>
        <v>#REF!</v>
      </c>
      <c r="AL28" s="238" t="e">
        <f>IF(ISBLANK(Glutamine!#REF!),"",Glutamine!#REF!)</f>
        <v>#REF!</v>
      </c>
      <c r="AM28" s="238" t="e">
        <f>IF(ISBLANK(Glutamine!#REF!),"",Glutamine!#REF!)</f>
        <v>#REF!</v>
      </c>
      <c r="AN28" s="238" t="e">
        <f>IF(ISBLANK(Glutamine!#REF!),"",Glutamine!#REF!)</f>
        <v>#REF!</v>
      </c>
      <c r="AO28" s="238" t="e">
        <f>IF(ISBLANK(Glutamine!#REF!),"",Glutamine!#REF!)</f>
        <v>#REF!</v>
      </c>
      <c r="AP28" s="238" t="e">
        <f>IF(ISBLANK(Glutamine!#REF!),"",Glutamine!#REF!)</f>
        <v>#REF!</v>
      </c>
      <c r="AQ28" s="238" t="e">
        <f>IF(ISBLANK(Glutamine!#REF!),"",Glutamine!#REF!)</f>
        <v>#REF!</v>
      </c>
      <c r="AR28" s="238" t="e">
        <f>IF(ISBLANK(Glutamine!#REF!),"",Glutamine!#REF!)</f>
        <v>#REF!</v>
      </c>
      <c r="AS28" s="238" t="e">
        <f>IF(ISBLANK(Glutamine!#REF!),"",Glutamine!#REF!)</f>
        <v>#REF!</v>
      </c>
      <c r="AT28" s="238" t="e">
        <f>IF(ISBLANK(Glutamine!#REF!),"",Glutamine!#REF!)</f>
        <v>#REF!</v>
      </c>
      <c r="AU28" s="238" t="e">
        <f>IF(ISBLANK(Glutamine!#REF!),"",Glutamine!#REF!)</f>
        <v>#REF!</v>
      </c>
      <c r="AV28" s="238" t="e">
        <f>IF(ISBLANK(Glutamine!#REF!),"",Glutamine!#REF!)</f>
        <v>#REF!</v>
      </c>
      <c r="AW28" s="238" t="e">
        <f>IF(ISBLANK(Glutamine!#REF!),"",Glutamine!#REF!)</f>
        <v>#REF!</v>
      </c>
      <c r="AX28" s="238" t="e">
        <f>IF(ISBLANK(Glutamine!#REF!),"",Glutamine!#REF!)</f>
        <v>#REF!</v>
      </c>
      <c r="AY28" s="238" t="e">
        <f>IF(ISBLANK(Glutamine!#REF!),"",Glutamine!#REF!)</f>
        <v>#REF!</v>
      </c>
      <c r="AZ28" s="238" t="e">
        <f>IF(ISBLANK(Glutamine!#REF!),"",Glutamine!#REF!)</f>
        <v>#REF!</v>
      </c>
      <c r="BA28" s="238" t="e">
        <f>IF(ISBLANK(Glutamine!#REF!),"",Glutamine!#REF!)</f>
        <v>#REF!</v>
      </c>
      <c r="BB28" s="238" t="e">
        <f>IF(ISBLANK(Glutamine!#REF!),"",Glutamine!#REF!)</f>
        <v>#REF!</v>
      </c>
      <c r="BC28" s="238" t="e">
        <f>IF(ISBLANK(Glutamine!#REF!),"",Glutamine!#REF!)</f>
        <v>#REF!</v>
      </c>
      <c r="BD28" s="238" t="e">
        <f>IF(ISBLANK(Glutamine!#REF!),"",Glutamine!#REF!)</f>
        <v>#REF!</v>
      </c>
      <c r="BE28" s="238" t="e">
        <f>IF(ISBLANK(Glutamine!#REF!),"",Glutamine!#REF!)</f>
        <v>#REF!</v>
      </c>
      <c r="BF28" s="238" t="e">
        <f>IF(ISBLANK(Glutamine!#REF!),"",Glutamine!#REF!)</f>
        <v>#REF!</v>
      </c>
      <c r="BG28" s="238" t="e">
        <f>IF(ISBLANK(Glutamine!#REF!),"",Glutamine!#REF!)</f>
        <v>#REF!</v>
      </c>
      <c r="BH28" s="238" t="e">
        <f>IF(ISBLANK(Glutamine!#REF!),"",Glutamine!#REF!)</f>
        <v>#REF!</v>
      </c>
      <c r="BI28" s="238" t="e">
        <f>IF(ISBLANK(Glutamine!#REF!),"",Glutamine!#REF!)</f>
        <v>#REF!</v>
      </c>
      <c r="BJ28" s="238" t="e">
        <f>IF(ISBLANK(Glutamine!#REF!),"",Glutamine!#REF!)</f>
        <v>#REF!</v>
      </c>
      <c r="BK28" s="238" t="e">
        <f>IF(ISBLANK(Glutamine!#REF!),"",Glutamine!#REF!)</f>
        <v>#REF!</v>
      </c>
      <c r="BL28" s="238" t="e">
        <f>IF(ISBLANK(Glutamine!#REF!),"",Glutamine!#REF!)</f>
        <v>#REF!</v>
      </c>
      <c r="BM28" s="238" t="e">
        <f>IF(ISBLANK(Glutamine!#REF!),"",Glutamine!#REF!)</f>
        <v>#REF!</v>
      </c>
      <c r="BN28" s="238" t="str">
        <f>IF(ISBLANK('In Process Calc.'!B21),"",ROUND('In Process Calc.'!B21,2))</f>
        <v/>
      </c>
      <c r="BO28" s="238" t="str">
        <f>IF(ISBLANK('In Process Calc.'!C21),"",ROUND('In Process Calc.'!C21,2))</f>
        <v/>
      </c>
      <c r="BP28" s="238" t="str">
        <f>IF(ISBLANK('In Process Calc.'!E21),"",'In Process Calc.'!E21)</f>
        <v/>
      </c>
      <c r="BQ28" s="238" t="str">
        <f>IF(ISBLANK('In Process Calc.'!F21),"",'In Process Calc.'!F21)</f>
        <v/>
      </c>
      <c r="BR28" s="238" t="str">
        <f>IF(ISBLANK('In Process Calc.'!H21),"",'In Process Calc.'!H21)</f>
        <v/>
      </c>
      <c r="BS28" s="238" t="str">
        <f>IF(ISBLANK('In Process Calc.'!J21),"",'In Process Calc.'!J21)</f>
        <v/>
      </c>
      <c r="BT28" s="238" t="str">
        <f>IF(ISBLANK('In Process Calc.'!K21),"",'In Process Calc.'!K21)</f>
        <v/>
      </c>
      <c r="BU28" s="238" t="str">
        <f>IF(ISBLANK('In Process Calc.'!L21),"",'In Process Calc.'!L21)</f>
        <v/>
      </c>
      <c r="BV28" s="243" t="str">
        <f>IF(ISBLANK('In Process Calc.'!M21),"",'In Process Calc.'!M21)</f>
        <v/>
      </c>
      <c r="BW28" s="243" t="str">
        <f>IF(ISBLANK('In Process Calc.'!N21),"",'In Process Calc.'!N21)</f>
        <v/>
      </c>
      <c r="BX28" s="243" t="str">
        <f>IF(ISBLANK('In Process Calc.'!O21),"",'In Process Calc.'!O21)</f>
        <v/>
      </c>
      <c r="BY28" s="243" t="str">
        <f>IF(ISBLANK('In Process Calc.'!P21),"",'In Process Calc.'!P21)</f>
        <v/>
      </c>
      <c r="BZ28" s="243" t="str">
        <f>IF(ISBLANK('In Process Calc.'!Q21),"",'In Process Calc.'!Q21)</f>
        <v/>
      </c>
      <c r="CA28" s="243" t="str">
        <f>IF(ISBLANK('In Process Calc.'!R21),"",'In Process Calc.'!R21)</f>
        <v/>
      </c>
      <c r="CB28" s="243" t="str">
        <f>IF(ISBLANK('In Process Calc.'!S21),"",'In Process Calc.'!S21)</f>
        <v/>
      </c>
      <c r="CC28" s="243" t="str">
        <f>IF(ISBLANK('In Process Calc.'!T21),"",'In Process Calc.'!T21)</f>
        <v/>
      </c>
      <c r="CD28" s="243" t="str">
        <f>IF(ISBLANK('In Process Calc.'!U21),"",'In Process Calc.'!U21)</f>
        <v/>
      </c>
      <c r="CE28" s="243" t="str">
        <f>IF(ISBLANK('In Process Calc.'!V21),"",'In Process Calc.'!V21)</f>
        <v/>
      </c>
      <c r="CF28" s="243" t="str">
        <f>IF(ISBLANK('In Process Calc.'!W21),"",'In Process Calc.'!W21)</f>
        <v/>
      </c>
      <c r="CG28" s="243" t="str">
        <f>IF(ISBLANK('In Process Calc.'!X21),"",'In Process Calc.'!X21)</f>
        <v/>
      </c>
      <c r="CH28" s="243" t="str">
        <f>IF(ISBLANK('In Process Calc.'!Y21),"",'In Process Calc.'!Y21)</f>
        <v/>
      </c>
      <c r="CI28" s="243" t="str">
        <f>IF(ISBLANK('In Process Calc.'!Z21),"",'In Process Calc.'!Z21)</f>
        <v/>
      </c>
      <c r="CJ28" s="243" t="str">
        <f>IF(ISBLANK('In Process Calc.'!AA21),"",'In Process Calc.'!AA21)</f>
        <v/>
      </c>
      <c r="CK28" s="243" t="str">
        <f>IF(ISBLANK('In Process Calc.'!AB21),"",'In Process Calc.'!AB21)</f>
        <v/>
      </c>
      <c r="CL28" s="243" t="str">
        <f>IF(ISBLANK('In Process Calc.'!AC21),"",'In Process Calc.'!AC21)</f>
        <v/>
      </c>
      <c r="CM28" s="243" t="str">
        <f>IF(ISBLANK('In Process Calc.'!AD21),"",'In Process Calc.'!AD21)</f>
        <v/>
      </c>
      <c r="CN28" s="243" t="str">
        <f>IF(ISBLANK('In Process Calc.'!AE21),"",'In Process Calc.'!AE21)</f>
        <v/>
      </c>
      <c r="CO28" s="243" t="str">
        <f>IF(ISBLANK('In Process Calc.'!AF21),"",'In Process Calc.'!AF21)</f>
        <v/>
      </c>
      <c r="CP28" s="243" t="str">
        <f>IF(ISBLANK('In Process Calc.'!AG21),"",'In Process Calc.'!AG21)</f>
        <v/>
      </c>
      <c r="CQ28" s="243" t="str">
        <f>IF(ISBLANK('In Process Calc.'!AH21),"",'In Process Calc.'!AH21)</f>
        <v/>
      </c>
      <c r="CR28" s="243" t="str">
        <f>IF(ISBLANK('In Process Calc.'!AI21),"",'In Process Calc.'!AI21)</f>
        <v/>
      </c>
      <c r="CS28" s="243" t="str">
        <f>IF(ISBLANK('In Process Calc.'!AJ21),"",'In Process Calc.'!AJ21)</f>
        <v/>
      </c>
      <c r="CT28" s="243" t="str">
        <f>IF(ISBLANK('In Process Calc.'!AK21),"",'In Process Calc.'!AK21)</f>
        <v/>
      </c>
      <c r="CU28" s="243" t="str">
        <f>IF(ISBLANK('In Process Calc.'!AL21),"",'In Process Calc.'!AL21)</f>
        <v/>
      </c>
      <c r="CV28" s="243" t="str">
        <f>IF(ISBLANK('In Process Calc.'!AM21),"",'In Process Calc.'!AM21)</f>
        <v/>
      </c>
      <c r="CW28" s="243" t="str">
        <f>IF(ISBLANK('In Process Calc.'!AN21),"",'In Process Calc.'!AN21)</f>
        <v/>
      </c>
      <c r="CX28" s="243" t="str">
        <f>IF(ISBLANK('In Process Calc.'!AO21),"",'In Process Calc.'!AO21)</f>
        <v/>
      </c>
      <c r="CY28" s="243" t="str">
        <f>IF(ISBLANK('In Process Calc.'!AP21),"",'In Process Calc.'!AP21)</f>
        <v/>
      </c>
      <c r="CZ28" s="243" t="str">
        <f>IF(ISBLANK('In Process Calc.'!AQ21),"",'In Process Calc.'!AQ21)</f>
        <v/>
      </c>
      <c r="DA28" s="243" t="str">
        <f>IF(ISBLANK('In Process Calc.'!AR21),"",'In Process Calc.'!AR21)</f>
        <v/>
      </c>
      <c r="DB28" s="243" t="str">
        <f>IF(ISBLANK('In Process Calc.'!AS21),"",'In Process Calc.'!AS21)</f>
        <v/>
      </c>
      <c r="DC28" s="243" t="str">
        <f>IF(ISBLANK('In Process Calc.'!AT21),"",'In Process Calc.'!AT21)</f>
        <v/>
      </c>
      <c r="DD28" s="243" t="str">
        <f>IF(ISBLANK('In Process Calc.'!AU21),"",'In Process Calc.'!AU21)</f>
        <v/>
      </c>
      <c r="DE28" s="243" t="str">
        <f>IF(ISBLANK('In Process Calc.'!AV21),"",'In Process Calc.'!AV21)</f>
        <v/>
      </c>
      <c r="DF28" s="243" t="str">
        <f>IF(ISBLANK('In Process Calc.'!AW21),"",'In Process Calc.'!AW21)</f>
        <v/>
      </c>
      <c r="DG28" s="243" t="str">
        <f>IF(ISBLANK('In Process Calc.'!AX21),"",'In Process Calc.'!AX21)</f>
        <v/>
      </c>
      <c r="DH28" s="243" t="str">
        <f>IF(ISBLANK('In Process Calc.'!AY21),"",'In Process Calc.'!AY21)</f>
        <v/>
      </c>
      <c r="DI28" s="243" t="str">
        <f>IF(ISBLANK('In Process Calc.'!AZ21),"",'In Process Calc.'!AZ21)</f>
        <v/>
      </c>
      <c r="DJ28" s="243" t="str">
        <f>IF(ISBLANK('In Process Calc.'!BA21),"",'In Process Calc.'!BA21)</f>
        <v/>
      </c>
      <c r="DK28" s="243" t="str">
        <f>IF(ISBLANK('In Process Calc.'!BB21),"",'In Process Calc.'!BB21)</f>
        <v/>
      </c>
      <c r="DL28" s="243" t="str">
        <f>IF(ISBLANK('In Process Calc.'!BC21),"",'In Process Calc.'!BC21)</f>
        <v/>
      </c>
      <c r="DM28" s="243" t="str">
        <f>IF(ISBLANK('In Process Calc.'!BD21),"",'In Process Calc.'!BD21)</f>
        <v/>
      </c>
      <c r="DN28" s="243" t="str">
        <f>IF(ISBLANK('In Process Calc.'!BE21),"",'In Process Calc.'!BE21)</f>
        <v/>
      </c>
      <c r="DO28" s="243" t="str">
        <f>IF(ISBLANK('In Process Calc.'!BF21),"",'In Process Calc.'!BF21)</f>
        <v/>
      </c>
      <c r="DP28" s="243" t="str">
        <f>IF(ISBLANK('In Process Calc.'!BG21),"",'In Process Calc.'!BG21)</f>
        <v/>
      </c>
      <c r="DQ28" s="243" t="str">
        <f>IF(ISBLANK('In Process Calc.'!BH21),"",'In Process Calc.'!BH21)</f>
        <v/>
      </c>
      <c r="DR28" s="243" t="str">
        <f>IF(ISBLANK('In Process Calc.'!BI21),"",'In Process Calc.'!BI21)</f>
        <v/>
      </c>
      <c r="DS28" s="243" t="str">
        <f>IF(ISBLANK('In Process Calc.'!BJ21),"",'In Process Calc.'!BJ21)</f>
        <v/>
      </c>
      <c r="DT28" s="243" t="str">
        <f>IF(ISBLANK('In Process Calc.'!BK21),"",'In Process Calc.'!BK21)</f>
        <v/>
      </c>
      <c r="DU28" s="243" t="str">
        <f>IF(ISBLANK('In Process Calc.'!BL21),"",'In Process Calc.'!BL21)</f>
        <v/>
      </c>
      <c r="DV28" s="243" t="str">
        <f>IF(ISBLANK('In Process Calc.'!BM21),"",'In Process Calc.'!BM21)</f>
        <v/>
      </c>
      <c r="DW28" s="243" t="str">
        <f>IF(ISBLANK('In Process Calc.'!BN21),"",'In Process Calc.'!BN21)</f>
        <v/>
      </c>
      <c r="DX28" s="243" t="str">
        <f>IF(ISBLANK('In Process Calc.'!BO21),"",'In Process Calc.'!BO21)</f>
        <v/>
      </c>
      <c r="DY28" s="243" t="str">
        <f>IF(ISBLANK('In Process Calc.'!BP21),"",'In Process Calc.'!BP21)</f>
        <v/>
      </c>
      <c r="DZ28" s="243" t="str">
        <f>IF(ISBLANK('In Process Calc.'!BQ21),"",'In Process Calc.'!BQ21)</f>
        <v/>
      </c>
      <c r="EA28" s="243" t="str">
        <f>IF(ISBLANK('In Process Calc.'!BR21),"",'In Process Calc.'!BR21)</f>
        <v/>
      </c>
      <c r="EB28" s="243" t="str">
        <f>IF(ISBLANK('In Process Calc.'!BS21),"",'In Process Calc.'!BS21)</f>
        <v/>
      </c>
      <c r="EC28" s="243" t="str">
        <f>IF(ISBLANK('In Process Calc.'!BT21),"",'In Process Calc.'!BT21)</f>
        <v/>
      </c>
      <c r="ED28" s="243" t="str">
        <f>IF(ISBLANK('In Process Calc.'!BU21),"",'In Process Calc.'!BU21)</f>
        <v/>
      </c>
      <c r="EE28" s="243" t="str">
        <f>IF(ISBLANK('In Process Calc.'!BV21),"",'In Process Calc.'!BV21)</f>
        <v/>
      </c>
      <c r="EF28" s="243" t="str">
        <f>IF(ISBLANK('In Process Calc.'!BW21),"",'In Process Calc.'!BW21)</f>
        <v/>
      </c>
      <c r="EG28" s="243" t="str">
        <f>IF(ISBLANK('In Process Calc.'!BX21),"",'In Process Calc.'!BX21)</f>
        <v/>
      </c>
      <c r="EH28" s="243" t="str">
        <f>IF(ISBLANK('In Process Calc.'!BY21),"",'In Process Calc.'!BY21)</f>
        <v/>
      </c>
      <c r="EI28" s="243" t="str">
        <f>IF(ISBLANK('In Process Calc.'!BZ21),"",'In Process Calc.'!BZ21)</f>
        <v/>
      </c>
      <c r="EJ28" s="243" t="str">
        <f>IF(ISBLANK('In Process Calc.'!CA21),"",'In Process Calc.'!CA21)</f>
        <v/>
      </c>
      <c r="EK28" s="243">
        <f>IF(ISBLANK('Post Process Calc.'!A28),"",'Post Process Calc.'!A28)</f>
        <v>13.233850343322754</v>
      </c>
      <c r="EL28" s="243">
        <f>IF(ISBLANK('Post Process Calc.'!C28),"",'Post Process Calc.'!C28)</f>
        <v>3.5178794970848686E-2</v>
      </c>
      <c r="EM28" s="243">
        <f>IF(ISBLANK('Post Process Calc.'!D28),"",'Post Process Calc.'!D28)</f>
        <v>-4.6124712350458638E-3</v>
      </c>
      <c r="EN28" s="243">
        <f>IF(ISBLANK('Post Process Calc.'!E28),"",'Post Process Calc.'!E28)</f>
        <v>-3.0764671126485782E-3</v>
      </c>
      <c r="EO28" s="243">
        <f>IF(ISBLANK('Post Process Calc.'!F28),"",'Post Process Calc.'!F28)</f>
        <v>3.967046310082694E-3</v>
      </c>
      <c r="EP28" s="243">
        <f>IF(ISBLANK('Post Process Calc.'!G28),"",'Post Process Calc.'!G28)</f>
        <v>-3.4304008925336641E-5</v>
      </c>
      <c r="EQ28" s="243" t="str">
        <f>IF(ISBLANK('Post Process Calc.'!H28),"",'Post Process Calc.'!H28)</f>
        <v/>
      </c>
      <c r="ER28" s="243" t="str">
        <f>IF(ISBLANK('Post Process Calc.'!I28),"",'Post Process Calc.'!I28)</f>
        <v/>
      </c>
      <c r="ES28" s="243" t="str">
        <f>IF(ISBLANK('Post Process Calc.'!J28),"",'Post Process Calc.'!J28)</f>
        <v/>
      </c>
      <c r="ET28" s="243" t="str">
        <f>IF(ISBLANK('Post Process Calc.'!K28),"",'Post Process Calc.'!K28)</f>
        <v/>
      </c>
      <c r="EU28" s="243" t="str">
        <f>IF(ISBLANK('Post Process Calc.'!L28),"",'Post Process Calc.'!L28)</f>
        <v/>
      </c>
      <c r="EV28" s="243" t="str">
        <f>IF(ISBLANK('Post Process Calc.'!M28),"",'Post Process Calc.'!M28)</f>
        <v/>
      </c>
      <c r="EW28" s="243" t="str">
        <f>IF(ISBLANK('Post Process Calc.'!N28),"",'Post Process Calc.'!N28)</f>
        <v/>
      </c>
      <c r="EX28" s="243" t="str">
        <f>IF(ISBLANK('Post Process Calc.'!O28),"",'Post Process Calc.'!O28)</f>
        <v/>
      </c>
      <c r="EY28" s="243" t="str">
        <f>IF(ISBLANK('Post Process Calc.'!P28),"",'Post Process Calc.'!P28)</f>
        <v/>
      </c>
      <c r="EZ28" s="243" t="str">
        <f>IF(ISBLANK('Post Process Calc.'!Q28),"",'Post Process Calc.'!Q28)</f>
        <v/>
      </c>
      <c r="FA28" s="243" t="str">
        <f>IF(ISBLANK('Post Process Calc.'!R28),"",'Post Process Calc.'!R28)</f>
        <v/>
      </c>
      <c r="FB28" s="243" t="str">
        <f>IF(ISBLANK('Post Process Calc.'!S28),"",'Post Process Calc.'!S28)</f>
        <v/>
      </c>
      <c r="FC28" s="243" t="str">
        <f>IF(ISBLANK('Post Process Calc.'!T28),"",'Post Process Calc.'!T28)</f>
        <v/>
      </c>
      <c r="FD28" s="243" t="str">
        <f>IF(ISBLANK('Post Process Calc.'!U28),"",'Post Process Calc.'!U28)</f>
        <v/>
      </c>
      <c r="FE28" s="243" t="str">
        <f>IF(ISBLANK('Post Process Calc.'!V28),"",'Post Process Calc.'!V28)</f>
        <v/>
      </c>
      <c r="FF28" s="243" t="str">
        <f>IF(ISBLANK('Post Process Calc.'!W28),"",'Post Process Calc.'!W28)</f>
        <v/>
      </c>
      <c r="FG28" s="243" t="str">
        <f>IF(ISBLANK('Post Process Calc.'!X28),"",'Post Process Calc.'!X28)</f>
        <v/>
      </c>
      <c r="FH28" s="243" t="str">
        <f>IF(ISBLANK('Post Process Calc.'!Y28),"",'Post Process Calc.'!Y28)</f>
        <v/>
      </c>
      <c r="FI28" s="243" t="str">
        <f>IF(ISBLANK('Post Process Calc.'!Z28),"",'Post Process Calc.'!Z28)</f>
        <v/>
      </c>
      <c r="FJ28" s="243" t="str">
        <f>IF(ISBLANK('Post Process Calc.'!AA28),"",'Post Process Calc.'!AA28)</f>
        <v/>
      </c>
      <c r="FK28" s="243" t="str">
        <f>IF(ISBLANK('Post Process Calc.'!AB28),"",'Post Process Calc.'!AB28)</f>
        <v/>
      </c>
      <c r="FL28" s="243" t="str">
        <f>IF(ISBLANK('Post Process Calc.'!AC28),"",'Post Process Calc.'!AC28)</f>
        <v/>
      </c>
      <c r="FM28" s="243" t="str">
        <f>IF(ISBLANK('Post Process Calc.'!AD28),"",'Post Process Calc.'!AD28)</f>
        <v/>
      </c>
      <c r="FN28" s="243" t="str">
        <f>IF(ISBLANK('Post Process Calc.'!AE28),"",'Post Process Calc.'!AE28)</f>
        <v/>
      </c>
      <c r="FO28" s="243" t="str">
        <f>IF(ISBLANK('Post Process Calc.'!AF28),"",'Post Process Calc.'!AF28)</f>
        <v/>
      </c>
      <c r="FP28" s="243" t="str">
        <f>IF(ISBLANK('Post Process Calc.'!AG28),"",'Post Process Calc.'!AG28)</f>
        <v/>
      </c>
      <c r="FQ28" s="243" t="str">
        <f>IF(ISBLANK('Post Process Calc.'!AH28),"",'Post Process Calc.'!AH28)</f>
        <v/>
      </c>
      <c r="FR28" s="243" t="str">
        <f>IF(ISBLANK('Post Process Calc.'!AI28),"",'Post Process Calc.'!AI28)</f>
        <v/>
      </c>
      <c r="FS28" s="243" t="str">
        <f>IF(ISBLANK('Post Process Calc.'!AJ28),"",'Post Process Calc.'!AJ28)</f>
        <v/>
      </c>
    </row>
    <row r="29" spans="1:175">
      <c r="A29" s="238" t="str">
        <f>IF(Glutamine!B20&lt;&gt;0,Glutamine!$B$1,"")</f>
        <v>XB50</v>
      </c>
      <c r="B29" s="238">
        <f>IF(ISBLANK(Glutamine!A20),"",Glutamine!A20)</f>
        <v>13</v>
      </c>
      <c r="C29" s="245">
        <f>IF(ISBLANK(Glutamine!B20),"",Glutamine!B20)</f>
        <v>12.864583333335759</v>
      </c>
      <c r="D29" s="246">
        <f>IF(ISBLANK(Glutamine!C20),"",Glutamine!C20)</f>
        <v>308.75000000005821</v>
      </c>
      <c r="E29" s="238">
        <f>IF(ISBLANK(Glutamine!D20),"",Glutamine!D20)</f>
        <v>20</v>
      </c>
      <c r="F29" s="238" t="str">
        <f>IF(ISBLANK(Glutamine!E20),"",Glutamine!E20)</f>
        <v/>
      </c>
      <c r="G29" s="238" t="str">
        <f>IF(ISBLANK(Glutamine!G20),"",Glutamine!G20)</f>
        <v/>
      </c>
      <c r="H29" s="238">
        <f>IF(ISBLANK(Glutamine!H20),"",Glutamine!H20)</f>
        <v>13.934400422668457</v>
      </c>
      <c r="I29" s="238">
        <f>IF(ISBLANK(Glutamine!I20),"",Glutamine!I20)</f>
        <v>1.1412409589211983</v>
      </c>
      <c r="J29" s="238">
        <f>IF(ISBLANK(Glutamine!J20),"",Glutamine!J20)</f>
        <v>15.075641381589655</v>
      </c>
      <c r="K29" s="238">
        <f>IF(ISBLANK(Glutamine!K20),"",Glutamine!K20)</f>
        <v>92.429901123046875</v>
      </c>
      <c r="L29" s="238" t="str">
        <f>IF(ISBLANK(Glutamine!L20),"",Glutamine!L20)</f>
        <v/>
      </c>
      <c r="M29" s="238" t="str">
        <f>IF(ISBLANK(Glutamine!M20),"",Glutamine!M20)</f>
        <v/>
      </c>
      <c r="N29" s="238" t="str">
        <f>IF(ISBLANK(Glutamine!N20),"",Glutamine!N20)</f>
        <v/>
      </c>
      <c r="O29" s="238" t="str">
        <f>IF(ISBLANK(Glutamine!O20),"",Glutamine!O20)</f>
        <v/>
      </c>
      <c r="P29" s="238" t="str">
        <f>IF(ISBLANK(Glutamine!P20),"",Glutamine!P20)</f>
        <v/>
      </c>
      <c r="Q29" s="238" t="str">
        <f>IF(ISBLANK(Glutamine!Q20),"",Glutamine!Q20)</f>
        <v/>
      </c>
      <c r="R29" s="238">
        <f>IF(ISBLANK(Glutamine!R20),"",Glutamine!R20)</f>
        <v>425</v>
      </c>
      <c r="S29" s="238">
        <f>IF(ISBLANK(Glutamine!S20),"",Glutamine!S20)</f>
        <v>2489.4699999999998</v>
      </c>
      <c r="T29" s="238">
        <f>IF(ISBLANK(Glutamine!U20),"",Glutamine!U20)</f>
        <v>2.6720000000000002</v>
      </c>
      <c r="U29" s="238">
        <f>IF(ISBLANK(Glutamine!V20),"",Glutamine!V20)</f>
        <v>1.5760000000000001</v>
      </c>
      <c r="V29" s="238">
        <f>IF(ISBLANK(Glutamine!W20),"",Glutamine!W20)</f>
        <v>7.4999999999999997E-2</v>
      </c>
      <c r="W29" s="238">
        <f>IF(ISBLANK(Glutamine!X20),"",Glutamine!X20)</f>
        <v>2.351</v>
      </c>
      <c r="X29" s="238">
        <f>IF(ISBLANK(Glutamine!Y20),"",Glutamine!Y20)</f>
        <v>0.221</v>
      </c>
      <c r="Y29" s="238">
        <f>IF(ISBLANK(Glutamine!Z20),"",Glutamine!Z20)</f>
        <v>11.878594107329203</v>
      </c>
      <c r="Z29" s="238">
        <f>IF(ISBLANK(Glutamine!AA20),"",Glutamine!AA20)</f>
        <v>2.2829999999999999</v>
      </c>
      <c r="AA29" s="238">
        <f>IF(ISBLANK(Glutamine!AB20),"",Glutamine!AB20)</f>
        <v>3.589</v>
      </c>
      <c r="AB29" s="238">
        <f>IF(ISBLANK(Glutamine!AC20),"",Glutamine!AC20)</f>
        <v>0.49</v>
      </c>
      <c r="AC29" s="238">
        <f>IF(ISBLANK(Glutamine!AD20),"",Glutamine!AD20)</f>
        <v>0.53900000000000003</v>
      </c>
      <c r="AD29" s="238">
        <f>IF(ISBLANK(Glutamine!AE20),"",Glutamine!AE20)</f>
        <v>2.444</v>
      </c>
      <c r="AE29" s="238">
        <f>IF(ISBLANK(Glutamine!AF20),"",Glutamine!AF20)</f>
        <v>2.4422735346358793</v>
      </c>
      <c r="AF29" s="238">
        <f>IF(ISBLANK(Glutamine!AG20),"",Glutamine!AG20)</f>
        <v>0.871</v>
      </c>
      <c r="AG29" s="238">
        <f>IF(ISBLANK(Glutamine!AH20),"",Glutamine!AH20)</f>
        <v>1.458</v>
      </c>
      <c r="AH29" s="238">
        <f>IF(ISBLANK(Glutamine!AI20),"",Glutamine!AI20)</f>
        <v>0.184</v>
      </c>
      <c r="AI29" s="238">
        <f>IF(ISBLANK(Glutamine!AJ20),"",Glutamine!AJ20)</f>
        <v>11.9</v>
      </c>
      <c r="AJ29" s="238">
        <f>IF(ISBLANK(Glutamine!AK20),"",Glutamine!AK20)</f>
        <v>0.26600000000000001</v>
      </c>
      <c r="AK29" s="238">
        <f>IF(ISBLANK(Glutamine!AL20),"",Glutamine!AL20)</f>
        <v>2.8650000000000002</v>
      </c>
      <c r="AL29" s="238">
        <f>IF(ISBLANK(Glutamine!AM20),"",Glutamine!AM20)</f>
        <v>0.999</v>
      </c>
      <c r="AM29" s="238">
        <f>IF(ISBLANK(Glutamine!AN20),"",Glutamine!AN20)</f>
        <v>0.27100000000000002</v>
      </c>
      <c r="AN29" s="238">
        <f>IF(ISBLANK(Glutamine!AO20),"",Glutamine!AO20)</f>
        <v>0.70399999999999996</v>
      </c>
      <c r="AO29" s="238">
        <f>IF(ISBLANK(Glutamine!AP20),"",Glutamine!AP20)</f>
        <v>0.23699999999999999</v>
      </c>
      <c r="AP29" s="238">
        <f>IF(ISBLANK(Glutamine!AQ20),"",Glutamine!AQ20)</f>
        <v>2.4350000000000001</v>
      </c>
      <c r="AQ29" s="238" t="e">
        <f>IF(ISBLANK(Glutamine!#REF!),"",Glutamine!#REF!)</f>
        <v>#REF!</v>
      </c>
      <c r="AR29" s="238" t="e">
        <f>IF(ISBLANK(Glutamine!#REF!),"",Glutamine!#REF!)</f>
        <v>#REF!</v>
      </c>
      <c r="AS29" s="238" t="e">
        <f>IF(ISBLANK(Glutamine!#REF!),"",Glutamine!#REF!)</f>
        <v>#REF!</v>
      </c>
      <c r="AT29" s="238" t="e">
        <f>IF(ISBLANK(Glutamine!#REF!),"",Glutamine!#REF!)</f>
        <v>#REF!</v>
      </c>
      <c r="AU29" s="238" t="e">
        <f>IF(ISBLANK(Glutamine!#REF!),"",Glutamine!#REF!)</f>
        <v>#REF!</v>
      </c>
      <c r="AV29" s="238" t="e">
        <f>IF(ISBLANK(Glutamine!#REF!),"",Glutamine!#REF!)</f>
        <v>#REF!</v>
      </c>
      <c r="AW29" s="238" t="e">
        <f>IF(ISBLANK(Glutamine!#REF!),"",Glutamine!#REF!)</f>
        <v>#REF!</v>
      </c>
      <c r="AX29" s="238" t="e">
        <f>IF(ISBLANK(Glutamine!#REF!),"",Glutamine!#REF!)</f>
        <v>#REF!</v>
      </c>
      <c r="AY29" s="238" t="e">
        <f>IF(ISBLANK(Glutamine!#REF!),"",Glutamine!#REF!)</f>
        <v>#REF!</v>
      </c>
      <c r="AZ29" s="238" t="e">
        <f>IF(ISBLANK(Glutamine!#REF!),"",Glutamine!#REF!)</f>
        <v>#REF!</v>
      </c>
      <c r="BA29" s="238" t="e">
        <f>IF(ISBLANK(Glutamine!#REF!),"",Glutamine!#REF!)</f>
        <v>#REF!</v>
      </c>
      <c r="BB29" s="238" t="e">
        <f>IF(ISBLANK(Glutamine!#REF!),"",Glutamine!#REF!)</f>
        <v>#REF!</v>
      </c>
      <c r="BC29" s="238" t="e">
        <f>IF(ISBLANK(Glutamine!#REF!),"",Glutamine!#REF!)</f>
        <v>#REF!</v>
      </c>
      <c r="BD29" s="238" t="e">
        <f>IF(ISBLANK(Glutamine!#REF!),"",Glutamine!#REF!)</f>
        <v>#REF!</v>
      </c>
      <c r="BE29" s="238" t="e">
        <f>IF(ISBLANK(Glutamine!#REF!),"",Glutamine!#REF!)</f>
        <v>#REF!</v>
      </c>
      <c r="BF29" s="238" t="e">
        <f>IF(ISBLANK(Glutamine!#REF!),"",Glutamine!#REF!)</f>
        <v>#REF!</v>
      </c>
      <c r="BG29" s="238" t="e">
        <f>IF(ISBLANK(Glutamine!#REF!),"",Glutamine!#REF!)</f>
        <v>#REF!</v>
      </c>
      <c r="BH29" s="238" t="e">
        <f>IF(ISBLANK(Glutamine!#REF!),"",Glutamine!#REF!)</f>
        <v>#REF!</v>
      </c>
      <c r="BI29" s="238" t="e">
        <f>IF(ISBLANK(Glutamine!#REF!),"",Glutamine!#REF!)</f>
        <v>#REF!</v>
      </c>
      <c r="BJ29" s="238" t="e">
        <f>IF(ISBLANK(Glutamine!#REF!),"",Glutamine!#REF!)</f>
        <v>#REF!</v>
      </c>
      <c r="BK29" s="238" t="e">
        <f>IF(ISBLANK(Glutamine!#REF!),"",Glutamine!#REF!)</f>
        <v>#REF!</v>
      </c>
      <c r="BL29" s="238" t="e">
        <f>IF(ISBLANK(Glutamine!#REF!),"",Glutamine!#REF!)</f>
        <v>#REF!</v>
      </c>
      <c r="BM29" s="238" t="e">
        <f>IF(ISBLANK(Glutamine!#REF!),"",Glutamine!#REF!)</f>
        <v>#REF!</v>
      </c>
      <c r="BN29" s="238" t="str">
        <f>IF(ISBLANK('In Process Calc.'!B22),"",ROUND('In Process Calc.'!B22,2))</f>
        <v/>
      </c>
      <c r="BO29" s="238" t="str">
        <f>IF(ISBLANK('In Process Calc.'!C22),"",ROUND('In Process Calc.'!C22,2))</f>
        <v/>
      </c>
      <c r="BP29" s="238" t="str">
        <f>IF(ISBLANK('In Process Calc.'!E22),"",'In Process Calc.'!E22)</f>
        <v/>
      </c>
      <c r="BQ29" s="238" t="str">
        <f>IF(ISBLANK('In Process Calc.'!F22),"",'In Process Calc.'!F22)</f>
        <v/>
      </c>
      <c r="BR29" s="238" t="str">
        <f>IF(ISBLANK('In Process Calc.'!H22),"",'In Process Calc.'!H22)</f>
        <v/>
      </c>
      <c r="BS29" s="238" t="str">
        <f>IF(ISBLANK('In Process Calc.'!J22),"",'In Process Calc.'!J22)</f>
        <v/>
      </c>
      <c r="BT29" s="238" t="str">
        <f>IF(ISBLANK('In Process Calc.'!K22),"",'In Process Calc.'!K22)</f>
        <v/>
      </c>
      <c r="BU29" s="238" t="str">
        <f>IF(ISBLANK('In Process Calc.'!L22),"",'In Process Calc.'!L22)</f>
        <v/>
      </c>
      <c r="BV29" s="243" t="str">
        <f>IF(ISBLANK('In Process Calc.'!M22),"",'In Process Calc.'!M22)</f>
        <v/>
      </c>
      <c r="BW29" s="243" t="str">
        <f>IF(ISBLANK('In Process Calc.'!N22),"",'In Process Calc.'!N22)</f>
        <v/>
      </c>
      <c r="BX29" s="243" t="str">
        <f>IF(ISBLANK('In Process Calc.'!O22),"",'In Process Calc.'!O22)</f>
        <v/>
      </c>
      <c r="BY29" s="243" t="str">
        <f>IF(ISBLANK('In Process Calc.'!P22),"",'In Process Calc.'!P22)</f>
        <v/>
      </c>
      <c r="BZ29" s="243" t="str">
        <f>IF(ISBLANK('In Process Calc.'!Q22),"",'In Process Calc.'!Q22)</f>
        <v/>
      </c>
      <c r="CA29" s="243" t="str">
        <f>IF(ISBLANK('In Process Calc.'!R22),"",'In Process Calc.'!R22)</f>
        <v/>
      </c>
      <c r="CB29" s="243" t="str">
        <f>IF(ISBLANK('In Process Calc.'!S22),"",'In Process Calc.'!S22)</f>
        <v/>
      </c>
      <c r="CC29" s="243" t="str">
        <f>IF(ISBLANK('In Process Calc.'!T22),"",'In Process Calc.'!T22)</f>
        <v/>
      </c>
      <c r="CD29" s="243" t="str">
        <f>IF(ISBLANK('In Process Calc.'!U22),"",'In Process Calc.'!U22)</f>
        <v/>
      </c>
      <c r="CE29" s="243" t="str">
        <f>IF(ISBLANK('In Process Calc.'!V22),"",'In Process Calc.'!V22)</f>
        <v/>
      </c>
      <c r="CF29" s="243" t="str">
        <f>IF(ISBLANK('In Process Calc.'!W22),"",'In Process Calc.'!W22)</f>
        <v/>
      </c>
      <c r="CG29" s="243" t="str">
        <f>IF(ISBLANK('In Process Calc.'!X22),"",'In Process Calc.'!X22)</f>
        <v/>
      </c>
      <c r="CH29" s="243" t="str">
        <f>IF(ISBLANK('In Process Calc.'!Y22),"",'In Process Calc.'!Y22)</f>
        <v/>
      </c>
      <c r="CI29" s="243" t="str">
        <f>IF(ISBLANK('In Process Calc.'!Z22),"",'In Process Calc.'!Z22)</f>
        <v/>
      </c>
      <c r="CJ29" s="243" t="str">
        <f>IF(ISBLANK('In Process Calc.'!AA22),"",'In Process Calc.'!AA22)</f>
        <v/>
      </c>
      <c r="CK29" s="243" t="str">
        <f>IF(ISBLANK('In Process Calc.'!AB22),"",'In Process Calc.'!AB22)</f>
        <v/>
      </c>
      <c r="CL29" s="243" t="str">
        <f>IF(ISBLANK('In Process Calc.'!AC22),"",'In Process Calc.'!AC22)</f>
        <v/>
      </c>
      <c r="CM29" s="243" t="str">
        <f>IF(ISBLANK('In Process Calc.'!AD22),"",'In Process Calc.'!AD22)</f>
        <v/>
      </c>
      <c r="CN29" s="243" t="str">
        <f>IF(ISBLANK('In Process Calc.'!AE22),"",'In Process Calc.'!AE22)</f>
        <v/>
      </c>
      <c r="CO29" s="243" t="str">
        <f>IF(ISBLANK('In Process Calc.'!AF22),"",'In Process Calc.'!AF22)</f>
        <v/>
      </c>
      <c r="CP29" s="243" t="str">
        <f>IF(ISBLANK('In Process Calc.'!AG22),"",'In Process Calc.'!AG22)</f>
        <v/>
      </c>
      <c r="CQ29" s="243" t="str">
        <f>IF(ISBLANK('In Process Calc.'!AH22),"",'In Process Calc.'!AH22)</f>
        <v/>
      </c>
      <c r="CR29" s="243" t="str">
        <f>IF(ISBLANK('In Process Calc.'!AI22),"",'In Process Calc.'!AI22)</f>
        <v/>
      </c>
      <c r="CS29" s="243" t="str">
        <f>IF(ISBLANK('In Process Calc.'!AJ22),"",'In Process Calc.'!AJ22)</f>
        <v/>
      </c>
      <c r="CT29" s="243" t="str">
        <f>IF(ISBLANK('In Process Calc.'!AK22),"",'In Process Calc.'!AK22)</f>
        <v/>
      </c>
      <c r="CU29" s="243" t="str">
        <f>IF(ISBLANK('In Process Calc.'!AL22),"",'In Process Calc.'!AL22)</f>
        <v/>
      </c>
      <c r="CV29" s="243" t="str">
        <f>IF(ISBLANK('In Process Calc.'!AM22),"",'In Process Calc.'!AM22)</f>
        <v/>
      </c>
      <c r="CW29" s="243" t="str">
        <f>IF(ISBLANK('In Process Calc.'!AN22),"",'In Process Calc.'!AN22)</f>
        <v/>
      </c>
      <c r="CX29" s="243" t="str">
        <f>IF(ISBLANK('In Process Calc.'!AO22),"",'In Process Calc.'!AO22)</f>
        <v/>
      </c>
      <c r="CY29" s="243" t="str">
        <f>IF(ISBLANK('In Process Calc.'!AP22),"",'In Process Calc.'!AP22)</f>
        <v/>
      </c>
      <c r="CZ29" s="243" t="str">
        <f>IF(ISBLANK('In Process Calc.'!AQ22),"",'In Process Calc.'!AQ22)</f>
        <v/>
      </c>
      <c r="DA29" s="243" t="str">
        <f>IF(ISBLANK('In Process Calc.'!AR22),"",'In Process Calc.'!AR22)</f>
        <v/>
      </c>
      <c r="DB29" s="243" t="str">
        <f>IF(ISBLANK('In Process Calc.'!AS22),"",'In Process Calc.'!AS22)</f>
        <v/>
      </c>
      <c r="DC29" s="243" t="str">
        <f>IF(ISBLANK('In Process Calc.'!AT22),"",'In Process Calc.'!AT22)</f>
        <v/>
      </c>
      <c r="DD29" s="243" t="str">
        <f>IF(ISBLANK('In Process Calc.'!AU22),"",'In Process Calc.'!AU22)</f>
        <v/>
      </c>
      <c r="DE29" s="243" t="str">
        <f>IF(ISBLANK('In Process Calc.'!AV22),"",'In Process Calc.'!AV22)</f>
        <v/>
      </c>
      <c r="DF29" s="243" t="str">
        <f>IF(ISBLANK('In Process Calc.'!AW22),"",'In Process Calc.'!AW22)</f>
        <v/>
      </c>
      <c r="DG29" s="243" t="str">
        <f>IF(ISBLANK('In Process Calc.'!AX22),"",'In Process Calc.'!AX22)</f>
        <v/>
      </c>
      <c r="DH29" s="243" t="str">
        <f>IF(ISBLANK('In Process Calc.'!AY22),"",'In Process Calc.'!AY22)</f>
        <v/>
      </c>
      <c r="DI29" s="243" t="str">
        <f>IF(ISBLANK('In Process Calc.'!AZ22),"",'In Process Calc.'!AZ22)</f>
        <v/>
      </c>
      <c r="DJ29" s="243" t="str">
        <f>IF(ISBLANK('In Process Calc.'!BA22),"",'In Process Calc.'!BA22)</f>
        <v/>
      </c>
      <c r="DK29" s="243" t="str">
        <f>IF(ISBLANK('In Process Calc.'!BB22),"",'In Process Calc.'!BB22)</f>
        <v/>
      </c>
      <c r="DL29" s="243" t="str">
        <f>IF(ISBLANK('In Process Calc.'!BC22),"",'In Process Calc.'!BC22)</f>
        <v/>
      </c>
      <c r="DM29" s="243" t="str">
        <f>IF(ISBLANK('In Process Calc.'!BD22),"",'In Process Calc.'!BD22)</f>
        <v/>
      </c>
      <c r="DN29" s="243" t="str">
        <f>IF(ISBLANK('In Process Calc.'!BE22),"",'In Process Calc.'!BE22)</f>
        <v/>
      </c>
      <c r="DO29" s="243" t="str">
        <f>IF(ISBLANK('In Process Calc.'!BF22),"",'In Process Calc.'!BF22)</f>
        <v/>
      </c>
      <c r="DP29" s="243" t="str">
        <f>IF(ISBLANK('In Process Calc.'!BG22),"",'In Process Calc.'!BG22)</f>
        <v/>
      </c>
      <c r="DQ29" s="243" t="str">
        <f>IF(ISBLANK('In Process Calc.'!BH22),"",'In Process Calc.'!BH22)</f>
        <v/>
      </c>
      <c r="DR29" s="243" t="str">
        <f>IF(ISBLANK('In Process Calc.'!BI22),"",'In Process Calc.'!BI22)</f>
        <v/>
      </c>
      <c r="DS29" s="243" t="str">
        <f>IF(ISBLANK('In Process Calc.'!BJ22),"",'In Process Calc.'!BJ22)</f>
        <v/>
      </c>
      <c r="DT29" s="243" t="str">
        <f>IF(ISBLANK('In Process Calc.'!BK22),"",'In Process Calc.'!BK22)</f>
        <v/>
      </c>
      <c r="DU29" s="243" t="str">
        <f>IF(ISBLANK('In Process Calc.'!BL22),"",'In Process Calc.'!BL22)</f>
        <v/>
      </c>
      <c r="DV29" s="243" t="str">
        <f>IF(ISBLANK('In Process Calc.'!BM22),"",'In Process Calc.'!BM22)</f>
        <v/>
      </c>
      <c r="DW29" s="243" t="str">
        <f>IF(ISBLANK('In Process Calc.'!BN22),"",'In Process Calc.'!BN22)</f>
        <v/>
      </c>
      <c r="DX29" s="243" t="str">
        <f>IF(ISBLANK('In Process Calc.'!BO22),"",'In Process Calc.'!BO22)</f>
        <v/>
      </c>
      <c r="DY29" s="243" t="str">
        <f>IF(ISBLANK('In Process Calc.'!BP22),"",'In Process Calc.'!BP22)</f>
        <v/>
      </c>
      <c r="DZ29" s="243" t="str">
        <f>IF(ISBLANK('In Process Calc.'!BQ22),"",'In Process Calc.'!BQ22)</f>
        <v/>
      </c>
      <c r="EA29" s="243" t="str">
        <f>IF(ISBLANK('In Process Calc.'!BR22),"",'In Process Calc.'!BR22)</f>
        <v/>
      </c>
      <c r="EB29" s="243" t="str">
        <f>IF(ISBLANK('In Process Calc.'!BS22),"",'In Process Calc.'!BS22)</f>
        <v/>
      </c>
      <c r="EC29" s="243" t="str">
        <f>IF(ISBLANK('In Process Calc.'!BT22),"",'In Process Calc.'!BT22)</f>
        <v/>
      </c>
      <c r="ED29" s="243" t="str">
        <f>IF(ISBLANK('In Process Calc.'!BU22),"",'In Process Calc.'!BU22)</f>
        <v/>
      </c>
      <c r="EE29" s="243" t="str">
        <f>IF(ISBLANK('In Process Calc.'!BV22),"",'In Process Calc.'!BV22)</f>
        <v/>
      </c>
      <c r="EF29" s="243" t="str">
        <f>IF(ISBLANK('In Process Calc.'!BW22),"",'In Process Calc.'!BW22)</f>
        <v/>
      </c>
      <c r="EG29" s="243" t="str">
        <f>IF(ISBLANK('In Process Calc.'!BX22),"",'In Process Calc.'!BX22)</f>
        <v/>
      </c>
      <c r="EH29" s="243" t="str">
        <f>IF(ISBLANK('In Process Calc.'!BY22),"",'In Process Calc.'!BY22)</f>
        <v/>
      </c>
      <c r="EI29" s="243" t="str">
        <f>IF(ISBLANK('In Process Calc.'!BZ22),"",'In Process Calc.'!BZ22)</f>
        <v/>
      </c>
      <c r="EJ29" s="243" t="str">
        <f>IF(ISBLANK('In Process Calc.'!CA22),"",'In Process Calc.'!CA22)</f>
        <v/>
      </c>
      <c r="EK29" s="243">
        <f>IF(ISBLANK('Post Process Calc.'!A29),"",'Post Process Calc.'!A29)</f>
        <v>14.780900342559814</v>
      </c>
      <c r="EL29" s="243">
        <f>IF(ISBLANK('Post Process Calc.'!C29),"",'Post Process Calc.'!C29)</f>
        <v>3.5112543937471381E-2</v>
      </c>
      <c r="EM29" s="243">
        <f>IF(ISBLANK('Post Process Calc.'!D29),"",'Post Process Calc.'!D29)</f>
        <v>-6.3486445780171772E-3</v>
      </c>
      <c r="EN29" s="243">
        <f>IF(ISBLANK('Post Process Calc.'!E29),"",'Post Process Calc.'!E29)</f>
        <v>-7.3909260901879319E-4</v>
      </c>
      <c r="EO29" s="243">
        <f>IF(ISBLANK('Post Process Calc.'!F29),"",'Post Process Calc.'!F29)</f>
        <v>3.6323570338097954E-3</v>
      </c>
      <c r="EP29" s="243">
        <f>IF(ISBLANK('Post Process Calc.'!G29),"",'Post Process Calc.'!G29)</f>
        <v>3.0244009854577393E-4</v>
      </c>
      <c r="EQ29" s="243" t="str">
        <f>IF(ISBLANK('Post Process Calc.'!H29),"",'Post Process Calc.'!H29)</f>
        <v/>
      </c>
      <c r="ER29" s="243" t="str">
        <f>IF(ISBLANK('Post Process Calc.'!I29),"",'Post Process Calc.'!I29)</f>
        <v/>
      </c>
      <c r="ES29" s="243" t="str">
        <f>IF(ISBLANK('Post Process Calc.'!J29),"",'Post Process Calc.'!J29)</f>
        <v/>
      </c>
      <c r="ET29" s="243" t="str">
        <f>IF(ISBLANK('Post Process Calc.'!K29),"",'Post Process Calc.'!K29)</f>
        <v/>
      </c>
      <c r="EU29" s="243" t="str">
        <f>IF(ISBLANK('Post Process Calc.'!L29),"",'Post Process Calc.'!L29)</f>
        <v/>
      </c>
      <c r="EV29" s="243" t="str">
        <f>IF(ISBLANK('Post Process Calc.'!M29),"",'Post Process Calc.'!M29)</f>
        <v/>
      </c>
      <c r="EW29" s="243" t="str">
        <f>IF(ISBLANK('Post Process Calc.'!N29),"",'Post Process Calc.'!N29)</f>
        <v/>
      </c>
      <c r="EX29" s="243" t="str">
        <f>IF(ISBLANK('Post Process Calc.'!O29),"",'Post Process Calc.'!O29)</f>
        <v/>
      </c>
      <c r="EY29" s="243" t="str">
        <f>IF(ISBLANK('Post Process Calc.'!P29),"",'Post Process Calc.'!P29)</f>
        <v/>
      </c>
      <c r="EZ29" s="243" t="str">
        <f>IF(ISBLANK('Post Process Calc.'!Q29),"",'Post Process Calc.'!Q29)</f>
        <v/>
      </c>
      <c r="FA29" s="243" t="str">
        <f>IF(ISBLANK('Post Process Calc.'!R29),"",'Post Process Calc.'!R29)</f>
        <v/>
      </c>
      <c r="FB29" s="243" t="str">
        <f>IF(ISBLANK('Post Process Calc.'!S29),"",'Post Process Calc.'!S29)</f>
        <v/>
      </c>
      <c r="FC29" s="243" t="str">
        <f>IF(ISBLANK('Post Process Calc.'!T29),"",'Post Process Calc.'!T29)</f>
        <v/>
      </c>
      <c r="FD29" s="243" t="str">
        <f>IF(ISBLANK('Post Process Calc.'!U29),"",'Post Process Calc.'!U29)</f>
        <v/>
      </c>
      <c r="FE29" s="243" t="str">
        <f>IF(ISBLANK('Post Process Calc.'!V29),"",'Post Process Calc.'!V29)</f>
        <v/>
      </c>
      <c r="FF29" s="243" t="str">
        <f>IF(ISBLANK('Post Process Calc.'!W29),"",'Post Process Calc.'!W29)</f>
        <v/>
      </c>
      <c r="FG29" s="243" t="str">
        <f>IF(ISBLANK('Post Process Calc.'!X29),"",'Post Process Calc.'!X29)</f>
        <v/>
      </c>
      <c r="FH29" s="243" t="str">
        <f>IF(ISBLANK('Post Process Calc.'!Y29),"",'Post Process Calc.'!Y29)</f>
        <v/>
      </c>
      <c r="FI29" s="243" t="str">
        <f>IF(ISBLANK('Post Process Calc.'!Z29),"",'Post Process Calc.'!Z29)</f>
        <v/>
      </c>
      <c r="FJ29" s="243" t="str">
        <f>IF(ISBLANK('Post Process Calc.'!AA29),"",'Post Process Calc.'!AA29)</f>
        <v/>
      </c>
      <c r="FK29" s="243" t="str">
        <f>IF(ISBLANK('Post Process Calc.'!AB29),"",'Post Process Calc.'!AB29)</f>
        <v/>
      </c>
      <c r="FL29" s="243" t="str">
        <f>IF(ISBLANK('Post Process Calc.'!AC29),"",'Post Process Calc.'!AC29)</f>
        <v/>
      </c>
      <c r="FM29" s="243" t="str">
        <f>IF(ISBLANK('Post Process Calc.'!AD29),"",'Post Process Calc.'!AD29)</f>
        <v/>
      </c>
      <c r="FN29" s="243" t="str">
        <f>IF(ISBLANK('Post Process Calc.'!AE29),"",'Post Process Calc.'!AE29)</f>
        <v/>
      </c>
      <c r="FO29" s="243" t="str">
        <f>IF(ISBLANK('Post Process Calc.'!AF29),"",'Post Process Calc.'!AF29)</f>
        <v/>
      </c>
      <c r="FP29" s="243" t="str">
        <f>IF(ISBLANK('Post Process Calc.'!AG29),"",'Post Process Calc.'!AG29)</f>
        <v/>
      </c>
      <c r="FQ29" s="243" t="str">
        <f>IF(ISBLANK('Post Process Calc.'!AH29),"",'Post Process Calc.'!AH29)</f>
        <v/>
      </c>
      <c r="FR29" s="243" t="str">
        <f>IF(ISBLANK('Post Process Calc.'!AI29),"",'Post Process Calc.'!AI29)</f>
        <v/>
      </c>
      <c r="FS29" s="243" t="str">
        <f>IF(ISBLANK('Post Process Calc.'!AJ29),"",'Post Process Calc.'!AJ29)</f>
        <v/>
      </c>
    </row>
    <row r="30" spans="1:175">
      <c r="A30" s="238" t="str">
        <f>IF(Glutamine!B21&lt;&gt;0,Glutamine!$B$1,"")</f>
        <v>XB50</v>
      </c>
      <c r="B30" s="238">
        <f>IF(ISBLANK(Glutamine!A21),"",Glutamine!A21)</f>
        <v>14</v>
      </c>
      <c r="C30" s="245">
        <f>IF(ISBLANK(Glutamine!B21),"",Glutamine!B21)</f>
        <v>13.879166666665697</v>
      </c>
      <c r="D30" s="246">
        <f>IF(ISBLANK(Glutamine!C21),"",Glutamine!C21)</f>
        <v>333.09999999997672</v>
      </c>
      <c r="E30" s="238">
        <f>IF(ISBLANK(Glutamine!D21),"",Glutamine!D21)</f>
        <v>20</v>
      </c>
      <c r="F30" s="238" t="str">
        <f>IF(ISBLANK(Glutamine!E21),"",Glutamine!E21)</f>
        <v/>
      </c>
      <c r="G30" s="238" t="str">
        <f>IF(ISBLANK(Glutamine!G21),"",Glutamine!G21)</f>
        <v/>
      </c>
      <c r="H30" s="238">
        <f>IF(ISBLANK(Glutamine!H21),"",Glutamine!H21)</f>
        <v>13.162699563598633</v>
      </c>
      <c r="I30" s="238">
        <f>IF(ISBLANK(Glutamine!I21),"",Glutamine!I21)</f>
        <v>1.918113984665073</v>
      </c>
      <c r="J30" s="238">
        <f>IF(ISBLANK(Glutamine!J21),"",Glutamine!J21)</f>
        <v>15.080813548263706</v>
      </c>
      <c r="K30" s="238">
        <f>IF(ISBLANK(Glutamine!K21),"",Glutamine!K21)</f>
        <v>87.281097412109375</v>
      </c>
      <c r="L30" s="238" t="str">
        <f>IF(ISBLANK(Glutamine!L21),"",Glutamine!L21)</f>
        <v/>
      </c>
      <c r="M30" s="238" t="str">
        <f>IF(ISBLANK(Glutamine!M21),"",Glutamine!M21)</f>
        <v/>
      </c>
      <c r="N30" s="238" t="str">
        <f>IF(ISBLANK(Glutamine!N21),"",Glutamine!N21)</f>
        <v/>
      </c>
      <c r="O30" s="238" t="str">
        <f>IF(ISBLANK(Glutamine!O21),"",Glutamine!O21)</f>
        <v/>
      </c>
      <c r="P30" s="238" t="str">
        <f>IF(ISBLANK(Glutamine!P21),"",Glutamine!P21)</f>
        <v/>
      </c>
      <c r="Q30" s="238" t="str">
        <f>IF(ISBLANK(Glutamine!Q21),"",Glutamine!Q21)</f>
        <v/>
      </c>
      <c r="R30" s="238">
        <f>IF(ISBLANK(Glutamine!R21),"",Glutamine!R21)</f>
        <v>431</v>
      </c>
      <c r="S30" s="238">
        <f>IF(ISBLANK(Glutamine!S21),"",Glutamine!S21)</f>
        <v>2723.92</v>
      </c>
      <c r="T30" s="238">
        <f>IF(ISBLANK(Glutamine!U21),"",Glutamine!U21)</f>
        <v>2.2480000000000002</v>
      </c>
      <c r="U30" s="238">
        <f>IF(ISBLANK(Glutamine!V21),"",Glutamine!V21)</f>
        <v>1.3819999999999999</v>
      </c>
      <c r="V30" s="238">
        <f>IF(ISBLANK(Glutamine!W21),"",Glutamine!W21)</f>
        <v>7.1999999999999995E-2</v>
      </c>
      <c r="W30" s="238">
        <f>IF(ISBLANK(Glutamine!X21),"",Glutamine!X21)</f>
        <v>2.363</v>
      </c>
      <c r="X30" s="238">
        <f>IF(ISBLANK(Glutamine!Y21),"",Glutamine!Y21)</f>
        <v>0.39600000000000002</v>
      </c>
      <c r="Y30" s="238">
        <f>IF(ISBLANK(Glutamine!Z21),"",Glutamine!Z21)</f>
        <v>11.823086658229533</v>
      </c>
      <c r="Z30" s="238">
        <f>IF(ISBLANK(Glutamine!AA21),"",Glutamine!AA21)</f>
        <v>2.0430000000000001</v>
      </c>
      <c r="AA30" s="238">
        <f>IF(ISBLANK(Glutamine!AB21),"",Glutamine!AB21)</f>
        <v>3.3149999999999999</v>
      </c>
      <c r="AB30" s="238">
        <f>IF(ISBLANK(Glutamine!AC21),"",Glutamine!AC21)</f>
        <v>1.1919999999999999</v>
      </c>
      <c r="AC30" s="238">
        <f>IF(ISBLANK(Glutamine!AD21),"",Glutamine!AD21)</f>
        <v>0.49399999999999999</v>
      </c>
      <c r="AD30" s="238">
        <f>IF(ISBLANK(Glutamine!AE21),"",Glutamine!AE21)</f>
        <v>2.4489999999999998</v>
      </c>
      <c r="AE30" s="238">
        <f>IF(ISBLANK(Glutamine!AF21),"",Glutamine!AF21)</f>
        <v>4.6625222024866781</v>
      </c>
      <c r="AF30" s="238">
        <f>IF(ISBLANK(Glutamine!AG21),"",Glutamine!AG21)</f>
        <v>0.69699999999999995</v>
      </c>
      <c r="AG30" s="238">
        <f>IF(ISBLANK(Glutamine!AH21),"",Glutamine!AH21)</f>
        <v>1.103</v>
      </c>
      <c r="AH30" s="238">
        <f>IF(ISBLANK(Glutamine!AI21),"",Glutamine!AI21)</f>
        <v>0.28999999999999998</v>
      </c>
      <c r="AI30" s="238">
        <f>IF(ISBLANK(Glutamine!AJ21),"",Glutamine!AJ21)</f>
        <v>12.63</v>
      </c>
      <c r="AJ30" s="238">
        <f>IF(ISBLANK(Glutamine!AK21),"",Glutamine!AK21)</f>
        <v>0.105</v>
      </c>
      <c r="AK30" s="238">
        <f>IF(ISBLANK(Glutamine!AL21),"",Glutamine!AL21)</f>
        <v>3.2269999999999999</v>
      </c>
      <c r="AL30" s="238">
        <f>IF(ISBLANK(Glutamine!AM21),"",Glutamine!AM21)</f>
        <v>1.238</v>
      </c>
      <c r="AM30" s="238">
        <f>IF(ISBLANK(Glutamine!AN21),"",Glutamine!AN21)</f>
        <v>0.45800000000000002</v>
      </c>
      <c r="AN30" s="238">
        <f>IF(ISBLANK(Glutamine!AO21),"",Glutamine!AO21)</f>
        <v>0.59899999999999998</v>
      </c>
      <c r="AO30" s="238">
        <f>IF(ISBLANK(Glutamine!AP21),"",Glutamine!AP21)</f>
        <v>0.377</v>
      </c>
      <c r="AP30" s="238">
        <f>IF(ISBLANK(Glutamine!AQ21),"",Glutamine!AQ21)</f>
        <v>1.91</v>
      </c>
      <c r="AQ30" s="238" t="e">
        <f>IF(ISBLANK(Glutamine!#REF!),"",Glutamine!#REF!)</f>
        <v>#REF!</v>
      </c>
      <c r="AR30" s="238" t="e">
        <f>IF(ISBLANK(Glutamine!#REF!),"",Glutamine!#REF!)</f>
        <v>#REF!</v>
      </c>
      <c r="AS30" s="238" t="e">
        <f>IF(ISBLANK(Glutamine!#REF!),"",Glutamine!#REF!)</f>
        <v>#REF!</v>
      </c>
      <c r="AT30" s="238" t="e">
        <f>IF(ISBLANK(Glutamine!#REF!),"",Glutamine!#REF!)</f>
        <v>#REF!</v>
      </c>
      <c r="AU30" s="238" t="e">
        <f>IF(ISBLANK(Glutamine!#REF!),"",Glutamine!#REF!)</f>
        <v>#REF!</v>
      </c>
      <c r="AV30" s="238" t="e">
        <f>IF(ISBLANK(Glutamine!#REF!),"",Glutamine!#REF!)</f>
        <v>#REF!</v>
      </c>
      <c r="AW30" s="238" t="e">
        <f>IF(ISBLANK(Glutamine!#REF!),"",Glutamine!#REF!)</f>
        <v>#REF!</v>
      </c>
      <c r="AX30" s="238" t="e">
        <f>IF(ISBLANK(Glutamine!#REF!),"",Glutamine!#REF!)</f>
        <v>#REF!</v>
      </c>
      <c r="AY30" s="238" t="e">
        <f>IF(ISBLANK(Glutamine!#REF!),"",Glutamine!#REF!)</f>
        <v>#REF!</v>
      </c>
      <c r="AZ30" s="238" t="e">
        <f>IF(ISBLANK(Glutamine!#REF!),"",Glutamine!#REF!)</f>
        <v>#REF!</v>
      </c>
      <c r="BA30" s="238" t="e">
        <f>IF(ISBLANK(Glutamine!#REF!),"",Glutamine!#REF!)</f>
        <v>#REF!</v>
      </c>
      <c r="BB30" s="238" t="e">
        <f>IF(ISBLANK(Glutamine!#REF!),"",Glutamine!#REF!)</f>
        <v>#REF!</v>
      </c>
      <c r="BC30" s="238" t="e">
        <f>IF(ISBLANK(Glutamine!#REF!),"",Glutamine!#REF!)</f>
        <v>#REF!</v>
      </c>
      <c r="BD30" s="238" t="e">
        <f>IF(ISBLANK(Glutamine!#REF!),"",Glutamine!#REF!)</f>
        <v>#REF!</v>
      </c>
      <c r="BE30" s="238" t="e">
        <f>IF(ISBLANK(Glutamine!#REF!),"",Glutamine!#REF!)</f>
        <v>#REF!</v>
      </c>
      <c r="BF30" s="238" t="e">
        <f>IF(ISBLANK(Glutamine!#REF!),"",Glutamine!#REF!)</f>
        <v>#REF!</v>
      </c>
      <c r="BG30" s="238" t="e">
        <f>IF(ISBLANK(Glutamine!#REF!),"",Glutamine!#REF!)</f>
        <v>#REF!</v>
      </c>
      <c r="BH30" s="238" t="e">
        <f>IF(ISBLANK(Glutamine!#REF!),"",Glutamine!#REF!)</f>
        <v>#REF!</v>
      </c>
      <c r="BI30" s="238" t="e">
        <f>IF(ISBLANK(Glutamine!#REF!),"",Glutamine!#REF!)</f>
        <v>#REF!</v>
      </c>
      <c r="BJ30" s="238" t="e">
        <f>IF(ISBLANK(Glutamine!#REF!),"",Glutamine!#REF!)</f>
        <v>#REF!</v>
      </c>
      <c r="BK30" s="238" t="e">
        <f>IF(ISBLANK(Glutamine!#REF!),"",Glutamine!#REF!)</f>
        <v>#REF!</v>
      </c>
      <c r="BL30" s="238" t="e">
        <f>IF(ISBLANK(Glutamine!#REF!),"",Glutamine!#REF!)</f>
        <v>#REF!</v>
      </c>
      <c r="BM30" s="238" t="e">
        <f>IF(ISBLANK(Glutamine!#REF!),"",Glutamine!#REF!)</f>
        <v>#REF!</v>
      </c>
      <c r="BN30" s="238" t="str">
        <f>IF(ISBLANK('In Process Calc.'!B23),"",ROUND('In Process Calc.'!B23,2))</f>
        <v/>
      </c>
      <c r="BO30" s="238" t="str">
        <f>IF(ISBLANK('In Process Calc.'!C23),"",ROUND('In Process Calc.'!C23,2))</f>
        <v/>
      </c>
      <c r="BP30" s="238" t="str">
        <f>IF(ISBLANK('In Process Calc.'!E23),"",'In Process Calc.'!E23)</f>
        <v/>
      </c>
      <c r="BQ30" s="238" t="str">
        <f>IF(ISBLANK('In Process Calc.'!F23),"",'In Process Calc.'!F23)</f>
        <v/>
      </c>
      <c r="BR30" s="238" t="str">
        <f>IF(ISBLANK('In Process Calc.'!H23),"",'In Process Calc.'!H23)</f>
        <v/>
      </c>
      <c r="BS30" s="238" t="str">
        <f>IF(ISBLANK('In Process Calc.'!J23),"",'In Process Calc.'!J23)</f>
        <v/>
      </c>
      <c r="BT30" s="238" t="str">
        <f>IF(ISBLANK('In Process Calc.'!K23),"",'In Process Calc.'!K23)</f>
        <v/>
      </c>
      <c r="BU30" s="238" t="str">
        <f>IF(ISBLANK('In Process Calc.'!L23),"",'In Process Calc.'!L23)</f>
        <v/>
      </c>
      <c r="BV30" s="243" t="str">
        <f>IF(ISBLANK('In Process Calc.'!M23),"",'In Process Calc.'!M23)</f>
        <v/>
      </c>
      <c r="BW30" s="243" t="str">
        <f>IF(ISBLANK('In Process Calc.'!N23),"",'In Process Calc.'!N23)</f>
        <v/>
      </c>
      <c r="BX30" s="243" t="str">
        <f>IF(ISBLANK('In Process Calc.'!O23),"",'In Process Calc.'!O23)</f>
        <v/>
      </c>
      <c r="BY30" s="243" t="str">
        <f>IF(ISBLANK('In Process Calc.'!P23),"",'In Process Calc.'!P23)</f>
        <v/>
      </c>
      <c r="BZ30" s="243" t="str">
        <f>IF(ISBLANK('In Process Calc.'!Q23),"",'In Process Calc.'!Q23)</f>
        <v/>
      </c>
      <c r="CA30" s="243" t="str">
        <f>IF(ISBLANK('In Process Calc.'!R23),"",'In Process Calc.'!R23)</f>
        <v/>
      </c>
      <c r="CB30" s="243" t="str">
        <f>IF(ISBLANK('In Process Calc.'!S23),"",'In Process Calc.'!S23)</f>
        <v/>
      </c>
      <c r="CC30" s="243" t="str">
        <f>IF(ISBLANK('In Process Calc.'!T23),"",'In Process Calc.'!T23)</f>
        <v/>
      </c>
      <c r="CD30" s="243" t="str">
        <f>IF(ISBLANK('In Process Calc.'!U23),"",'In Process Calc.'!U23)</f>
        <v/>
      </c>
      <c r="CE30" s="243" t="str">
        <f>IF(ISBLANK('In Process Calc.'!V23),"",'In Process Calc.'!V23)</f>
        <v/>
      </c>
      <c r="CF30" s="243" t="str">
        <f>IF(ISBLANK('In Process Calc.'!W23),"",'In Process Calc.'!W23)</f>
        <v/>
      </c>
      <c r="CG30" s="243" t="str">
        <f>IF(ISBLANK('In Process Calc.'!X23),"",'In Process Calc.'!X23)</f>
        <v/>
      </c>
      <c r="CH30" s="243" t="str">
        <f>IF(ISBLANK('In Process Calc.'!Y23),"",'In Process Calc.'!Y23)</f>
        <v/>
      </c>
      <c r="CI30" s="243" t="str">
        <f>IF(ISBLANK('In Process Calc.'!Z23),"",'In Process Calc.'!Z23)</f>
        <v/>
      </c>
      <c r="CJ30" s="243" t="str">
        <f>IF(ISBLANK('In Process Calc.'!AA23),"",'In Process Calc.'!AA23)</f>
        <v/>
      </c>
      <c r="CK30" s="243" t="str">
        <f>IF(ISBLANK('In Process Calc.'!AB23),"",'In Process Calc.'!AB23)</f>
        <v/>
      </c>
      <c r="CL30" s="243" t="str">
        <f>IF(ISBLANK('In Process Calc.'!AC23),"",'In Process Calc.'!AC23)</f>
        <v/>
      </c>
      <c r="CM30" s="243" t="str">
        <f>IF(ISBLANK('In Process Calc.'!AD23),"",'In Process Calc.'!AD23)</f>
        <v/>
      </c>
      <c r="CN30" s="243" t="str">
        <f>IF(ISBLANK('In Process Calc.'!AE23),"",'In Process Calc.'!AE23)</f>
        <v/>
      </c>
      <c r="CO30" s="243" t="str">
        <f>IF(ISBLANK('In Process Calc.'!AF23),"",'In Process Calc.'!AF23)</f>
        <v/>
      </c>
      <c r="CP30" s="243" t="str">
        <f>IF(ISBLANK('In Process Calc.'!AG23),"",'In Process Calc.'!AG23)</f>
        <v/>
      </c>
      <c r="CQ30" s="243" t="str">
        <f>IF(ISBLANK('In Process Calc.'!AH23),"",'In Process Calc.'!AH23)</f>
        <v/>
      </c>
      <c r="CR30" s="243" t="str">
        <f>IF(ISBLANK('In Process Calc.'!AI23),"",'In Process Calc.'!AI23)</f>
        <v/>
      </c>
      <c r="CS30" s="243" t="str">
        <f>IF(ISBLANK('In Process Calc.'!AJ23),"",'In Process Calc.'!AJ23)</f>
        <v/>
      </c>
      <c r="CT30" s="243" t="str">
        <f>IF(ISBLANK('In Process Calc.'!AK23),"",'In Process Calc.'!AK23)</f>
        <v/>
      </c>
      <c r="CU30" s="243" t="str">
        <f>IF(ISBLANK('In Process Calc.'!AL23),"",'In Process Calc.'!AL23)</f>
        <v/>
      </c>
      <c r="CV30" s="243" t="str">
        <f>IF(ISBLANK('In Process Calc.'!AM23),"",'In Process Calc.'!AM23)</f>
        <v/>
      </c>
      <c r="CW30" s="243" t="str">
        <f>IF(ISBLANK('In Process Calc.'!AN23),"",'In Process Calc.'!AN23)</f>
        <v/>
      </c>
      <c r="CX30" s="243" t="str">
        <f>IF(ISBLANK('In Process Calc.'!AO23),"",'In Process Calc.'!AO23)</f>
        <v/>
      </c>
      <c r="CY30" s="243" t="str">
        <f>IF(ISBLANK('In Process Calc.'!AP23),"",'In Process Calc.'!AP23)</f>
        <v/>
      </c>
      <c r="CZ30" s="243" t="str">
        <f>IF(ISBLANK('In Process Calc.'!AQ23),"",'In Process Calc.'!AQ23)</f>
        <v/>
      </c>
      <c r="DA30" s="243" t="str">
        <f>IF(ISBLANK('In Process Calc.'!AR23),"",'In Process Calc.'!AR23)</f>
        <v/>
      </c>
      <c r="DB30" s="243" t="str">
        <f>IF(ISBLANK('In Process Calc.'!AS23),"",'In Process Calc.'!AS23)</f>
        <v/>
      </c>
      <c r="DC30" s="243" t="str">
        <f>IF(ISBLANK('In Process Calc.'!AT23),"",'In Process Calc.'!AT23)</f>
        <v/>
      </c>
      <c r="DD30" s="243" t="str">
        <f>IF(ISBLANK('In Process Calc.'!AU23),"",'In Process Calc.'!AU23)</f>
        <v/>
      </c>
      <c r="DE30" s="243" t="str">
        <f>IF(ISBLANK('In Process Calc.'!AV23),"",'In Process Calc.'!AV23)</f>
        <v/>
      </c>
      <c r="DF30" s="243" t="str">
        <f>IF(ISBLANK('In Process Calc.'!AW23),"",'In Process Calc.'!AW23)</f>
        <v/>
      </c>
      <c r="DG30" s="243" t="str">
        <f>IF(ISBLANK('In Process Calc.'!AX23),"",'In Process Calc.'!AX23)</f>
        <v/>
      </c>
      <c r="DH30" s="243" t="str">
        <f>IF(ISBLANK('In Process Calc.'!AY23),"",'In Process Calc.'!AY23)</f>
        <v/>
      </c>
      <c r="DI30" s="243" t="str">
        <f>IF(ISBLANK('In Process Calc.'!AZ23),"",'In Process Calc.'!AZ23)</f>
        <v/>
      </c>
      <c r="DJ30" s="243" t="str">
        <f>IF(ISBLANK('In Process Calc.'!BA23),"",'In Process Calc.'!BA23)</f>
        <v/>
      </c>
      <c r="DK30" s="243" t="str">
        <f>IF(ISBLANK('In Process Calc.'!BB23),"",'In Process Calc.'!BB23)</f>
        <v/>
      </c>
      <c r="DL30" s="243" t="str">
        <f>IF(ISBLANK('In Process Calc.'!BC23),"",'In Process Calc.'!BC23)</f>
        <v/>
      </c>
      <c r="DM30" s="243" t="str">
        <f>IF(ISBLANK('In Process Calc.'!BD23),"",'In Process Calc.'!BD23)</f>
        <v/>
      </c>
      <c r="DN30" s="243" t="str">
        <f>IF(ISBLANK('In Process Calc.'!BE23),"",'In Process Calc.'!BE23)</f>
        <v/>
      </c>
      <c r="DO30" s="243" t="str">
        <f>IF(ISBLANK('In Process Calc.'!BF23),"",'In Process Calc.'!BF23)</f>
        <v/>
      </c>
      <c r="DP30" s="243" t="str">
        <f>IF(ISBLANK('In Process Calc.'!BG23),"",'In Process Calc.'!BG23)</f>
        <v/>
      </c>
      <c r="DQ30" s="243" t="str">
        <f>IF(ISBLANK('In Process Calc.'!BH23),"",'In Process Calc.'!BH23)</f>
        <v/>
      </c>
      <c r="DR30" s="243" t="str">
        <f>IF(ISBLANK('In Process Calc.'!BI23),"",'In Process Calc.'!BI23)</f>
        <v/>
      </c>
      <c r="DS30" s="243" t="str">
        <f>IF(ISBLANK('In Process Calc.'!BJ23),"",'In Process Calc.'!BJ23)</f>
        <v/>
      </c>
      <c r="DT30" s="243" t="str">
        <f>IF(ISBLANK('In Process Calc.'!BK23),"",'In Process Calc.'!BK23)</f>
        <v/>
      </c>
      <c r="DU30" s="243" t="str">
        <f>IF(ISBLANK('In Process Calc.'!BL23),"",'In Process Calc.'!BL23)</f>
        <v/>
      </c>
      <c r="DV30" s="243" t="str">
        <f>IF(ISBLANK('In Process Calc.'!BM23),"",'In Process Calc.'!BM23)</f>
        <v/>
      </c>
      <c r="DW30" s="243" t="str">
        <f>IF(ISBLANK('In Process Calc.'!BN23),"",'In Process Calc.'!BN23)</f>
        <v/>
      </c>
      <c r="DX30" s="243" t="str">
        <f>IF(ISBLANK('In Process Calc.'!BO23),"",'In Process Calc.'!BO23)</f>
        <v/>
      </c>
      <c r="DY30" s="243" t="str">
        <f>IF(ISBLANK('In Process Calc.'!BP23),"",'In Process Calc.'!BP23)</f>
        <v/>
      </c>
      <c r="DZ30" s="243" t="str">
        <f>IF(ISBLANK('In Process Calc.'!BQ23),"",'In Process Calc.'!BQ23)</f>
        <v/>
      </c>
      <c r="EA30" s="243" t="str">
        <f>IF(ISBLANK('In Process Calc.'!BR23),"",'In Process Calc.'!BR23)</f>
        <v/>
      </c>
      <c r="EB30" s="243" t="str">
        <f>IF(ISBLANK('In Process Calc.'!BS23),"",'In Process Calc.'!BS23)</f>
        <v/>
      </c>
      <c r="EC30" s="243" t="str">
        <f>IF(ISBLANK('In Process Calc.'!BT23),"",'In Process Calc.'!BT23)</f>
        <v/>
      </c>
      <c r="ED30" s="243" t="str">
        <f>IF(ISBLANK('In Process Calc.'!BU23),"",'In Process Calc.'!BU23)</f>
        <v/>
      </c>
      <c r="EE30" s="243" t="str">
        <f>IF(ISBLANK('In Process Calc.'!BV23),"",'In Process Calc.'!BV23)</f>
        <v/>
      </c>
      <c r="EF30" s="243" t="str">
        <f>IF(ISBLANK('In Process Calc.'!BW23),"",'In Process Calc.'!BW23)</f>
        <v/>
      </c>
      <c r="EG30" s="243" t="str">
        <f>IF(ISBLANK('In Process Calc.'!BX23),"",'In Process Calc.'!BX23)</f>
        <v/>
      </c>
      <c r="EH30" s="243" t="str">
        <f>IF(ISBLANK('In Process Calc.'!BY23),"",'In Process Calc.'!BY23)</f>
        <v/>
      </c>
      <c r="EI30" s="243" t="str">
        <f>IF(ISBLANK('In Process Calc.'!BZ23),"",'In Process Calc.'!BZ23)</f>
        <v/>
      </c>
      <c r="EJ30" s="243" t="str">
        <f>IF(ISBLANK('In Process Calc.'!CA23),"",'In Process Calc.'!CA23)</f>
        <v/>
      </c>
      <c r="EK30" s="243">
        <f>IF(ISBLANK('Post Process Calc.'!A30),"",'Post Process Calc.'!A30)</f>
        <v>15.395500047302246</v>
      </c>
      <c r="EL30" s="243">
        <f>IF(ISBLANK('Post Process Calc.'!C30),"",'Post Process Calc.'!C30)</f>
        <v>3.704314696601755E-2</v>
      </c>
      <c r="EM30" s="243">
        <f>IF(ISBLANK('Post Process Calc.'!D30),"",'Post Process Calc.'!D30)</f>
        <v>-6.7497745704583811E-3</v>
      </c>
      <c r="EN30" s="243">
        <f>IF(ISBLANK('Post Process Calc.'!E30),"",'Post Process Calc.'!E30)</f>
        <v>2.0918688210202433E-3</v>
      </c>
      <c r="EO30" s="243">
        <f>IF(ISBLANK('Post Process Calc.'!F30),"",'Post Process Calc.'!F30)</f>
        <v>2.9216592443821444E-3</v>
      </c>
      <c r="EP30" s="243">
        <f>IF(ISBLANK('Post Process Calc.'!G30),"",'Post Process Calc.'!G30)</f>
        <v>5.3087905010688018E-4</v>
      </c>
      <c r="EQ30" s="243" t="str">
        <f>IF(ISBLANK('Post Process Calc.'!H30),"",'Post Process Calc.'!H30)</f>
        <v/>
      </c>
      <c r="ER30" s="243" t="str">
        <f>IF(ISBLANK('Post Process Calc.'!I30),"",'Post Process Calc.'!I30)</f>
        <v/>
      </c>
      <c r="ES30" s="243" t="str">
        <f>IF(ISBLANK('Post Process Calc.'!J30),"",'Post Process Calc.'!J30)</f>
        <v/>
      </c>
      <c r="ET30" s="243" t="str">
        <f>IF(ISBLANK('Post Process Calc.'!K30),"",'Post Process Calc.'!K30)</f>
        <v/>
      </c>
      <c r="EU30" s="243" t="str">
        <f>IF(ISBLANK('Post Process Calc.'!L30),"",'Post Process Calc.'!L30)</f>
        <v/>
      </c>
      <c r="EV30" s="243" t="str">
        <f>IF(ISBLANK('Post Process Calc.'!M30),"",'Post Process Calc.'!M30)</f>
        <v/>
      </c>
      <c r="EW30" s="243" t="str">
        <f>IF(ISBLANK('Post Process Calc.'!N30),"",'Post Process Calc.'!N30)</f>
        <v/>
      </c>
      <c r="EX30" s="243" t="str">
        <f>IF(ISBLANK('Post Process Calc.'!O30),"",'Post Process Calc.'!O30)</f>
        <v/>
      </c>
      <c r="EY30" s="243" t="str">
        <f>IF(ISBLANK('Post Process Calc.'!P30),"",'Post Process Calc.'!P30)</f>
        <v/>
      </c>
      <c r="EZ30" s="243" t="str">
        <f>IF(ISBLANK('Post Process Calc.'!Q30),"",'Post Process Calc.'!Q30)</f>
        <v/>
      </c>
      <c r="FA30" s="243" t="str">
        <f>IF(ISBLANK('Post Process Calc.'!R30),"",'Post Process Calc.'!R30)</f>
        <v/>
      </c>
      <c r="FB30" s="243" t="str">
        <f>IF(ISBLANK('Post Process Calc.'!S30),"",'Post Process Calc.'!S30)</f>
        <v/>
      </c>
      <c r="FC30" s="243" t="str">
        <f>IF(ISBLANK('Post Process Calc.'!T30),"",'Post Process Calc.'!T30)</f>
        <v/>
      </c>
      <c r="FD30" s="243" t="str">
        <f>IF(ISBLANK('Post Process Calc.'!U30),"",'Post Process Calc.'!U30)</f>
        <v/>
      </c>
      <c r="FE30" s="243" t="str">
        <f>IF(ISBLANK('Post Process Calc.'!V30),"",'Post Process Calc.'!V30)</f>
        <v/>
      </c>
      <c r="FF30" s="243" t="str">
        <f>IF(ISBLANK('Post Process Calc.'!W30),"",'Post Process Calc.'!W30)</f>
        <v/>
      </c>
      <c r="FG30" s="243" t="str">
        <f>IF(ISBLANK('Post Process Calc.'!X30),"",'Post Process Calc.'!X30)</f>
        <v/>
      </c>
      <c r="FH30" s="243" t="str">
        <f>IF(ISBLANK('Post Process Calc.'!Y30),"",'Post Process Calc.'!Y30)</f>
        <v/>
      </c>
      <c r="FI30" s="243" t="str">
        <f>IF(ISBLANK('Post Process Calc.'!Z30),"",'Post Process Calc.'!Z30)</f>
        <v/>
      </c>
      <c r="FJ30" s="243" t="str">
        <f>IF(ISBLANK('Post Process Calc.'!AA30),"",'Post Process Calc.'!AA30)</f>
        <v/>
      </c>
      <c r="FK30" s="243" t="str">
        <f>IF(ISBLANK('Post Process Calc.'!AB30),"",'Post Process Calc.'!AB30)</f>
        <v/>
      </c>
      <c r="FL30" s="243" t="str">
        <f>IF(ISBLANK('Post Process Calc.'!AC30),"",'Post Process Calc.'!AC30)</f>
        <v/>
      </c>
      <c r="FM30" s="243" t="str">
        <f>IF(ISBLANK('Post Process Calc.'!AD30),"",'Post Process Calc.'!AD30)</f>
        <v/>
      </c>
      <c r="FN30" s="243" t="str">
        <f>IF(ISBLANK('Post Process Calc.'!AE30),"",'Post Process Calc.'!AE30)</f>
        <v/>
      </c>
      <c r="FO30" s="243" t="str">
        <f>IF(ISBLANK('Post Process Calc.'!AF30),"",'Post Process Calc.'!AF30)</f>
        <v/>
      </c>
      <c r="FP30" s="243" t="str">
        <f>IF(ISBLANK('Post Process Calc.'!AG30),"",'Post Process Calc.'!AG30)</f>
        <v/>
      </c>
      <c r="FQ30" s="243" t="str">
        <f>IF(ISBLANK('Post Process Calc.'!AH30),"",'Post Process Calc.'!AH30)</f>
        <v/>
      </c>
      <c r="FR30" s="243" t="str">
        <f>IF(ISBLANK('Post Process Calc.'!AI30),"",'Post Process Calc.'!AI30)</f>
        <v/>
      </c>
      <c r="FS30" s="243" t="str">
        <f>IF(ISBLANK('Post Process Calc.'!AJ30),"",'Post Process Calc.'!AJ30)</f>
        <v/>
      </c>
    </row>
    <row r="31" spans="1:175">
      <c r="A31" s="238" t="str">
        <f>IF(Glutamine!B22&lt;&gt;0,Glutamine!$B$1,"")</f>
        <v/>
      </c>
      <c r="B31" s="238" t="str">
        <f>IF(ISBLANK(Glutamine!A22),"",Glutamine!A22)</f>
        <v/>
      </c>
      <c r="C31" s="245" t="str">
        <f>IF(ISBLANK(Glutamine!B22),"",Glutamine!B22)</f>
        <v/>
      </c>
      <c r="D31" s="246" t="str">
        <f>IF(ISBLANK(Glutamine!C22),"",Glutamine!C22)</f>
        <v/>
      </c>
      <c r="E31" s="238" t="str">
        <f>IF(ISBLANK(Glutamine!D22),"",Glutamine!D22)</f>
        <v/>
      </c>
      <c r="F31" s="238" t="str">
        <f>IF(ISBLANK(Glutamine!E22),"",Glutamine!E22)</f>
        <v/>
      </c>
      <c r="G31" s="238" t="str">
        <f>IF(ISBLANK(Glutamine!G22),"",Glutamine!G22)</f>
        <v/>
      </c>
      <c r="H31" s="238" t="str">
        <f>IF(ISBLANK(Glutamine!H22),"",Glutamine!H22)</f>
        <v/>
      </c>
      <c r="I31" s="238" t="str">
        <f>IF(ISBLANK(Glutamine!I22),"",Glutamine!I22)</f>
        <v/>
      </c>
      <c r="J31" s="238" t="str">
        <f>IF(ISBLANK(Glutamine!J22),"",Glutamine!J22)</f>
        <v/>
      </c>
      <c r="K31" s="238" t="str">
        <f>IF(ISBLANK(Glutamine!K22),"",Glutamine!K22)</f>
        <v/>
      </c>
      <c r="L31" s="238" t="str">
        <f>IF(ISBLANK(Glutamine!L22),"",Glutamine!L22)</f>
        <v/>
      </c>
      <c r="M31" s="238" t="str">
        <f>IF(ISBLANK(Glutamine!M22),"",Glutamine!M22)</f>
        <v/>
      </c>
      <c r="N31" s="238" t="str">
        <f>IF(ISBLANK(Glutamine!N22),"",Glutamine!N22)</f>
        <v/>
      </c>
      <c r="O31" s="238" t="str">
        <f>IF(ISBLANK(Glutamine!O22),"",Glutamine!O22)</f>
        <v/>
      </c>
      <c r="P31" s="238" t="str">
        <f>IF(ISBLANK(Glutamine!P22),"",Glutamine!P22)</f>
        <v/>
      </c>
      <c r="Q31" s="238" t="str">
        <f>IF(ISBLANK(Glutamine!Q22),"",Glutamine!Q22)</f>
        <v/>
      </c>
      <c r="R31" s="238" t="str">
        <f>IF(ISBLANK(Glutamine!R22),"",Glutamine!R22)</f>
        <v/>
      </c>
      <c r="S31" s="238" t="str">
        <f>IF(ISBLANK(Glutamine!S22),"",Glutamine!S22)</f>
        <v/>
      </c>
      <c r="T31" s="238" t="str">
        <f>IF(ISBLANK(Glutamine!T22),"",Glutamine!T22)</f>
        <v/>
      </c>
      <c r="U31" s="238" t="str">
        <f>IF(ISBLANK(Glutamine!U22),"",Glutamine!U22)</f>
        <v/>
      </c>
      <c r="V31" s="238" t="str">
        <f>IF(ISBLANK(Glutamine!V22),"",Glutamine!V22)</f>
        <v/>
      </c>
      <c r="W31" s="238" t="str">
        <f>IF(ISBLANK(Glutamine!W22),"",Glutamine!W22)</f>
        <v/>
      </c>
      <c r="X31" s="238" t="str">
        <f>IF(ISBLANK(Glutamine!X22),"",Glutamine!X22)</f>
        <v/>
      </c>
      <c r="Y31" s="238" t="str">
        <f>IF(ISBLANK(Glutamine!Y22),"",Glutamine!Y22)</f>
        <v/>
      </c>
      <c r="Z31" s="238" t="str">
        <f>IF(ISBLANK(Glutamine!Z22),"",Glutamine!Z22)</f>
        <v/>
      </c>
      <c r="AA31" s="238" t="str">
        <f>IF(ISBLANK(Glutamine!AA22),"",Glutamine!AA22)</f>
        <v/>
      </c>
      <c r="AB31" s="238" t="str">
        <f>IF(ISBLANK(Glutamine!AB22),"",Glutamine!AB22)</f>
        <v/>
      </c>
      <c r="AC31" s="238" t="str">
        <f>IF(ISBLANK(Glutamine!AC22),"",Glutamine!AC22)</f>
        <v/>
      </c>
      <c r="AD31" s="238" t="str">
        <f>IF(ISBLANK(Glutamine!AD22),"",Glutamine!AD22)</f>
        <v/>
      </c>
      <c r="AE31" s="238" t="str">
        <f>IF(ISBLANK(Glutamine!AE22),"",Glutamine!AE22)</f>
        <v/>
      </c>
      <c r="AF31" s="238" t="str">
        <f>IF(ISBLANK(Glutamine!AF22),"",Glutamine!AF22)</f>
        <v/>
      </c>
      <c r="AG31" s="238" t="str">
        <f>IF(ISBLANK(Glutamine!AG22),"",Glutamine!AG22)</f>
        <v/>
      </c>
      <c r="AH31" s="238" t="str">
        <f>IF(ISBLANK(Glutamine!AH22),"",Glutamine!AH22)</f>
        <v/>
      </c>
      <c r="AI31" s="238" t="str">
        <f>IF(ISBLANK(Glutamine!AI22),"",Glutamine!AI22)</f>
        <v/>
      </c>
      <c r="AJ31" s="238" t="str">
        <f>IF(ISBLANK(Glutamine!AJ22),"",Glutamine!AJ22)</f>
        <v/>
      </c>
      <c r="AK31" s="238" t="str">
        <f>IF(ISBLANK(Glutamine!AK22),"",Glutamine!AK22)</f>
        <v/>
      </c>
      <c r="AL31" s="238" t="str">
        <f>IF(ISBLANK(Glutamine!AL22),"",Glutamine!AL22)</f>
        <v/>
      </c>
      <c r="AM31" s="238" t="str">
        <f>IF(ISBLANK(Glutamine!AM22),"",Glutamine!AM22)</f>
        <v/>
      </c>
      <c r="AN31" s="238" t="str">
        <f>IF(ISBLANK(Glutamine!AN22),"",Glutamine!AN22)</f>
        <v/>
      </c>
      <c r="AO31" s="238" t="str">
        <f>IF(ISBLANK(Glutamine!AO22),"",Glutamine!AO22)</f>
        <v/>
      </c>
      <c r="AP31" s="238" t="str">
        <f>IF(ISBLANK(Glutamine!AP22),"",Glutamine!AP22)</f>
        <v/>
      </c>
      <c r="AQ31" s="238" t="e">
        <f>IF(ISBLANK(Glutamine!#REF!),"",Glutamine!#REF!)</f>
        <v>#REF!</v>
      </c>
      <c r="AR31" s="238" t="e">
        <f>IF(ISBLANK(Glutamine!#REF!),"",Glutamine!#REF!)</f>
        <v>#REF!</v>
      </c>
      <c r="AS31" s="238" t="e">
        <f>IF(ISBLANK(Glutamine!#REF!),"",Glutamine!#REF!)</f>
        <v>#REF!</v>
      </c>
      <c r="AT31" s="238" t="e">
        <f>IF(ISBLANK(Glutamine!#REF!),"",Glutamine!#REF!)</f>
        <v>#REF!</v>
      </c>
      <c r="AU31" s="238" t="e">
        <f>IF(ISBLANK(Glutamine!#REF!),"",Glutamine!#REF!)</f>
        <v>#REF!</v>
      </c>
      <c r="AV31" s="238" t="e">
        <f>IF(ISBLANK(Glutamine!#REF!),"",Glutamine!#REF!)</f>
        <v>#REF!</v>
      </c>
      <c r="AW31" s="238" t="e">
        <f>IF(ISBLANK(Glutamine!#REF!),"",Glutamine!#REF!)</f>
        <v>#REF!</v>
      </c>
      <c r="AX31" s="238" t="e">
        <f>IF(ISBLANK(Glutamine!#REF!),"",Glutamine!#REF!)</f>
        <v>#REF!</v>
      </c>
      <c r="AY31" s="238" t="e">
        <f>IF(ISBLANK(Glutamine!#REF!),"",Glutamine!#REF!)</f>
        <v>#REF!</v>
      </c>
      <c r="AZ31" s="238" t="e">
        <f>IF(ISBLANK(Glutamine!#REF!),"",Glutamine!#REF!)</f>
        <v>#REF!</v>
      </c>
      <c r="BA31" s="238" t="e">
        <f>IF(ISBLANK(Glutamine!#REF!),"",Glutamine!#REF!)</f>
        <v>#REF!</v>
      </c>
      <c r="BB31" s="238" t="e">
        <f>IF(ISBLANK(Glutamine!#REF!),"",Glutamine!#REF!)</f>
        <v>#REF!</v>
      </c>
      <c r="BC31" s="238" t="e">
        <f>IF(ISBLANK(Glutamine!#REF!),"",Glutamine!#REF!)</f>
        <v>#REF!</v>
      </c>
      <c r="BD31" s="238" t="e">
        <f>IF(ISBLANK(Glutamine!#REF!),"",Glutamine!#REF!)</f>
        <v>#REF!</v>
      </c>
      <c r="BE31" s="238" t="e">
        <f>IF(ISBLANK(Glutamine!#REF!),"",Glutamine!#REF!)</f>
        <v>#REF!</v>
      </c>
      <c r="BF31" s="238" t="e">
        <f>IF(ISBLANK(Glutamine!#REF!),"",Glutamine!#REF!)</f>
        <v>#REF!</v>
      </c>
      <c r="BG31" s="238" t="e">
        <f>IF(ISBLANK(Glutamine!#REF!),"",Glutamine!#REF!)</f>
        <v>#REF!</v>
      </c>
      <c r="BH31" s="238" t="e">
        <f>IF(ISBLANK(Glutamine!#REF!),"",Glutamine!#REF!)</f>
        <v>#REF!</v>
      </c>
      <c r="BI31" s="238" t="e">
        <f>IF(ISBLANK(Glutamine!#REF!),"",Glutamine!#REF!)</f>
        <v>#REF!</v>
      </c>
      <c r="BJ31" s="238" t="e">
        <f>IF(ISBLANK(Glutamine!#REF!),"",Glutamine!#REF!)</f>
        <v>#REF!</v>
      </c>
      <c r="BK31" s="238" t="e">
        <f>IF(ISBLANK(Glutamine!#REF!),"",Glutamine!#REF!)</f>
        <v>#REF!</v>
      </c>
      <c r="BL31" s="238" t="e">
        <f>IF(ISBLANK(Glutamine!#REF!),"",Glutamine!#REF!)</f>
        <v>#REF!</v>
      </c>
      <c r="BM31" s="238" t="e">
        <f>IF(ISBLANK(Glutamine!#REF!),"",Glutamine!#REF!)</f>
        <v>#REF!</v>
      </c>
      <c r="BN31" s="238" t="str">
        <f>IF(ISBLANK('In Process Calc.'!B24),"",ROUND('In Process Calc.'!B24,2))</f>
        <v/>
      </c>
      <c r="BO31" s="238" t="str">
        <f>IF(ISBLANK('In Process Calc.'!C24),"",ROUND('In Process Calc.'!C24,2))</f>
        <v/>
      </c>
      <c r="BP31" s="238" t="str">
        <f>IF(ISBLANK('In Process Calc.'!E24),"",'In Process Calc.'!E24)</f>
        <v/>
      </c>
      <c r="BQ31" s="238" t="str">
        <f>IF(ISBLANK('In Process Calc.'!F24),"",'In Process Calc.'!F24)</f>
        <v/>
      </c>
      <c r="BR31" s="238" t="str">
        <f>IF(ISBLANK('In Process Calc.'!H24),"",'In Process Calc.'!H24)</f>
        <v/>
      </c>
      <c r="BS31" s="238" t="str">
        <f>IF(ISBLANK('In Process Calc.'!J24),"",'In Process Calc.'!J24)</f>
        <v/>
      </c>
      <c r="BT31" s="238" t="str">
        <f>IF(ISBLANK('In Process Calc.'!K24),"",'In Process Calc.'!K24)</f>
        <v/>
      </c>
      <c r="BU31" s="238" t="str">
        <f>IF(ISBLANK('In Process Calc.'!L24),"",'In Process Calc.'!L24)</f>
        <v/>
      </c>
      <c r="BV31" s="243" t="str">
        <f>IF(ISBLANK('In Process Calc.'!M24),"",'In Process Calc.'!M24)</f>
        <v/>
      </c>
      <c r="BW31" s="243" t="str">
        <f>IF(ISBLANK('In Process Calc.'!N24),"",'In Process Calc.'!N24)</f>
        <v/>
      </c>
      <c r="BX31" s="243" t="str">
        <f>IF(ISBLANK('In Process Calc.'!O24),"",'In Process Calc.'!O24)</f>
        <v/>
      </c>
      <c r="BY31" s="243" t="str">
        <f>IF(ISBLANK('In Process Calc.'!P24),"",'In Process Calc.'!P24)</f>
        <v/>
      </c>
      <c r="BZ31" s="243" t="str">
        <f>IF(ISBLANK('In Process Calc.'!Q24),"",'In Process Calc.'!Q24)</f>
        <v/>
      </c>
      <c r="CA31" s="243" t="str">
        <f>IF(ISBLANK('In Process Calc.'!R24),"",'In Process Calc.'!R24)</f>
        <v/>
      </c>
      <c r="CB31" s="243" t="str">
        <f>IF(ISBLANK('In Process Calc.'!S24),"",'In Process Calc.'!S24)</f>
        <v/>
      </c>
      <c r="CC31" s="243" t="str">
        <f>IF(ISBLANK('In Process Calc.'!T24),"",'In Process Calc.'!T24)</f>
        <v/>
      </c>
      <c r="CD31" s="243" t="str">
        <f>IF(ISBLANK('In Process Calc.'!U24),"",'In Process Calc.'!U24)</f>
        <v/>
      </c>
      <c r="CE31" s="243" t="str">
        <f>IF(ISBLANK('In Process Calc.'!V24),"",'In Process Calc.'!V24)</f>
        <v/>
      </c>
      <c r="CF31" s="243" t="str">
        <f>IF(ISBLANK('In Process Calc.'!W24),"",'In Process Calc.'!W24)</f>
        <v/>
      </c>
      <c r="CG31" s="243" t="str">
        <f>IF(ISBLANK('In Process Calc.'!X24),"",'In Process Calc.'!X24)</f>
        <v/>
      </c>
      <c r="CH31" s="243" t="str">
        <f>IF(ISBLANK('In Process Calc.'!Y24),"",'In Process Calc.'!Y24)</f>
        <v/>
      </c>
      <c r="CI31" s="243" t="str">
        <f>IF(ISBLANK('In Process Calc.'!Z24),"",'In Process Calc.'!Z24)</f>
        <v/>
      </c>
      <c r="CJ31" s="243" t="str">
        <f>IF(ISBLANK('In Process Calc.'!AA24),"",'In Process Calc.'!AA24)</f>
        <v/>
      </c>
      <c r="CK31" s="243" t="str">
        <f>IF(ISBLANK('In Process Calc.'!AB24),"",'In Process Calc.'!AB24)</f>
        <v/>
      </c>
      <c r="CL31" s="243" t="str">
        <f>IF(ISBLANK('In Process Calc.'!AC24),"",'In Process Calc.'!AC24)</f>
        <v/>
      </c>
      <c r="CM31" s="243" t="str">
        <f>IF(ISBLANK('In Process Calc.'!AD24),"",'In Process Calc.'!AD24)</f>
        <v/>
      </c>
      <c r="CN31" s="243" t="str">
        <f>IF(ISBLANK('In Process Calc.'!AE24),"",'In Process Calc.'!AE24)</f>
        <v/>
      </c>
      <c r="CO31" s="243" t="str">
        <f>IF(ISBLANK('In Process Calc.'!AF24),"",'In Process Calc.'!AF24)</f>
        <v/>
      </c>
      <c r="CP31" s="243" t="str">
        <f>IF(ISBLANK('In Process Calc.'!AG24),"",'In Process Calc.'!AG24)</f>
        <v/>
      </c>
      <c r="CQ31" s="243" t="str">
        <f>IF(ISBLANK('In Process Calc.'!AH24),"",'In Process Calc.'!AH24)</f>
        <v/>
      </c>
      <c r="CR31" s="243" t="str">
        <f>IF(ISBLANK('In Process Calc.'!AI24),"",'In Process Calc.'!AI24)</f>
        <v/>
      </c>
      <c r="CS31" s="243" t="str">
        <f>IF(ISBLANK('In Process Calc.'!AJ24),"",'In Process Calc.'!AJ24)</f>
        <v/>
      </c>
      <c r="CT31" s="243" t="str">
        <f>IF(ISBLANK('In Process Calc.'!AK24),"",'In Process Calc.'!AK24)</f>
        <v/>
      </c>
      <c r="CU31" s="243" t="str">
        <f>IF(ISBLANK('In Process Calc.'!AL24),"",'In Process Calc.'!AL24)</f>
        <v/>
      </c>
      <c r="CV31" s="243" t="str">
        <f>IF(ISBLANK('In Process Calc.'!AM24),"",'In Process Calc.'!AM24)</f>
        <v/>
      </c>
      <c r="CW31" s="243" t="str">
        <f>IF(ISBLANK('In Process Calc.'!AN24),"",'In Process Calc.'!AN24)</f>
        <v/>
      </c>
      <c r="CX31" s="243" t="str">
        <f>IF(ISBLANK('In Process Calc.'!AO24),"",'In Process Calc.'!AO24)</f>
        <v/>
      </c>
      <c r="CY31" s="243" t="str">
        <f>IF(ISBLANK('In Process Calc.'!AP24),"",'In Process Calc.'!AP24)</f>
        <v/>
      </c>
      <c r="CZ31" s="243" t="str">
        <f>IF(ISBLANK('In Process Calc.'!AQ24),"",'In Process Calc.'!AQ24)</f>
        <v/>
      </c>
      <c r="DA31" s="243" t="str">
        <f>IF(ISBLANK('In Process Calc.'!AR24),"",'In Process Calc.'!AR24)</f>
        <v/>
      </c>
      <c r="DB31" s="243" t="str">
        <f>IF(ISBLANK('In Process Calc.'!AS24),"",'In Process Calc.'!AS24)</f>
        <v/>
      </c>
      <c r="DC31" s="243" t="str">
        <f>IF(ISBLANK('In Process Calc.'!AT24),"",'In Process Calc.'!AT24)</f>
        <v/>
      </c>
      <c r="DD31" s="243" t="str">
        <f>IF(ISBLANK('In Process Calc.'!AU24),"",'In Process Calc.'!AU24)</f>
        <v/>
      </c>
      <c r="DE31" s="243" t="str">
        <f>IF(ISBLANK('In Process Calc.'!AV24),"",'In Process Calc.'!AV24)</f>
        <v/>
      </c>
      <c r="DF31" s="243" t="str">
        <f>IF(ISBLANK('In Process Calc.'!AW24),"",'In Process Calc.'!AW24)</f>
        <v/>
      </c>
      <c r="DG31" s="243" t="str">
        <f>IF(ISBLANK('In Process Calc.'!AX24),"",'In Process Calc.'!AX24)</f>
        <v/>
      </c>
      <c r="DH31" s="243" t="str">
        <f>IF(ISBLANK('In Process Calc.'!AY24),"",'In Process Calc.'!AY24)</f>
        <v/>
      </c>
      <c r="DI31" s="243" t="str">
        <f>IF(ISBLANK('In Process Calc.'!AZ24),"",'In Process Calc.'!AZ24)</f>
        <v/>
      </c>
      <c r="DJ31" s="243" t="str">
        <f>IF(ISBLANK('In Process Calc.'!BA24),"",'In Process Calc.'!BA24)</f>
        <v/>
      </c>
      <c r="DK31" s="243" t="str">
        <f>IF(ISBLANK('In Process Calc.'!BB24),"",'In Process Calc.'!BB24)</f>
        <v/>
      </c>
      <c r="DL31" s="243" t="str">
        <f>IF(ISBLANK('In Process Calc.'!BC24),"",'In Process Calc.'!BC24)</f>
        <v/>
      </c>
      <c r="DM31" s="243" t="str">
        <f>IF(ISBLANK('In Process Calc.'!BD24),"",'In Process Calc.'!BD24)</f>
        <v/>
      </c>
      <c r="DN31" s="243" t="str">
        <f>IF(ISBLANK('In Process Calc.'!BE24),"",'In Process Calc.'!BE24)</f>
        <v/>
      </c>
      <c r="DO31" s="243" t="str">
        <f>IF(ISBLANK('In Process Calc.'!BF24),"",'In Process Calc.'!BF24)</f>
        <v/>
      </c>
      <c r="DP31" s="243" t="str">
        <f>IF(ISBLANK('In Process Calc.'!BG24),"",'In Process Calc.'!BG24)</f>
        <v/>
      </c>
      <c r="DQ31" s="243" t="str">
        <f>IF(ISBLANK('In Process Calc.'!BH24),"",'In Process Calc.'!BH24)</f>
        <v/>
      </c>
      <c r="DR31" s="243" t="str">
        <f>IF(ISBLANK('In Process Calc.'!BI24),"",'In Process Calc.'!BI24)</f>
        <v/>
      </c>
      <c r="DS31" s="243" t="str">
        <f>IF(ISBLANK('In Process Calc.'!BJ24),"",'In Process Calc.'!BJ24)</f>
        <v/>
      </c>
      <c r="DT31" s="243" t="str">
        <f>IF(ISBLANK('In Process Calc.'!BK24),"",'In Process Calc.'!BK24)</f>
        <v/>
      </c>
      <c r="DU31" s="243" t="str">
        <f>IF(ISBLANK('In Process Calc.'!BL24),"",'In Process Calc.'!BL24)</f>
        <v/>
      </c>
      <c r="DV31" s="243" t="str">
        <f>IF(ISBLANK('In Process Calc.'!BM24),"",'In Process Calc.'!BM24)</f>
        <v/>
      </c>
      <c r="DW31" s="243" t="str">
        <f>IF(ISBLANK('In Process Calc.'!BN24),"",'In Process Calc.'!BN24)</f>
        <v/>
      </c>
      <c r="DX31" s="243" t="str">
        <f>IF(ISBLANK('In Process Calc.'!BO24),"",'In Process Calc.'!BO24)</f>
        <v/>
      </c>
      <c r="DY31" s="243" t="str">
        <f>IF(ISBLANK('In Process Calc.'!BP24),"",'In Process Calc.'!BP24)</f>
        <v/>
      </c>
      <c r="DZ31" s="243" t="str">
        <f>IF(ISBLANK('In Process Calc.'!BQ24),"",'In Process Calc.'!BQ24)</f>
        <v/>
      </c>
      <c r="EA31" s="243" t="str">
        <f>IF(ISBLANK('In Process Calc.'!BR24),"",'In Process Calc.'!BR24)</f>
        <v/>
      </c>
      <c r="EB31" s="243" t="str">
        <f>IF(ISBLANK('In Process Calc.'!BS24),"",'In Process Calc.'!BS24)</f>
        <v/>
      </c>
      <c r="EC31" s="243" t="str">
        <f>IF(ISBLANK('In Process Calc.'!BT24),"",'In Process Calc.'!BT24)</f>
        <v/>
      </c>
      <c r="ED31" s="243" t="str">
        <f>IF(ISBLANK('In Process Calc.'!BU24),"",'In Process Calc.'!BU24)</f>
        <v/>
      </c>
      <c r="EE31" s="243" t="str">
        <f>IF(ISBLANK('In Process Calc.'!BV24),"",'In Process Calc.'!BV24)</f>
        <v/>
      </c>
      <c r="EF31" s="243" t="str">
        <f>IF(ISBLANK('In Process Calc.'!BW24),"",'In Process Calc.'!BW24)</f>
        <v/>
      </c>
      <c r="EG31" s="243" t="str">
        <f>IF(ISBLANK('In Process Calc.'!BX24),"",'In Process Calc.'!BX24)</f>
        <v/>
      </c>
      <c r="EH31" s="243" t="str">
        <f>IF(ISBLANK('In Process Calc.'!BY24),"",'In Process Calc.'!BY24)</f>
        <v/>
      </c>
      <c r="EI31" s="243" t="str">
        <f>IF(ISBLANK('In Process Calc.'!BZ24),"",'In Process Calc.'!BZ24)</f>
        <v/>
      </c>
      <c r="EJ31" s="243" t="str">
        <f>IF(ISBLANK('In Process Calc.'!CA24),"",'In Process Calc.'!CA24)</f>
        <v/>
      </c>
      <c r="EK31" s="243">
        <f>IF(ISBLANK('Post Process Calc.'!A31),"",'Post Process Calc.'!A31)</f>
        <v>15.070050103759765</v>
      </c>
      <c r="EL31" s="243">
        <f>IF(ISBLANK('Post Process Calc.'!C31),"",'Post Process Calc.'!C31)</f>
        <v>4.0987311746449075E-2</v>
      </c>
      <c r="EM31" s="243">
        <f>IF(ISBLANK('Post Process Calc.'!D31),"",'Post Process Calc.'!D31)</f>
        <v>-5.258941973475104E-3</v>
      </c>
      <c r="EN31" s="243">
        <f>IF(ISBLANK('Post Process Calc.'!E31),"",'Post Process Calc.'!E31)</f>
        <v>4.5778928441207985E-3</v>
      </c>
      <c r="EO31" s="243">
        <f>IF(ISBLANK('Post Process Calc.'!F31),"",'Post Process Calc.'!F31)</f>
        <v>1.6025433594633494E-3</v>
      </c>
      <c r="EP31" s="243">
        <f>IF(ISBLANK('Post Process Calc.'!G31),"",'Post Process Calc.'!G31)</f>
        <v>6.3656338977181968E-4</v>
      </c>
      <c r="EQ31" s="243" t="str">
        <f>IF(ISBLANK('Post Process Calc.'!H31),"",'Post Process Calc.'!H31)</f>
        <v/>
      </c>
      <c r="ER31" s="243" t="str">
        <f>IF(ISBLANK('Post Process Calc.'!I31),"",'Post Process Calc.'!I31)</f>
        <v/>
      </c>
      <c r="ES31" s="243" t="str">
        <f>IF(ISBLANK('Post Process Calc.'!J31),"",'Post Process Calc.'!J31)</f>
        <v/>
      </c>
      <c r="ET31" s="243" t="str">
        <f>IF(ISBLANK('Post Process Calc.'!K31),"",'Post Process Calc.'!K31)</f>
        <v/>
      </c>
      <c r="EU31" s="243" t="str">
        <f>IF(ISBLANK('Post Process Calc.'!L31),"",'Post Process Calc.'!L31)</f>
        <v/>
      </c>
      <c r="EV31" s="243" t="str">
        <f>IF(ISBLANK('Post Process Calc.'!M31),"",'Post Process Calc.'!M31)</f>
        <v/>
      </c>
      <c r="EW31" s="243" t="str">
        <f>IF(ISBLANK('Post Process Calc.'!N31),"",'Post Process Calc.'!N31)</f>
        <v/>
      </c>
      <c r="EX31" s="243" t="str">
        <f>IF(ISBLANK('Post Process Calc.'!O31),"",'Post Process Calc.'!O31)</f>
        <v/>
      </c>
      <c r="EY31" s="243" t="str">
        <f>IF(ISBLANK('Post Process Calc.'!P31),"",'Post Process Calc.'!P31)</f>
        <v/>
      </c>
      <c r="EZ31" s="243" t="str">
        <f>IF(ISBLANK('Post Process Calc.'!Q31),"",'Post Process Calc.'!Q31)</f>
        <v/>
      </c>
      <c r="FA31" s="243" t="str">
        <f>IF(ISBLANK('Post Process Calc.'!R31),"",'Post Process Calc.'!R31)</f>
        <v/>
      </c>
      <c r="FB31" s="243" t="str">
        <f>IF(ISBLANK('Post Process Calc.'!S31),"",'Post Process Calc.'!S31)</f>
        <v/>
      </c>
      <c r="FC31" s="243" t="str">
        <f>IF(ISBLANK('Post Process Calc.'!T31),"",'Post Process Calc.'!T31)</f>
        <v/>
      </c>
      <c r="FD31" s="243" t="str">
        <f>IF(ISBLANK('Post Process Calc.'!U31),"",'Post Process Calc.'!U31)</f>
        <v/>
      </c>
      <c r="FE31" s="243" t="str">
        <f>IF(ISBLANK('Post Process Calc.'!V31),"",'Post Process Calc.'!V31)</f>
        <v/>
      </c>
      <c r="FF31" s="243" t="str">
        <f>IF(ISBLANK('Post Process Calc.'!W31),"",'Post Process Calc.'!W31)</f>
        <v/>
      </c>
      <c r="FG31" s="243" t="str">
        <f>IF(ISBLANK('Post Process Calc.'!X31),"",'Post Process Calc.'!X31)</f>
        <v/>
      </c>
      <c r="FH31" s="243" t="str">
        <f>IF(ISBLANK('Post Process Calc.'!Y31),"",'Post Process Calc.'!Y31)</f>
        <v/>
      </c>
      <c r="FI31" s="243" t="str">
        <f>IF(ISBLANK('Post Process Calc.'!Z31),"",'Post Process Calc.'!Z31)</f>
        <v/>
      </c>
      <c r="FJ31" s="243" t="str">
        <f>IF(ISBLANK('Post Process Calc.'!AA31),"",'Post Process Calc.'!AA31)</f>
        <v/>
      </c>
      <c r="FK31" s="243" t="str">
        <f>IF(ISBLANK('Post Process Calc.'!AB31),"",'Post Process Calc.'!AB31)</f>
        <v/>
      </c>
      <c r="FL31" s="243" t="str">
        <f>IF(ISBLANK('Post Process Calc.'!AC31),"",'Post Process Calc.'!AC31)</f>
        <v/>
      </c>
      <c r="FM31" s="243" t="str">
        <f>IF(ISBLANK('Post Process Calc.'!AD31),"",'Post Process Calc.'!AD31)</f>
        <v/>
      </c>
      <c r="FN31" s="243" t="str">
        <f>IF(ISBLANK('Post Process Calc.'!AE31),"",'Post Process Calc.'!AE31)</f>
        <v/>
      </c>
      <c r="FO31" s="243" t="str">
        <f>IF(ISBLANK('Post Process Calc.'!AF31),"",'Post Process Calc.'!AF31)</f>
        <v/>
      </c>
      <c r="FP31" s="243" t="str">
        <f>IF(ISBLANK('Post Process Calc.'!AG31),"",'Post Process Calc.'!AG31)</f>
        <v/>
      </c>
      <c r="FQ31" s="243" t="str">
        <f>IF(ISBLANK('Post Process Calc.'!AH31),"",'Post Process Calc.'!AH31)</f>
        <v/>
      </c>
      <c r="FR31" s="243" t="str">
        <f>IF(ISBLANK('Post Process Calc.'!AI31),"",'Post Process Calc.'!AI31)</f>
        <v/>
      </c>
      <c r="FS31" s="243" t="str">
        <f>IF(ISBLANK('Post Process Calc.'!AJ31),"",'Post Process Calc.'!AJ31)</f>
        <v/>
      </c>
    </row>
    <row r="32" spans="1:175">
      <c r="A32" s="238" t="str">
        <f>IF(Glutamine!B23&lt;&gt;0,Glutamine!$B$1,"")</f>
        <v/>
      </c>
      <c r="B32" s="238" t="str">
        <f>IF(ISBLANK(Glutamine!A23),"",Glutamine!A23)</f>
        <v/>
      </c>
      <c r="C32" s="245" t="str">
        <f>IF(ISBLANK(Glutamine!B23),"",Glutamine!B23)</f>
        <v/>
      </c>
      <c r="D32" s="246" t="str">
        <f>IF(ISBLANK(Glutamine!C23),"",Glutamine!C23)</f>
        <v/>
      </c>
      <c r="E32" s="238" t="str">
        <f>IF(ISBLANK(Glutamine!D23),"",Glutamine!D23)</f>
        <v/>
      </c>
      <c r="F32" s="238" t="str">
        <f>IF(ISBLANK(Glutamine!E23),"",Glutamine!E23)</f>
        <v/>
      </c>
      <c r="G32" s="238" t="str">
        <f>IF(ISBLANK(Glutamine!G23),"",Glutamine!G23)</f>
        <v/>
      </c>
      <c r="H32" s="238" t="str">
        <f>IF(ISBLANK(Glutamine!H23),"",Glutamine!H23)</f>
        <v/>
      </c>
      <c r="I32" s="238" t="str">
        <f>IF(ISBLANK(Glutamine!I23),"",Glutamine!I23)</f>
        <v/>
      </c>
      <c r="J32" s="238" t="str">
        <f>IF(ISBLANK(Glutamine!J23),"",Glutamine!J23)</f>
        <v/>
      </c>
      <c r="K32" s="238" t="str">
        <f>IF(ISBLANK(Glutamine!K23),"",Glutamine!K23)</f>
        <v/>
      </c>
      <c r="L32" s="238" t="str">
        <f>IF(ISBLANK(Glutamine!L23),"",Glutamine!L23)</f>
        <v/>
      </c>
      <c r="M32" s="238" t="str">
        <f>IF(ISBLANK(Glutamine!M23),"",Glutamine!M23)</f>
        <v/>
      </c>
      <c r="N32" s="238" t="str">
        <f>IF(ISBLANK(Glutamine!N23),"",Glutamine!N23)</f>
        <v/>
      </c>
      <c r="O32" s="238" t="str">
        <f>IF(ISBLANK(Glutamine!O23),"",Glutamine!O23)</f>
        <v/>
      </c>
      <c r="P32" s="238" t="str">
        <f>IF(ISBLANK(Glutamine!P23),"",Glutamine!P23)</f>
        <v/>
      </c>
      <c r="Q32" s="238" t="str">
        <f>IF(ISBLANK(Glutamine!Q23),"",Glutamine!Q23)</f>
        <v/>
      </c>
      <c r="R32" s="238" t="str">
        <f>IF(ISBLANK(Glutamine!R23),"",Glutamine!R23)</f>
        <v/>
      </c>
      <c r="S32" s="238" t="str">
        <f>IF(ISBLANK(Glutamine!S23),"",Glutamine!S23)</f>
        <v/>
      </c>
      <c r="T32" s="238" t="str">
        <f>IF(ISBLANK(Glutamine!T23),"",Glutamine!T23)</f>
        <v/>
      </c>
      <c r="U32" s="238" t="str">
        <f>IF(ISBLANK(Glutamine!U23),"",Glutamine!U23)</f>
        <v/>
      </c>
      <c r="V32" s="238" t="str">
        <f>IF(ISBLANK(Glutamine!V23),"",Glutamine!V23)</f>
        <v/>
      </c>
      <c r="W32" s="238" t="str">
        <f>IF(ISBLANK(Glutamine!W23),"",Glutamine!W23)</f>
        <v/>
      </c>
      <c r="X32" s="238" t="str">
        <f>IF(ISBLANK(Glutamine!X23),"",Glutamine!X23)</f>
        <v/>
      </c>
      <c r="Y32" s="238" t="str">
        <f>IF(ISBLANK(Glutamine!Y23),"",Glutamine!Y23)</f>
        <v/>
      </c>
      <c r="Z32" s="238" t="str">
        <f>IF(ISBLANK(Glutamine!Z23),"",Glutamine!Z23)</f>
        <v/>
      </c>
      <c r="AA32" s="238" t="str">
        <f>IF(ISBLANK(Glutamine!AA23),"",Glutamine!AA23)</f>
        <v/>
      </c>
      <c r="AB32" s="238" t="str">
        <f>IF(ISBLANK(Glutamine!AB23),"",Glutamine!AB23)</f>
        <v/>
      </c>
      <c r="AC32" s="238" t="str">
        <f>IF(ISBLANK(Glutamine!AC23),"",Glutamine!AC23)</f>
        <v/>
      </c>
      <c r="AD32" s="238" t="str">
        <f>IF(ISBLANK(Glutamine!AD23),"",Glutamine!AD23)</f>
        <v/>
      </c>
      <c r="AE32" s="238" t="str">
        <f>IF(ISBLANK(Glutamine!AE23),"",Glutamine!AE23)</f>
        <v/>
      </c>
      <c r="AF32" s="238" t="str">
        <f>IF(ISBLANK(Glutamine!AF23),"",Glutamine!AF23)</f>
        <v/>
      </c>
      <c r="AG32" s="238" t="str">
        <f>IF(ISBLANK(Glutamine!AG23),"",Glutamine!AG23)</f>
        <v/>
      </c>
      <c r="AH32" s="238" t="str">
        <f>IF(ISBLANK(Glutamine!AH23),"",Glutamine!AH23)</f>
        <v/>
      </c>
      <c r="AI32" s="238" t="str">
        <f>IF(ISBLANK(Glutamine!AI23),"",Glutamine!AI23)</f>
        <v/>
      </c>
      <c r="AJ32" s="238" t="str">
        <f>IF(ISBLANK(Glutamine!AJ23),"",Glutamine!AJ23)</f>
        <v/>
      </c>
      <c r="AK32" s="238" t="str">
        <f>IF(ISBLANK(Glutamine!AK23),"",Glutamine!AK23)</f>
        <v/>
      </c>
      <c r="AL32" s="238" t="str">
        <f>IF(ISBLANK(Glutamine!AL23),"",Glutamine!AL23)</f>
        <v/>
      </c>
      <c r="AM32" s="238" t="str">
        <f>IF(ISBLANK(Glutamine!AM23),"",Glutamine!AM23)</f>
        <v/>
      </c>
      <c r="AN32" s="238" t="str">
        <f>IF(ISBLANK(Glutamine!AN23),"",Glutamine!AN23)</f>
        <v/>
      </c>
      <c r="AO32" s="238" t="str">
        <f>IF(ISBLANK(Glutamine!AO23),"",Glutamine!AO23)</f>
        <v/>
      </c>
      <c r="AP32" s="238" t="str">
        <f>IF(ISBLANK(Glutamine!AP23),"",Glutamine!AP23)</f>
        <v/>
      </c>
      <c r="AQ32" s="238" t="e">
        <f>IF(ISBLANK(Glutamine!#REF!),"",Glutamine!#REF!)</f>
        <v>#REF!</v>
      </c>
      <c r="AR32" s="238" t="e">
        <f>IF(ISBLANK(Glutamine!#REF!),"",Glutamine!#REF!)</f>
        <v>#REF!</v>
      </c>
      <c r="AS32" s="238" t="e">
        <f>IF(ISBLANK(Glutamine!#REF!),"",Glutamine!#REF!)</f>
        <v>#REF!</v>
      </c>
      <c r="AT32" s="238" t="e">
        <f>IF(ISBLANK(Glutamine!#REF!),"",Glutamine!#REF!)</f>
        <v>#REF!</v>
      </c>
      <c r="AU32" s="238" t="e">
        <f>IF(ISBLANK(Glutamine!#REF!),"",Glutamine!#REF!)</f>
        <v>#REF!</v>
      </c>
      <c r="AV32" s="238" t="e">
        <f>IF(ISBLANK(Glutamine!#REF!),"",Glutamine!#REF!)</f>
        <v>#REF!</v>
      </c>
      <c r="AW32" s="238" t="e">
        <f>IF(ISBLANK(Glutamine!#REF!),"",Glutamine!#REF!)</f>
        <v>#REF!</v>
      </c>
      <c r="AX32" s="238" t="e">
        <f>IF(ISBLANK(Glutamine!#REF!),"",Glutamine!#REF!)</f>
        <v>#REF!</v>
      </c>
      <c r="AY32" s="238" t="e">
        <f>IF(ISBLANK(Glutamine!#REF!),"",Glutamine!#REF!)</f>
        <v>#REF!</v>
      </c>
      <c r="AZ32" s="238" t="e">
        <f>IF(ISBLANK(Glutamine!#REF!),"",Glutamine!#REF!)</f>
        <v>#REF!</v>
      </c>
      <c r="BA32" s="238" t="e">
        <f>IF(ISBLANK(Glutamine!#REF!),"",Glutamine!#REF!)</f>
        <v>#REF!</v>
      </c>
      <c r="BB32" s="238" t="e">
        <f>IF(ISBLANK(Glutamine!#REF!),"",Glutamine!#REF!)</f>
        <v>#REF!</v>
      </c>
      <c r="BC32" s="238" t="e">
        <f>IF(ISBLANK(Glutamine!#REF!),"",Glutamine!#REF!)</f>
        <v>#REF!</v>
      </c>
      <c r="BD32" s="238" t="e">
        <f>IF(ISBLANK(Glutamine!#REF!),"",Glutamine!#REF!)</f>
        <v>#REF!</v>
      </c>
      <c r="BE32" s="238" t="e">
        <f>IF(ISBLANK(Glutamine!#REF!),"",Glutamine!#REF!)</f>
        <v>#REF!</v>
      </c>
      <c r="BF32" s="238" t="e">
        <f>IF(ISBLANK(Glutamine!#REF!),"",Glutamine!#REF!)</f>
        <v>#REF!</v>
      </c>
      <c r="BG32" s="238" t="e">
        <f>IF(ISBLANK(Glutamine!#REF!),"",Glutamine!#REF!)</f>
        <v>#REF!</v>
      </c>
      <c r="BH32" s="238" t="e">
        <f>IF(ISBLANK(Glutamine!#REF!),"",Glutamine!#REF!)</f>
        <v>#REF!</v>
      </c>
      <c r="BI32" s="238" t="e">
        <f>IF(ISBLANK(Glutamine!#REF!),"",Glutamine!#REF!)</f>
        <v>#REF!</v>
      </c>
      <c r="BJ32" s="238" t="e">
        <f>IF(ISBLANK(Glutamine!#REF!),"",Glutamine!#REF!)</f>
        <v>#REF!</v>
      </c>
      <c r="BK32" s="238" t="e">
        <f>IF(ISBLANK(Glutamine!#REF!),"",Glutamine!#REF!)</f>
        <v>#REF!</v>
      </c>
      <c r="BL32" s="238" t="e">
        <f>IF(ISBLANK(Glutamine!#REF!),"",Glutamine!#REF!)</f>
        <v>#REF!</v>
      </c>
      <c r="BM32" s="238" t="e">
        <f>IF(ISBLANK(Glutamine!#REF!),"",Glutamine!#REF!)</f>
        <v>#REF!</v>
      </c>
      <c r="BN32" s="238" t="str">
        <f>IF(ISBLANK('In Process Calc.'!B25),"",ROUND('In Process Calc.'!B25,2))</f>
        <v/>
      </c>
      <c r="BO32" s="238" t="str">
        <f>IF(ISBLANK('In Process Calc.'!C25),"",ROUND('In Process Calc.'!C25,2))</f>
        <v/>
      </c>
      <c r="BP32" s="238" t="str">
        <f>IF(ISBLANK('In Process Calc.'!E25),"",'In Process Calc.'!E25)</f>
        <v/>
      </c>
      <c r="BQ32" s="238" t="str">
        <f>IF(ISBLANK('In Process Calc.'!F25),"",'In Process Calc.'!F25)</f>
        <v/>
      </c>
      <c r="BR32" s="238" t="str">
        <f>IF(ISBLANK('In Process Calc.'!H25),"",'In Process Calc.'!H25)</f>
        <v/>
      </c>
      <c r="BS32" s="238" t="str">
        <f>IF(ISBLANK('In Process Calc.'!J25),"",'In Process Calc.'!J25)</f>
        <v/>
      </c>
      <c r="BT32" s="238" t="str">
        <f>IF(ISBLANK('In Process Calc.'!K25),"",'In Process Calc.'!K25)</f>
        <v/>
      </c>
      <c r="BU32" s="238" t="str">
        <f>IF(ISBLANK('In Process Calc.'!L25),"",'In Process Calc.'!L25)</f>
        <v/>
      </c>
      <c r="BV32" s="243" t="str">
        <f>IF(ISBLANK('In Process Calc.'!M25),"",'In Process Calc.'!M25)</f>
        <v/>
      </c>
      <c r="BW32" s="243" t="str">
        <f>IF(ISBLANK('In Process Calc.'!N25),"",'In Process Calc.'!N25)</f>
        <v/>
      </c>
      <c r="BX32" s="243" t="str">
        <f>IF(ISBLANK('In Process Calc.'!O25),"",'In Process Calc.'!O25)</f>
        <v/>
      </c>
      <c r="BY32" s="243" t="str">
        <f>IF(ISBLANK('In Process Calc.'!P25),"",'In Process Calc.'!P25)</f>
        <v/>
      </c>
      <c r="BZ32" s="243" t="str">
        <f>IF(ISBLANK('In Process Calc.'!Q25),"",'In Process Calc.'!Q25)</f>
        <v/>
      </c>
      <c r="CA32" s="243" t="str">
        <f>IF(ISBLANK('In Process Calc.'!R25),"",'In Process Calc.'!R25)</f>
        <v/>
      </c>
      <c r="CB32" s="243" t="str">
        <f>IF(ISBLANK('In Process Calc.'!S25),"",'In Process Calc.'!S25)</f>
        <v/>
      </c>
      <c r="CC32" s="243" t="str">
        <f>IF(ISBLANK('In Process Calc.'!T25),"",'In Process Calc.'!T25)</f>
        <v/>
      </c>
      <c r="CD32" s="243" t="str">
        <f>IF(ISBLANK('In Process Calc.'!U25),"",'In Process Calc.'!U25)</f>
        <v/>
      </c>
      <c r="CE32" s="243" t="str">
        <f>IF(ISBLANK('In Process Calc.'!V25),"",'In Process Calc.'!V25)</f>
        <v/>
      </c>
      <c r="CF32" s="243" t="str">
        <f>IF(ISBLANK('In Process Calc.'!W25),"",'In Process Calc.'!W25)</f>
        <v/>
      </c>
      <c r="CG32" s="243" t="str">
        <f>IF(ISBLANK('In Process Calc.'!X25),"",'In Process Calc.'!X25)</f>
        <v/>
      </c>
      <c r="CH32" s="243" t="str">
        <f>IF(ISBLANK('In Process Calc.'!Y25),"",'In Process Calc.'!Y25)</f>
        <v/>
      </c>
      <c r="CI32" s="243" t="str">
        <f>IF(ISBLANK('In Process Calc.'!Z25),"",'In Process Calc.'!Z25)</f>
        <v/>
      </c>
      <c r="CJ32" s="243" t="str">
        <f>IF(ISBLANK('In Process Calc.'!AA25),"",'In Process Calc.'!AA25)</f>
        <v/>
      </c>
      <c r="CK32" s="243" t="str">
        <f>IF(ISBLANK('In Process Calc.'!AB25),"",'In Process Calc.'!AB25)</f>
        <v/>
      </c>
      <c r="CL32" s="243" t="str">
        <f>IF(ISBLANK('In Process Calc.'!AC25),"",'In Process Calc.'!AC25)</f>
        <v/>
      </c>
      <c r="CM32" s="243" t="str">
        <f>IF(ISBLANK('In Process Calc.'!AD25),"",'In Process Calc.'!AD25)</f>
        <v/>
      </c>
      <c r="CN32" s="243" t="str">
        <f>IF(ISBLANK('In Process Calc.'!AE25),"",'In Process Calc.'!AE25)</f>
        <v/>
      </c>
      <c r="CO32" s="243" t="str">
        <f>IF(ISBLANK('In Process Calc.'!AF25),"",'In Process Calc.'!AF25)</f>
        <v/>
      </c>
      <c r="CP32" s="243" t="str">
        <f>IF(ISBLANK('In Process Calc.'!AG25),"",'In Process Calc.'!AG25)</f>
        <v/>
      </c>
      <c r="CQ32" s="243" t="str">
        <f>IF(ISBLANK('In Process Calc.'!AH25),"",'In Process Calc.'!AH25)</f>
        <v/>
      </c>
      <c r="CR32" s="243" t="str">
        <f>IF(ISBLANK('In Process Calc.'!AI25),"",'In Process Calc.'!AI25)</f>
        <v/>
      </c>
      <c r="CS32" s="243" t="str">
        <f>IF(ISBLANK('In Process Calc.'!AJ25),"",'In Process Calc.'!AJ25)</f>
        <v/>
      </c>
      <c r="CT32" s="243" t="str">
        <f>IF(ISBLANK('In Process Calc.'!AK25),"",'In Process Calc.'!AK25)</f>
        <v/>
      </c>
      <c r="CU32" s="243" t="str">
        <f>IF(ISBLANK('In Process Calc.'!AL25),"",'In Process Calc.'!AL25)</f>
        <v/>
      </c>
      <c r="CV32" s="243" t="str">
        <f>IF(ISBLANK('In Process Calc.'!AM25),"",'In Process Calc.'!AM25)</f>
        <v/>
      </c>
      <c r="CW32" s="243" t="str">
        <f>IF(ISBLANK('In Process Calc.'!AN25),"",'In Process Calc.'!AN25)</f>
        <v/>
      </c>
      <c r="CX32" s="243" t="str">
        <f>IF(ISBLANK('In Process Calc.'!AO25),"",'In Process Calc.'!AO25)</f>
        <v/>
      </c>
      <c r="CY32" s="243" t="str">
        <f>IF(ISBLANK('In Process Calc.'!AP25),"",'In Process Calc.'!AP25)</f>
        <v/>
      </c>
      <c r="CZ32" s="243" t="str">
        <f>IF(ISBLANK('In Process Calc.'!AQ25),"",'In Process Calc.'!AQ25)</f>
        <v/>
      </c>
      <c r="DA32" s="243" t="str">
        <f>IF(ISBLANK('In Process Calc.'!AR25),"",'In Process Calc.'!AR25)</f>
        <v/>
      </c>
      <c r="DB32" s="243" t="str">
        <f>IF(ISBLANK('In Process Calc.'!AS25),"",'In Process Calc.'!AS25)</f>
        <v/>
      </c>
      <c r="DC32" s="243" t="str">
        <f>IF(ISBLANK('In Process Calc.'!AT25),"",'In Process Calc.'!AT25)</f>
        <v/>
      </c>
      <c r="DD32" s="243" t="str">
        <f>IF(ISBLANK('In Process Calc.'!AU25),"",'In Process Calc.'!AU25)</f>
        <v/>
      </c>
      <c r="DE32" s="243" t="str">
        <f>IF(ISBLANK('In Process Calc.'!AV25),"",'In Process Calc.'!AV25)</f>
        <v/>
      </c>
      <c r="DF32" s="243" t="str">
        <f>IF(ISBLANK('In Process Calc.'!AW25),"",'In Process Calc.'!AW25)</f>
        <v/>
      </c>
      <c r="DG32" s="243" t="str">
        <f>IF(ISBLANK('In Process Calc.'!AX25),"",'In Process Calc.'!AX25)</f>
        <v/>
      </c>
      <c r="DH32" s="243" t="str">
        <f>IF(ISBLANK('In Process Calc.'!AY25),"",'In Process Calc.'!AY25)</f>
        <v/>
      </c>
      <c r="DI32" s="243" t="str">
        <f>IF(ISBLANK('In Process Calc.'!AZ25),"",'In Process Calc.'!AZ25)</f>
        <v/>
      </c>
      <c r="DJ32" s="243" t="str">
        <f>IF(ISBLANK('In Process Calc.'!BA25),"",'In Process Calc.'!BA25)</f>
        <v/>
      </c>
      <c r="DK32" s="243" t="str">
        <f>IF(ISBLANK('In Process Calc.'!BB25),"",'In Process Calc.'!BB25)</f>
        <v/>
      </c>
      <c r="DL32" s="243" t="str">
        <f>IF(ISBLANK('In Process Calc.'!BC25),"",'In Process Calc.'!BC25)</f>
        <v/>
      </c>
      <c r="DM32" s="243" t="str">
        <f>IF(ISBLANK('In Process Calc.'!BD25),"",'In Process Calc.'!BD25)</f>
        <v/>
      </c>
      <c r="DN32" s="243" t="str">
        <f>IF(ISBLANK('In Process Calc.'!BE25),"",'In Process Calc.'!BE25)</f>
        <v/>
      </c>
      <c r="DO32" s="243" t="str">
        <f>IF(ISBLANK('In Process Calc.'!BF25),"",'In Process Calc.'!BF25)</f>
        <v/>
      </c>
      <c r="DP32" s="243" t="str">
        <f>IF(ISBLANK('In Process Calc.'!BG25),"",'In Process Calc.'!BG25)</f>
        <v/>
      </c>
      <c r="DQ32" s="243" t="str">
        <f>IF(ISBLANK('In Process Calc.'!BH25),"",'In Process Calc.'!BH25)</f>
        <v/>
      </c>
      <c r="DR32" s="243" t="str">
        <f>IF(ISBLANK('In Process Calc.'!BI25),"",'In Process Calc.'!BI25)</f>
        <v/>
      </c>
      <c r="DS32" s="243" t="str">
        <f>IF(ISBLANK('In Process Calc.'!BJ25),"",'In Process Calc.'!BJ25)</f>
        <v/>
      </c>
      <c r="DT32" s="243" t="str">
        <f>IF(ISBLANK('In Process Calc.'!BK25),"",'In Process Calc.'!BK25)</f>
        <v/>
      </c>
      <c r="DU32" s="243" t="str">
        <f>IF(ISBLANK('In Process Calc.'!BL25),"",'In Process Calc.'!BL25)</f>
        <v/>
      </c>
      <c r="DV32" s="243" t="str">
        <f>IF(ISBLANK('In Process Calc.'!BM25),"",'In Process Calc.'!BM25)</f>
        <v/>
      </c>
      <c r="DW32" s="243" t="str">
        <f>IF(ISBLANK('In Process Calc.'!BN25),"",'In Process Calc.'!BN25)</f>
        <v/>
      </c>
      <c r="DX32" s="243" t="str">
        <f>IF(ISBLANK('In Process Calc.'!BO25),"",'In Process Calc.'!BO25)</f>
        <v/>
      </c>
      <c r="DY32" s="243" t="str">
        <f>IF(ISBLANK('In Process Calc.'!BP25),"",'In Process Calc.'!BP25)</f>
        <v/>
      </c>
      <c r="DZ32" s="243" t="str">
        <f>IF(ISBLANK('In Process Calc.'!BQ25),"",'In Process Calc.'!BQ25)</f>
        <v/>
      </c>
      <c r="EA32" s="243" t="str">
        <f>IF(ISBLANK('In Process Calc.'!BR25),"",'In Process Calc.'!BR25)</f>
        <v/>
      </c>
      <c r="EB32" s="243" t="str">
        <f>IF(ISBLANK('In Process Calc.'!BS25),"",'In Process Calc.'!BS25)</f>
        <v/>
      </c>
      <c r="EC32" s="243" t="str">
        <f>IF(ISBLANK('In Process Calc.'!BT25),"",'In Process Calc.'!BT25)</f>
        <v/>
      </c>
      <c r="ED32" s="243" t="str">
        <f>IF(ISBLANK('In Process Calc.'!BU25),"",'In Process Calc.'!BU25)</f>
        <v/>
      </c>
      <c r="EE32" s="243" t="str">
        <f>IF(ISBLANK('In Process Calc.'!BV25),"",'In Process Calc.'!BV25)</f>
        <v/>
      </c>
      <c r="EF32" s="243" t="str">
        <f>IF(ISBLANK('In Process Calc.'!BW25),"",'In Process Calc.'!BW25)</f>
        <v/>
      </c>
      <c r="EG32" s="243" t="str">
        <f>IF(ISBLANK('In Process Calc.'!BX25),"",'In Process Calc.'!BX25)</f>
        <v/>
      </c>
      <c r="EH32" s="243" t="str">
        <f>IF(ISBLANK('In Process Calc.'!BY25),"",'In Process Calc.'!BY25)</f>
        <v/>
      </c>
      <c r="EI32" s="243" t="str">
        <f>IF(ISBLANK('In Process Calc.'!BZ25),"",'In Process Calc.'!BZ25)</f>
        <v/>
      </c>
      <c r="EJ32" s="243" t="str">
        <f>IF(ISBLANK('In Process Calc.'!CA25),"",'In Process Calc.'!CA25)</f>
        <v/>
      </c>
      <c r="EK32" s="243">
        <f>IF(ISBLANK('Post Process Calc.'!A32),"",'Post Process Calc.'!A32)</f>
        <v>14.195950372314453</v>
      </c>
      <c r="EL32" s="243">
        <f>IF(ISBLANK('Post Process Calc.'!C32),"",'Post Process Calc.'!C32)</f>
        <v>4.6744666543993868E-2</v>
      </c>
      <c r="EM32" s="243">
        <f>IF(ISBLANK('Post Process Calc.'!D32),"",'Post Process Calc.'!D32)</f>
        <v>-4.6880977643818836E-4</v>
      </c>
      <c r="EN32" s="243">
        <f>IF(ISBLANK('Post Process Calc.'!E32),"",'Post Process Calc.'!E32)</f>
        <v>4.9341781718456254E-3</v>
      </c>
      <c r="EO32" s="243">
        <f>IF(ISBLANK('Post Process Calc.'!F32),"",'Post Process Calc.'!F32)</f>
        <v>-8.4931508461067926E-4</v>
      </c>
      <c r="EP32" s="243">
        <f>IF(ISBLANK('Post Process Calc.'!G32),"",'Post Process Calc.'!G32)</f>
        <v>5.5922984321057673E-4</v>
      </c>
      <c r="EQ32" s="243" t="str">
        <f>IF(ISBLANK('Post Process Calc.'!H32),"",'Post Process Calc.'!H32)</f>
        <v/>
      </c>
      <c r="ER32" s="243" t="str">
        <f>IF(ISBLANK('Post Process Calc.'!I32),"",'Post Process Calc.'!I32)</f>
        <v/>
      </c>
      <c r="ES32" s="243" t="str">
        <f>IF(ISBLANK('Post Process Calc.'!J32),"",'Post Process Calc.'!J32)</f>
        <v/>
      </c>
      <c r="ET32" s="243" t="str">
        <f>IF(ISBLANK('Post Process Calc.'!K32),"",'Post Process Calc.'!K32)</f>
        <v/>
      </c>
      <c r="EU32" s="243" t="str">
        <f>IF(ISBLANK('Post Process Calc.'!L32),"",'Post Process Calc.'!L32)</f>
        <v/>
      </c>
      <c r="EV32" s="243" t="str">
        <f>IF(ISBLANK('Post Process Calc.'!M32),"",'Post Process Calc.'!M32)</f>
        <v/>
      </c>
      <c r="EW32" s="243" t="str">
        <f>IF(ISBLANK('Post Process Calc.'!N32),"",'Post Process Calc.'!N32)</f>
        <v/>
      </c>
      <c r="EX32" s="243" t="str">
        <f>IF(ISBLANK('Post Process Calc.'!O32),"",'Post Process Calc.'!O32)</f>
        <v/>
      </c>
      <c r="EY32" s="243" t="str">
        <f>IF(ISBLANK('Post Process Calc.'!P32),"",'Post Process Calc.'!P32)</f>
        <v/>
      </c>
      <c r="EZ32" s="243" t="str">
        <f>IF(ISBLANK('Post Process Calc.'!Q32),"",'Post Process Calc.'!Q32)</f>
        <v/>
      </c>
      <c r="FA32" s="243" t="str">
        <f>IF(ISBLANK('Post Process Calc.'!R32),"",'Post Process Calc.'!R32)</f>
        <v/>
      </c>
      <c r="FB32" s="243" t="str">
        <f>IF(ISBLANK('Post Process Calc.'!S32),"",'Post Process Calc.'!S32)</f>
        <v/>
      </c>
      <c r="FC32" s="243" t="str">
        <f>IF(ISBLANK('Post Process Calc.'!T32),"",'Post Process Calc.'!T32)</f>
        <v/>
      </c>
      <c r="FD32" s="243" t="str">
        <f>IF(ISBLANK('Post Process Calc.'!U32),"",'Post Process Calc.'!U32)</f>
        <v/>
      </c>
      <c r="FE32" s="243" t="str">
        <f>IF(ISBLANK('Post Process Calc.'!V32),"",'Post Process Calc.'!V32)</f>
        <v/>
      </c>
      <c r="FF32" s="243" t="str">
        <f>IF(ISBLANK('Post Process Calc.'!W32),"",'Post Process Calc.'!W32)</f>
        <v/>
      </c>
      <c r="FG32" s="243" t="str">
        <f>IF(ISBLANK('Post Process Calc.'!X32),"",'Post Process Calc.'!X32)</f>
        <v/>
      </c>
      <c r="FH32" s="243" t="str">
        <f>IF(ISBLANK('Post Process Calc.'!Y32),"",'Post Process Calc.'!Y32)</f>
        <v/>
      </c>
      <c r="FI32" s="243" t="str">
        <f>IF(ISBLANK('Post Process Calc.'!Z32),"",'Post Process Calc.'!Z32)</f>
        <v/>
      </c>
      <c r="FJ32" s="243" t="str">
        <f>IF(ISBLANK('Post Process Calc.'!AA32),"",'Post Process Calc.'!AA32)</f>
        <v/>
      </c>
      <c r="FK32" s="243" t="str">
        <f>IF(ISBLANK('Post Process Calc.'!AB32),"",'Post Process Calc.'!AB32)</f>
        <v/>
      </c>
      <c r="FL32" s="243" t="str">
        <f>IF(ISBLANK('Post Process Calc.'!AC32),"",'Post Process Calc.'!AC32)</f>
        <v/>
      </c>
      <c r="FM32" s="243" t="str">
        <f>IF(ISBLANK('Post Process Calc.'!AD32),"",'Post Process Calc.'!AD32)</f>
        <v/>
      </c>
      <c r="FN32" s="243" t="str">
        <f>IF(ISBLANK('Post Process Calc.'!AE32),"",'Post Process Calc.'!AE32)</f>
        <v/>
      </c>
      <c r="FO32" s="243" t="str">
        <f>IF(ISBLANK('Post Process Calc.'!AF32),"",'Post Process Calc.'!AF32)</f>
        <v/>
      </c>
      <c r="FP32" s="243" t="str">
        <f>IF(ISBLANK('Post Process Calc.'!AG32),"",'Post Process Calc.'!AG32)</f>
        <v/>
      </c>
      <c r="FQ32" s="243" t="str">
        <f>IF(ISBLANK('Post Process Calc.'!AH32),"",'Post Process Calc.'!AH32)</f>
        <v/>
      </c>
      <c r="FR32" s="243" t="str">
        <f>IF(ISBLANK('Post Process Calc.'!AI32),"",'Post Process Calc.'!AI32)</f>
        <v/>
      </c>
      <c r="FS32" s="243" t="str">
        <f>IF(ISBLANK('Post Process Calc.'!AJ32),"",'Post Process Calc.'!AJ32)</f>
        <v/>
      </c>
    </row>
    <row r="33" spans="1:175">
      <c r="A33" s="238" t="str">
        <f>IF(Glutamine!B24&lt;&gt;0,Glutamine!$B$1,"")</f>
        <v/>
      </c>
      <c r="B33" s="238" t="str">
        <f>IF(ISBLANK(Glutamine!A24),"",Glutamine!A24)</f>
        <v/>
      </c>
      <c r="C33" s="245" t="str">
        <f>IF(ISBLANK(Glutamine!B24),"",Glutamine!B24)</f>
        <v/>
      </c>
      <c r="D33" s="246" t="str">
        <f>IF(ISBLANK(Glutamine!C24),"",Glutamine!C24)</f>
        <v/>
      </c>
      <c r="E33" s="238" t="str">
        <f>IF(ISBLANK(Glutamine!D24),"",Glutamine!D24)</f>
        <v/>
      </c>
      <c r="F33" s="238" t="str">
        <f>IF(ISBLANK(Glutamine!E24),"",Glutamine!E24)</f>
        <v/>
      </c>
      <c r="G33" s="238" t="str">
        <f>IF(ISBLANK(Glutamine!G24),"",Glutamine!G24)</f>
        <v/>
      </c>
      <c r="H33" s="238" t="str">
        <f>IF(ISBLANK(Glutamine!H24),"",Glutamine!H24)</f>
        <v/>
      </c>
      <c r="I33" s="238" t="str">
        <f>IF(ISBLANK(Glutamine!I24),"",Glutamine!I24)</f>
        <v/>
      </c>
      <c r="J33" s="238" t="str">
        <f>IF(ISBLANK(Glutamine!J24),"",Glutamine!J24)</f>
        <v/>
      </c>
      <c r="K33" s="238" t="str">
        <f>IF(ISBLANK(Glutamine!K24),"",Glutamine!K24)</f>
        <v/>
      </c>
      <c r="L33" s="238" t="str">
        <f>IF(ISBLANK(Glutamine!L24),"",Glutamine!L24)</f>
        <v/>
      </c>
      <c r="M33" s="238" t="str">
        <f>IF(ISBLANK(Glutamine!M24),"",Glutamine!M24)</f>
        <v/>
      </c>
      <c r="N33" s="238" t="str">
        <f>IF(ISBLANK(Glutamine!N24),"",Glutamine!N24)</f>
        <v/>
      </c>
      <c r="O33" s="238" t="str">
        <f>IF(ISBLANK(Glutamine!O24),"",Glutamine!O24)</f>
        <v/>
      </c>
      <c r="P33" s="238" t="str">
        <f>IF(ISBLANK(Glutamine!P24),"",Glutamine!P24)</f>
        <v/>
      </c>
      <c r="Q33" s="238" t="str">
        <f>IF(ISBLANK(Glutamine!Q24),"",Glutamine!Q24)</f>
        <v/>
      </c>
      <c r="R33" s="238" t="str">
        <f>IF(ISBLANK(Glutamine!R24),"",Glutamine!R24)</f>
        <v/>
      </c>
      <c r="S33" s="238" t="str">
        <f>IF(ISBLANK(Glutamine!S24),"",Glutamine!S24)</f>
        <v/>
      </c>
      <c r="T33" s="238" t="str">
        <f>IF(ISBLANK(Glutamine!T24),"",Glutamine!T24)</f>
        <v/>
      </c>
      <c r="U33" s="238" t="str">
        <f>IF(ISBLANK(Glutamine!U24),"",Glutamine!U24)</f>
        <v/>
      </c>
      <c r="V33" s="238" t="str">
        <f>IF(ISBLANK(Glutamine!V24),"",Glutamine!V24)</f>
        <v/>
      </c>
      <c r="W33" s="238" t="str">
        <f>IF(ISBLANK(Glutamine!W24),"",Glutamine!W24)</f>
        <v/>
      </c>
      <c r="X33" s="238" t="str">
        <f>IF(ISBLANK(Glutamine!X24),"",Glutamine!X24)</f>
        <v/>
      </c>
      <c r="Y33" s="238" t="str">
        <f>IF(ISBLANK(Glutamine!Y24),"",Glutamine!Y24)</f>
        <v/>
      </c>
      <c r="Z33" s="238" t="str">
        <f>IF(ISBLANK(Glutamine!Z24),"",Glutamine!Z24)</f>
        <v/>
      </c>
      <c r="AA33" s="238" t="str">
        <f>IF(ISBLANK(Glutamine!AA24),"",Glutamine!AA24)</f>
        <v/>
      </c>
      <c r="AB33" s="238" t="str">
        <f>IF(ISBLANK(Glutamine!AB24),"",Glutamine!AB24)</f>
        <v/>
      </c>
      <c r="AC33" s="238" t="str">
        <f>IF(ISBLANK(Glutamine!AC24),"",Glutamine!AC24)</f>
        <v/>
      </c>
      <c r="AD33" s="238" t="str">
        <f>IF(ISBLANK(Glutamine!AD24),"",Glutamine!AD24)</f>
        <v/>
      </c>
      <c r="AE33" s="238" t="str">
        <f>IF(ISBLANK(Glutamine!AE24),"",Glutamine!AE24)</f>
        <v/>
      </c>
      <c r="AF33" s="238" t="str">
        <f>IF(ISBLANK(Glutamine!AF24),"",Glutamine!AF24)</f>
        <v/>
      </c>
      <c r="AG33" s="238" t="str">
        <f>IF(ISBLANK(Glutamine!AG24),"",Glutamine!AG24)</f>
        <v/>
      </c>
      <c r="AH33" s="238" t="str">
        <f>IF(ISBLANK(Glutamine!AH24),"",Glutamine!AH24)</f>
        <v/>
      </c>
      <c r="AI33" s="238" t="str">
        <f>IF(ISBLANK(Glutamine!AI24),"",Glutamine!AI24)</f>
        <v/>
      </c>
      <c r="AJ33" s="238" t="str">
        <f>IF(ISBLANK(Glutamine!AJ24),"",Glutamine!AJ24)</f>
        <v/>
      </c>
      <c r="AK33" s="238" t="str">
        <f>IF(ISBLANK(Glutamine!AK24),"",Glutamine!AK24)</f>
        <v/>
      </c>
      <c r="AL33" s="238" t="str">
        <f>IF(ISBLANK(Glutamine!AL24),"",Glutamine!AL24)</f>
        <v/>
      </c>
      <c r="AM33" s="238" t="str">
        <f>IF(ISBLANK(Glutamine!AM24),"",Glutamine!AM24)</f>
        <v/>
      </c>
      <c r="AN33" s="238" t="str">
        <f>IF(ISBLANK(Glutamine!AN24),"",Glutamine!AN24)</f>
        <v/>
      </c>
      <c r="AO33" s="238" t="str">
        <f>IF(ISBLANK(Glutamine!AO24),"",Glutamine!AO24)</f>
        <v/>
      </c>
      <c r="AP33" s="238" t="str">
        <f>IF(ISBLANK(Glutamine!AP24),"",Glutamine!AP24)</f>
        <v/>
      </c>
      <c r="AQ33" s="238" t="e">
        <f>IF(ISBLANK(Glutamine!#REF!),"",Glutamine!#REF!)</f>
        <v>#REF!</v>
      </c>
      <c r="AR33" s="238" t="e">
        <f>IF(ISBLANK(Glutamine!#REF!),"",Glutamine!#REF!)</f>
        <v>#REF!</v>
      </c>
      <c r="AS33" s="238" t="e">
        <f>IF(ISBLANK(Glutamine!#REF!),"",Glutamine!#REF!)</f>
        <v>#REF!</v>
      </c>
      <c r="AT33" s="238" t="e">
        <f>IF(ISBLANK(Glutamine!#REF!),"",Glutamine!#REF!)</f>
        <v>#REF!</v>
      </c>
      <c r="AU33" s="238" t="e">
        <f>IF(ISBLANK(Glutamine!#REF!),"",Glutamine!#REF!)</f>
        <v>#REF!</v>
      </c>
      <c r="AV33" s="238" t="e">
        <f>IF(ISBLANK(Glutamine!#REF!),"",Glutamine!#REF!)</f>
        <v>#REF!</v>
      </c>
      <c r="AW33" s="238" t="e">
        <f>IF(ISBLANK(Glutamine!#REF!),"",Glutamine!#REF!)</f>
        <v>#REF!</v>
      </c>
      <c r="AX33" s="238" t="e">
        <f>IF(ISBLANK(Glutamine!#REF!),"",Glutamine!#REF!)</f>
        <v>#REF!</v>
      </c>
      <c r="AY33" s="238" t="e">
        <f>IF(ISBLANK(Glutamine!#REF!),"",Glutamine!#REF!)</f>
        <v>#REF!</v>
      </c>
      <c r="AZ33" s="238" t="e">
        <f>IF(ISBLANK(Glutamine!#REF!),"",Glutamine!#REF!)</f>
        <v>#REF!</v>
      </c>
      <c r="BA33" s="238" t="e">
        <f>IF(ISBLANK(Glutamine!#REF!),"",Glutamine!#REF!)</f>
        <v>#REF!</v>
      </c>
      <c r="BB33" s="238" t="e">
        <f>IF(ISBLANK(Glutamine!#REF!),"",Glutamine!#REF!)</f>
        <v>#REF!</v>
      </c>
      <c r="BC33" s="238" t="e">
        <f>IF(ISBLANK(Glutamine!#REF!),"",Glutamine!#REF!)</f>
        <v>#REF!</v>
      </c>
      <c r="BD33" s="238" t="e">
        <f>IF(ISBLANK(Glutamine!#REF!),"",Glutamine!#REF!)</f>
        <v>#REF!</v>
      </c>
      <c r="BE33" s="238" t="e">
        <f>IF(ISBLANK(Glutamine!#REF!),"",Glutamine!#REF!)</f>
        <v>#REF!</v>
      </c>
      <c r="BF33" s="238" t="e">
        <f>IF(ISBLANK(Glutamine!#REF!),"",Glutamine!#REF!)</f>
        <v>#REF!</v>
      </c>
      <c r="BG33" s="238" t="e">
        <f>IF(ISBLANK(Glutamine!#REF!),"",Glutamine!#REF!)</f>
        <v>#REF!</v>
      </c>
      <c r="BH33" s="238" t="e">
        <f>IF(ISBLANK(Glutamine!#REF!),"",Glutamine!#REF!)</f>
        <v>#REF!</v>
      </c>
      <c r="BI33" s="238" t="e">
        <f>IF(ISBLANK(Glutamine!#REF!),"",Glutamine!#REF!)</f>
        <v>#REF!</v>
      </c>
      <c r="BJ33" s="238" t="e">
        <f>IF(ISBLANK(Glutamine!#REF!),"",Glutamine!#REF!)</f>
        <v>#REF!</v>
      </c>
      <c r="BK33" s="238" t="e">
        <f>IF(ISBLANK(Glutamine!#REF!),"",Glutamine!#REF!)</f>
        <v>#REF!</v>
      </c>
      <c r="BL33" s="238" t="e">
        <f>IF(ISBLANK(Glutamine!#REF!),"",Glutamine!#REF!)</f>
        <v>#REF!</v>
      </c>
      <c r="BM33" s="238" t="e">
        <f>IF(ISBLANK(Glutamine!#REF!),"",Glutamine!#REF!)</f>
        <v>#REF!</v>
      </c>
      <c r="BN33" s="238" t="str">
        <f>IF(ISBLANK('In Process Calc.'!B26),"",ROUND('In Process Calc.'!B26,2))</f>
        <v/>
      </c>
      <c r="BO33" s="238" t="str">
        <f>IF(ISBLANK('In Process Calc.'!C26),"",ROUND('In Process Calc.'!C26,2))</f>
        <v/>
      </c>
      <c r="BP33" s="238" t="str">
        <f>IF(ISBLANK('In Process Calc.'!E26),"",'In Process Calc.'!E26)</f>
        <v/>
      </c>
      <c r="BQ33" s="238" t="str">
        <f>IF(ISBLANK('In Process Calc.'!F26),"",'In Process Calc.'!F26)</f>
        <v/>
      </c>
      <c r="BR33" s="238" t="str">
        <f>IF(ISBLANK('In Process Calc.'!H26),"",'In Process Calc.'!H26)</f>
        <v/>
      </c>
      <c r="BS33" s="238" t="str">
        <f>IF(ISBLANK('In Process Calc.'!J26),"",'In Process Calc.'!J26)</f>
        <v/>
      </c>
      <c r="BT33" s="238" t="str">
        <f>IF(ISBLANK('In Process Calc.'!K26),"",'In Process Calc.'!K26)</f>
        <v/>
      </c>
      <c r="BU33" s="238" t="str">
        <f>IF(ISBLANK('In Process Calc.'!L26),"",'In Process Calc.'!L26)</f>
        <v/>
      </c>
      <c r="BV33" s="243" t="str">
        <f>IF(ISBLANK('In Process Calc.'!M26),"",'In Process Calc.'!M26)</f>
        <v/>
      </c>
      <c r="BW33" s="243" t="str">
        <f>IF(ISBLANK('In Process Calc.'!N26),"",'In Process Calc.'!N26)</f>
        <v/>
      </c>
      <c r="BX33" s="243" t="str">
        <f>IF(ISBLANK('In Process Calc.'!O26),"",'In Process Calc.'!O26)</f>
        <v/>
      </c>
      <c r="BY33" s="243" t="str">
        <f>IF(ISBLANK('In Process Calc.'!P26),"",'In Process Calc.'!P26)</f>
        <v/>
      </c>
      <c r="BZ33" s="243" t="str">
        <f>IF(ISBLANK('In Process Calc.'!Q26),"",'In Process Calc.'!Q26)</f>
        <v/>
      </c>
      <c r="CA33" s="243" t="str">
        <f>IF(ISBLANK('In Process Calc.'!R26),"",'In Process Calc.'!R26)</f>
        <v/>
      </c>
      <c r="CB33" s="243" t="str">
        <f>IF(ISBLANK('In Process Calc.'!S26),"",'In Process Calc.'!S26)</f>
        <v/>
      </c>
      <c r="CC33" s="243" t="str">
        <f>IF(ISBLANK('In Process Calc.'!T26),"",'In Process Calc.'!T26)</f>
        <v/>
      </c>
      <c r="CD33" s="243" t="str">
        <f>IF(ISBLANK('In Process Calc.'!U26),"",'In Process Calc.'!U26)</f>
        <v/>
      </c>
      <c r="CE33" s="243" t="str">
        <f>IF(ISBLANK('In Process Calc.'!V26),"",'In Process Calc.'!V26)</f>
        <v/>
      </c>
      <c r="CF33" s="243" t="str">
        <f>IF(ISBLANK('In Process Calc.'!W26),"",'In Process Calc.'!W26)</f>
        <v/>
      </c>
      <c r="CG33" s="243" t="str">
        <f>IF(ISBLANK('In Process Calc.'!X26),"",'In Process Calc.'!X26)</f>
        <v/>
      </c>
      <c r="CH33" s="243" t="str">
        <f>IF(ISBLANK('In Process Calc.'!Y26),"",'In Process Calc.'!Y26)</f>
        <v/>
      </c>
      <c r="CI33" s="243" t="str">
        <f>IF(ISBLANK('In Process Calc.'!Z26),"",'In Process Calc.'!Z26)</f>
        <v/>
      </c>
      <c r="CJ33" s="243" t="str">
        <f>IF(ISBLANK('In Process Calc.'!AA26),"",'In Process Calc.'!AA26)</f>
        <v/>
      </c>
      <c r="CK33" s="243" t="str">
        <f>IF(ISBLANK('In Process Calc.'!AB26),"",'In Process Calc.'!AB26)</f>
        <v/>
      </c>
      <c r="CL33" s="243" t="str">
        <f>IF(ISBLANK('In Process Calc.'!AC26),"",'In Process Calc.'!AC26)</f>
        <v/>
      </c>
      <c r="CM33" s="243" t="str">
        <f>IF(ISBLANK('In Process Calc.'!AD26),"",'In Process Calc.'!AD26)</f>
        <v/>
      </c>
      <c r="CN33" s="243" t="str">
        <f>IF(ISBLANK('In Process Calc.'!AE26),"",'In Process Calc.'!AE26)</f>
        <v/>
      </c>
      <c r="CO33" s="243" t="str">
        <f>IF(ISBLANK('In Process Calc.'!AF26),"",'In Process Calc.'!AF26)</f>
        <v/>
      </c>
      <c r="CP33" s="243" t="str">
        <f>IF(ISBLANK('In Process Calc.'!AG26),"",'In Process Calc.'!AG26)</f>
        <v/>
      </c>
      <c r="CQ33" s="243" t="str">
        <f>IF(ISBLANK('In Process Calc.'!AH26),"",'In Process Calc.'!AH26)</f>
        <v/>
      </c>
      <c r="CR33" s="243" t="str">
        <f>IF(ISBLANK('In Process Calc.'!AI26),"",'In Process Calc.'!AI26)</f>
        <v/>
      </c>
      <c r="CS33" s="243" t="str">
        <f>IF(ISBLANK('In Process Calc.'!AJ26),"",'In Process Calc.'!AJ26)</f>
        <v/>
      </c>
      <c r="CT33" s="243" t="str">
        <f>IF(ISBLANK('In Process Calc.'!AK26),"",'In Process Calc.'!AK26)</f>
        <v/>
      </c>
      <c r="CU33" s="243" t="str">
        <f>IF(ISBLANK('In Process Calc.'!AL26),"",'In Process Calc.'!AL26)</f>
        <v/>
      </c>
      <c r="CV33" s="243" t="str">
        <f>IF(ISBLANK('In Process Calc.'!AM26),"",'In Process Calc.'!AM26)</f>
        <v/>
      </c>
      <c r="CW33" s="243" t="str">
        <f>IF(ISBLANK('In Process Calc.'!AN26),"",'In Process Calc.'!AN26)</f>
        <v/>
      </c>
      <c r="CX33" s="243" t="str">
        <f>IF(ISBLANK('In Process Calc.'!AO26),"",'In Process Calc.'!AO26)</f>
        <v/>
      </c>
      <c r="CY33" s="243" t="str">
        <f>IF(ISBLANK('In Process Calc.'!AP26),"",'In Process Calc.'!AP26)</f>
        <v/>
      </c>
      <c r="CZ33" s="243" t="str">
        <f>IF(ISBLANK('In Process Calc.'!AQ26),"",'In Process Calc.'!AQ26)</f>
        <v/>
      </c>
      <c r="DA33" s="243" t="str">
        <f>IF(ISBLANK('In Process Calc.'!AR26),"",'In Process Calc.'!AR26)</f>
        <v/>
      </c>
      <c r="DB33" s="243" t="str">
        <f>IF(ISBLANK('In Process Calc.'!AS26),"",'In Process Calc.'!AS26)</f>
        <v/>
      </c>
      <c r="DC33" s="243" t="str">
        <f>IF(ISBLANK('In Process Calc.'!AT26),"",'In Process Calc.'!AT26)</f>
        <v/>
      </c>
      <c r="DD33" s="243" t="str">
        <f>IF(ISBLANK('In Process Calc.'!AU26),"",'In Process Calc.'!AU26)</f>
        <v/>
      </c>
      <c r="DE33" s="243" t="str">
        <f>IF(ISBLANK('In Process Calc.'!AV26),"",'In Process Calc.'!AV26)</f>
        <v/>
      </c>
      <c r="DF33" s="243" t="str">
        <f>IF(ISBLANK('In Process Calc.'!AW26),"",'In Process Calc.'!AW26)</f>
        <v/>
      </c>
      <c r="DG33" s="243" t="str">
        <f>IF(ISBLANK('In Process Calc.'!AX26),"",'In Process Calc.'!AX26)</f>
        <v/>
      </c>
      <c r="DH33" s="243" t="str">
        <f>IF(ISBLANK('In Process Calc.'!AY26),"",'In Process Calc.'!AY26)</f>
        <v/>
      </c>
      <c r="DI33" s="243" t="str">
        <f>IF(ISBLANK('In Process Calc.'!AZ26),"",'In Process Calc.'!AZ26)</f>
        <v/>
      </c>
      <c r="DJ33" s="243" t="str">
        <f>IF(ISBLANK('In Process Calc.'!BA26),"",'In Process Calc.'!BA26)</f>
        <v/>
      </c>
      <c r="DK33" s="243" t="str">
        <f>IF(ISBLANK('In Process Calc.'!BB26),"",'In Process Calc.'!BB26)</f>
        <v/>
      </c>
      <c r="DL33" s="243" t="str">
        <f>IF(ISBLANK('In Process Calc.'!BC26),"",'In Process Calc.'!BC26)</f>
        <v/>
      </c>
      <c r="DM33" s="243" t="str">
        <f>IF(ISBLANK('In Process Calc.'!BD26),"",'In Process Calc.'!BD26)</f>
        <v/>
      </c>
      <c r="DN33" s="243" t="str">
        <f>IF(ISBLANK('In Process Calc.'!BE26),"",'In Process Calc.'!BE26)</f>
        <v/>
      </c>
      <c r="DO33" s="243" t="str">
        <f>IF(ISBLANK('In Process Calc.'!BF26),"",'In Process Calc.'!BF26)</f>
        <v/>
      </c>
      <c r="DP33" s="243" t="str">
        <f>IF(ISBLANK('In Process Calc.'!BG26),"",'In Process Calc.'!BG26)</f>
        <v/>
      </c>
      <c r="DQ33" s="243" t="str">
        <f>IF(ISBLANK('In Process Calc.'!BH26),"",'In Process Calc.'!BH26)</f>
        <v/>
      </c>
      <c r="DR33" s="243" t="str">
        <f>IF(ISBLANK('In Process Calc.'!BI26),"",'In Process Calc.'!BI26)</f>
        <v/>
      </c>
      <c r="DS33" s="243" t="str">
        <f>IF(ISBLANK('In Process Calc.'!BJ26),"",'In Process Calc.'!BJ26)</f>
        <v/>
      </c>
      <c r="DT33" s="243" t="str">
        <f>IF(ISBLANK('In Process Calc.'!BK26),"",'In Process Calc.'!BK26)</f>
        <v/>
      </c>
      <c r="DU33" s="243" t="str">
        <f>IF(ISBLANK('In Process Calc.'!BL26),"",'In Process Calc.'!BL26)</f>
        <v/>
      </c>
      <c r="DV33" s="243" t="str">
        <f>IF(ISBLANK('In Process Calc.'!BM26),"",'In Process Calc.'!BM26)</f>
        <v/>
      </c>
      <c r="DW33" s="243" t="str">
        <f>IF(ISBLANK('In Process Calc.'!BN26),"",'In Process Calc.'!BN26)</f>
        <v/>
      </c>
      <c r="DX33" s="243" t="str">
        <f>IF(ISBLANK('In Process Calc.'!BO26),"",'In Process Calc.'!BO26)</f>
        <v/>
      </c>
      <c r="DY33" s="243" t="str">
        <f>IF(ISBLANK('In Process Calc.'!BP26),"",'In Process Calc.'!BP26)</f>
        <v/>
      </c>
      <c r="DZ33" s="243" t="str">
        <f>IF(ISBLANK('In Process Calc.'!BQ26),"",'In Process Calc.'!BQ26)</f>
        <v/>
      </c>
      <c r="EA33" s="243" t="str">
        <f>IF(ISBLANK('In Process Calc.'!BR26),"",'In Process Calc.'!BR26)</f>
        <v/>
      </c>
      <c r="EB33" s="243" t="str">
        <f>IF(ISBLANK('In Process Calc.'!BS26),"",'In Process Calc.'!BS26)</f>
        <v/>
      </c>
      <c r="EC33" s="243" t="str">
        <f>IF(ISBLANK('In Process Calc.'!BT26),"",'In Process Calc.'!BT26)</f>
        <v/>
      </c>
      <c r="ED33" s="243" t="str">
        <f>IF(ISBLANK('In Process Calc.'!BU26),"",'In Process Calc.'!BU26)</f>
        <v/>
      </c>
      <c r="EE33" s="243" t="str">
        <f>IF(ISBLANK('In Process Calc.'!BV26),"",'In Process Calc.'!BV26)</f>
        <v/>
      </c>
      <c r="EF33" s="243" t="str">
        <f>IF(ISBLANK('In Process Calc.'!BW26),"",'In Process Calc.'!BW26)</f>
        <v/>
      </c>
      <c r="EG33" s="243" t="str">
        <f>IF(ISBLANK('In Process Calc.'!BX26),"",'In Process Calc.'!BX26)</f>
        <v/>
      </c>
      <c r="EH33" s="243" t="str">
        <f>IF(ISBLANK('In Process Calc.'!BY26),"",'In Process Calc.'!BY26)</f>
        <v/>
      </c>
      <c r="EI33" s="243" t="str">
        <f>IF(ISBLANK('In Process Calc.'!BZ26),"",'In Process Calc.'!BZ26)</f>
        <v/>
      </c>
      <c r="EJ33" s="243" t="str">
        <f>IF(ISBLANK('In Process Calc.'!CA26),"",'In Process Calc.'!CA26)</f>
        <v/>
      </c>
      <c r="EK33" s="243">
        <f>IF(ISBLANK('Post Process Calc.'!A33),"",'Post Process Calc.'!A33)</f>
        <v>13.548549993133545</v>
      </c>
      <c r="EL33" s="243">
        <f>IF(ISBLANK('Post Process Calc.'!C33),"",'Post Process Calc.'!C33)</f>
        <v>5.2335567084138945E-2</v>
      </c>
      <c r="EM33" s="243">
        <f>IF(ISBLANK('Post Process Calc.'!D33),"",'Post Process Calc.'!D33)</f>
        <v>9.8429248909746633E-3</v>
      </c>
      <c r="EN33" s="243">
        <f>IF(ISBLANK('Post Process Calc.'!E33),"",'Post Process Calc.'!E33)</f>
        <v>-1.3789976439136284E-3</v>
      </c>
      <c r="EO33" s="243">
        <f>IF(ISBLANK('Post Process Calc.'!F33),"",'Post Process Calc.'!F33)</f>
        <v>-5.0098020991669661E-3</v>
      </c>
      <c r="EP33" s="243">
        <f>IF(ISBLANK('Post Process Calc.'!G33),"",'Post Process Calc.'!G33)</f>
        <v>1.3931788620839654E-4</v>
      </c>
      <c r="EQ33" s="243" t="str">
        <f>IF(ISBLANK('Post Process Calc.'!H33),"",'Post Process Calc.'!H33)</f>
        <v/>
      </c>
      <c r="ER33" s="243" t="str">
        <f>IF(ISBLANK('Post Process Calc.'!I33),"",'Post Process Calc.'!I33)</f>
        <v/>
      </c>
      <c r="ES33" s="243" t="str">
        <f>IF(ISBLANK('Post Process Calc.'!J33),"",'Post Process Calc.'!J33)</f>
        <v/>
      </c>
      <c r="ET33" s="243" t="str">
        <f>IF(ISBLANK('Post Process Calc.'!K33),"",'Post Process Calc.'!K33)</f>
        <v/>
      </c>
      <c r="EU33" s="243" t="str">
        <f>IF(ISBLANK('Post Process Calc.'!L33),"",'Post Process Calc.'!L33)</f>
        <v/>
      </c>
      <c r="EV33" s="243" t="str">
        <f>IF(ISBLANK('Post Process Calc.'!M33),"",'Post Process Calc.'!M33)</f>
        <v/>
      </c>
      <c r="EW33" s="243" t="str">
        <f>IF(ISBLANK('Post Process Calc.'!N33),"",'Post Process Calc.'!N33)</f>
        <v/>
      </c>
      <c r="EX33" s="243" t="str">
        <f>IF(ISBLANK('Post Process Calc.'!O33),"",'Post Process Calc.'!O33)</f>
        <v/>
      </c>
      <c r="EY33" s="243" t="str">
        <f>IF(ISBLANK('Post Process Calc.'!P33),"",'Post Process Calc.'!P33)</f>
        <v/>
      </c>
      <c r="EZ33" s="243" t="str">
        <f>IF(ISBLANK('Post Process Calc.'!Q33),"",'Post Process Calc.'!Q33)</f>
        <v/>
      </c>
      <c r="FA33" s="243" t="str">
        <f>IF(ISBLANK('Post Process Calc.'!R33),"",'Post Process Calc.'!R33)</f>
        <v/>
      </c>
      <c r="FB33" s="243" t="str">
        <f>IF(ISBLANK('Post Process Calc.'!S33),"",'Post Process Calc.'!S33)</f>
        <v/>
      </c>
      <c r="FC33" s="243" t="str">
        <f>IF(ISBLANK('Post Process Calc.'!T33),"",'Post Process Calc.'!T33)</f>
        <v/>
      </c>
      <c r="FD33" s="243" t="str">
        <f>IF(ISBLANK('Post Process Calc.'!U33),"",'Post Process Calc.'!U33)</f>
        <v/>
      </c>
      <c r="FE33" s="243" t="str">
        <f>IF(ISBLANK('Post Process Calc.'!V33),"",'Post Process Calc.'!V33)</f>
        <v/>
      </c>
      <c r="FF33" s="243" t="str">
        <f>IF(ISBLANK('Post Process Calc.'!W33),"",'Post Process Calc.'!W33)</f>
        <v/>
      </c>
      <c r="FG33" s="243" t="str">
        <f>IF(ISBLANK('Post Process Calc.'!X33),"",'Post Process Calc.'!X33)</f>
        <v/>
      </c>
      <c r="FH33" s="243" t="str">
        <f>IF(ISBLANK('Post Process Calc.'!Y33),"",'Post Process Calc.'!Y33)</f>
        <v/>
      </c>
      <c r="FI33" s="243" t="str">
        <f>IF(ISBLANK('Post Process Calc.'!Z33),"",'Post Process Calc.'!Z33)</f>
        <v/>
      </c>
      <c r="FJ33" s="243" t="str">
        <f>IF(ISBLANK('Post Process Calc.'!AA33),"",'Post Process Calc.'!AA33)</f>
        <v/>
      </c>
      <c r="FK33" s="243" t="str">
        <f>IF(ISBLANK('Post Process Calc.'!AB33),"",'Post Process Calc.'!AB33)</f>
        <v/>
      </c>
      <c r="FL33" s="243" t="str">
        <f>IF(ISBLANK('Post Process Calc.'!AC33),"",'Post Process Calc.'!AC33)</f>
        <v/>
      </c>
      <c r="FM33" s="243" t="str">
        <f>IF(ISBLANK('Post Process Calc.'!AD33),"",'Post Process Calc.'!AD33)</f>
        <v/>
      </c>
      <c r="FN33" s="243" t="str">
        <f>IF(ISBLANK('Post Process Calc.'!AE33),"",'Post Process Calc.'!AE33)</f>
        <v/>
      </c>
      <c r="FO33" s="243" t="str">
        <f>IF(ISBLANK('Post Process Calc.'!AF33),"",'Post Process Calc.'!AF33)</f>
        <v/>
      </c>
      <c r="FP33" s="243" t="str">
        <f>IF(ISBLANK('Post Process Calc.'!AG33),"",'Post Process Calc.'!AG33)</f>
        <v/>
      </c>
      <c r="FQ33" s="243" t="str">
        <f>IF(ISBLANK('Post Process Calc.'!AH33),"",'Post Process Calc.'!AH33)</f>
        <v/>
      </c>
      <c r="FR33" s="243" t="str">
        <f>IF(ISBLANK('Post Process Calc.'!AI33),"",'Post Process Calc.'!AI33)</f>
        <v/>
      </c>
      <c r="FS33" s="243" t="str">
        <f>IF(ISBLANK('Post Process Calc.'!AJ33),"",'Post Process Calc.'!AJ33)</f>
        <v/>
      </c>
    </row>
    <row r="34" spans="1:175">
      <c r="A34" s="238" t="str">
        <f>IF(Glutamine!B25&lt;&gt;0,Glutamine!$B$1,"")</f>
        <v/>
      </c>
      <c r="B34" s="238" t="str">
        <f>IF(ISBLANK(Glutamine!A25),"",Glutamine!A25)</f>
        <v/>
      </c>
      <c r="C34" s="245" t="str">
        <f>IF(ISBLANK(Glutamine!B25),"",Glutamine!B25)</f>
        <v/>
      </c>
      <c r="D34" s="246" t="str">
        <f>IF(ISBLANK(Glutamine!C25),"",Glutamine!C25)</f>
        <v/>
      </c>
      <c r="E34" s="238" t="str">
        <f>IF(ISBLANK(Glutamine!D25),"",Glutamine!D25)</f>
        <v/>
      </c>
      <c r="F34" s="238" t="str">
        <f>IF(ISBLANK(Glutamine!E25),"",Glutamine!E25)</f>
        <v/>
      </c>
      <c r="G34" s="238" t="str">
        <f>IF(ISBLANK(Glutamine!G25),"",Glutamine!G25)</f>
        <v/>
      </c>
      <c r="H34" s="238" t="str">
        <f>IF(ISBLANK(Glutamine!H25),"",Glutamine!H25)</f>
        <v/>
      </c>
      <c r="I34" s="238" t="str">
        <f>IF(ISBLANK(Glutamine!I25),"",Glutamine!I25)</f>
        <v/>
      </c>
      <c r="J34" s="238" t="str">
        <f>IF(ISBLANK(Glutamine!J25),"",Glutamine!J25)</f>
        <v/>
      </c>
      <c r="K34" s="238" t="str">
        <f>IF(ISBLANK(Glutamine!K25),"",Glutamine!K25)</f>
        <v/>
      </c>
      <c r="L34" s="238" t="str">
        <f>IF(ISBLANK(Glutamine!L25),"",Glutamine!L25)</f>
        <v/>
      </c>
      <c r="M34" s="238" t="str">
        <f>IF(ISBLANK(Glutamine!M25),"",Glutamine!M25)</f>
        <v/>
      </c>
      <c r="N34" s="238" t="str">
        <f>IF(ISBLANK(Glutamine!N25),"",Glutamine!N25)</f>
        <v/>
      </c>
      <c r="O34" s="238" t="str">
        <f>IF(ISBLANK(Glutamine!O25),"",Glutamine!O25)</f>
        <v/>
      </c>
      <c r="P34" s="238" t="str">
        <f>IF(ISBLANK(Glutamine!P25),"",Glutamine!P25)</f>
        <v/>
      </c>
      <c r="Q34" s="238" t="str">
        <f>IF(ISBLANK(Glutamine!Q25),"",Glutamine!Q25)</f>
        <v/>
      </c>
      <c r="R34" s="238" t="str">
        <f>IF(ISBLANK(Glutamine!R25),"",Glutamine!R25)</f>
        <v/>
      </c>
      <c r="S34" s="238" t="str">
        <f>IF(ISBLANK(Glutamine!S25),"",Glutamine!S25)</f>
        <v/>
      </c>
      <c r="T34" s="238" t="str">
        <f>IF(ISBLANK(Glutamine!T25),"",Glutamine!T25)</f>
        <v/>
      </c>
      <c r="U34" s="238" t="str">
        <f>IF(ISBLANK(Glutamine!U25),"",Glutamine!U25)</f>
        <v/>
      </c>
      <c r="V34" s="238" t="str">
        <f>IF(ISBLANK(Glutamine!V25),"",Glutamine!V25)</f>
        <v/>
      </c>
      <c r="W34" s="238" t="str">
        <f>IF(ISBLANK(Glutamine!W25),"",Glutamine!W25)</f>
        <v/>
      </c>
      <c r="X34" s="238" t="str">
        <f>IF(ISBLANK(Glutamine!X25),"",Glutamine!X25)</f>
        <v/>
      </c>
      <c r="Y34" s="238" t="str">
        <f>IF(ISBLANK(Glutamine!Y25),"",Glutamine!Y25)</f>
        <v/>
      </c>
      <c r="Z34" s="238" t="str">
        <f>IF(ISBLANK(Glutamine!Z25),"",Glutamine!Z25)</f>
        <v/>
      </c>
      <c r="AA34" s="238" t="str">
        <f>IF(ISBLANK(Glutamine!AA25),"",Glutamine!AA25)</f>
        <v/>
      </c>
      <c r="AB34" s="238" t="str">
        <f>IF(ISBLANK(Glutamine!AB25),"",Glutamine!AB25)</f>
        <v/>
      </c>
      <c r="AC34" s="238" t="str">
        <f>IF(ISBLANK(Glutamine!AC25),"",Glutamine!AC25)</f>
        <v/>
      </c>
      <c r="AD34" s="238" t="str">
        <f>IF(ISBLANK(Glutamine!AD25),"",Glutamine!AD25)</f>
        <v/>
      </c>
      <c r="AE34" s="238" t="str">
        <f>IF(ISBLANK(Glutamine!AE25),"",Glutamine!AE25)</f>
        <v/>
      </c>
      <c r="AF34" s="238" t="str">
        <f>IF(ISBLANK(Glutamine!AF25),"",Glutamine!AF25)</f>
        <v/>
      </c>
      <c r="AG34" s="238" t="str">
        <f>IF(ISBLANK(Glutamine!AG25),"",Glutamine!AG25)</f>
        <v/>
      </c>
      <c r="AH34" s="238" t="str">
        <f>IF(ISBLANK(Glutamine!AH25),"",Glutamine!AH25)</f>
        <v/>
      </c>
      <c r="AI34" s="238" t="str">
        <f>IF(ISBLANK(Glutamine!AI25),"",Glutamine!AI25)</f>
        <v/>
      </c>
      <c r="AJ34" s="238" t="str">
        <f>IF(ISBLANK(Glutamine!AJ25),"",Glutamine!AJ25)</f>
        <v/>
      </c>
      <c r="AK34" s="238" t="str">
        <f>IF(ISBLANK(Glutamine!AK25),"",Glutamine!AK25)</f>
        <v/>
      </c>
      <c r="AL34" s="238" t="str">
        <f>IF(ISBLANK(Glutamine!AL25),"",Glutamine!AL25)</f>
        <v/>
      </c>
      <c r="AM34" s="238" t="str">
        <f>IF(ISBLANK(Glutamine!AM25),"",Glutamine!AM25)</f>
        <v/>
      </c>
      <c r="AN34" s="238" t="str">
        <f>IF(ISBLANK(Glutamine!AN25),"",Glutamine!AN25)</f>
        <v/>
      </c>
      <c r="AO34" s="238" t="str">
        <f>IF(ISBLANK(Glutamine!AO25),"",Glutamine!AO25)</f>
        <v/>
      </c>
      <c r="AP34" s="238" t="str">
        <f>IF(ISBLANK(Glutamine!AP25),"",Glutamine!AP25)</f>
        <v/>
      </c>
      <c r="AQ34" s="238" t="e">
        <f>IF(ISBLANK(Glutamine!#REF!),"",Glutamine!#REF!)</f>
        <v>#REF!</v>
      </c>
      <c r="AR34" s="238" t="e">
        <f>IF(ISBLANK(Glutamine!#REF!),"",Glutamine!#REF!)</f>
        <v>#REF!</v>
      </c>
      <c r="AS34" s="238" t="e">
        <f>IF(ISBLANK(Glutamine!#REF!),"",Glutamine!#REF!)</f>
        <v>#REF!</v>
      </c>
      <c r="AT34" s="238" t="e">
        <f>IF(ISBLANK(Glutamine!#REF!),"",Glutamine!#REF!)</f>
        <v>#REF!</v>
      </c>
      <c r="AU34" s="238" t="e">
        <f>IF(ISBLANK(Glutamine!#REF!),"",Glutamine!#REF!)</f>
        <v>#REF!</v>
      </c>
      <c r="AV34" s="238" t="e">
        <f>IF(ISBLANK(Glutamine!#REF!),"",Glutamine!#REF!)</f>
        <v>#REF!</v>
      </c>
      <c r="AW34" s="238" t="e">
        <f>IF(ISBLANK(Glutamine!#REF!),"",Glutamine!#REF!)</f>
        <v>#REF!</v>
      </c>
      <c r="AX34" s="238" t="e">
        <f>IF(ISBLANK(Glutamine!#REF!),"",Glutamine!#REF!)</f>
        <v>#REF!</v>
      </c>
      <c r="AY34" s="238" t="e">
        <f>IF(ISBLANK(Glutamine!#REF!),"",Glutamine!#REF!)</f>
        <v>#REF!</v>
      </c>
      <c r="AZ34" s="238" t="e">
        <f>IF(ISBLANK(Glutamine!#REF!),"",Glutamine!#REF!)</f>
        <v>#REF!</v>
      </c>
      <c r="BA34" s="238" t="e">
        <f>IF(ISBLANK(Glutamine!#REF!),"",Glutamine!#REF!)</f>
        <v>#REF!</v>
      </c>
      <c r="BB34" s="238" t="e">
        <f>IF(ISBLANK(Glutamine!#REF!),"",Glutamine!#REF!)</f>
        <v>#REF!</v>
      </c>
      <c r="BC34" s="238" t="e">
        <f>IF(ISBLANK(Glutamine!#REF!),"",Glutamine!#REF!)</f>
        <v>#REF!</v>
      </c>
      <c r="BD34" s="238" t="e">
        <f>IF(ISBLANK(Glutamine!#REF!),"",Glutamine!#REF!)</f>
        <v>#REF!</v>
      </c>
      <c r="BE34" s="238" t="e">
        <f>IF(ISBLANK(Glutamine!#REF!),"",Glutamine!#REF!)</f>
        <v>#REF!</v>
      </c>
      <c r="BF34" s="238" t="e">
        <f>IF(ISBLANK(Glutamine!#REF!),"",Glutamine!#REF!)</f>
        <v>#REF!</v>
      </c>
      <c r="BG34" s="238" t="e">
        <f>IF(ISBLANK(Glutamine!#REF!),"",Glutamine!#REF!)</f>
        <v>#REF!</v>
      </c>
      <c r="BH34" s="238" t="e">
        <f>IF(ISBLANK(Glutamine!#REF!),"",Glutamine!#REF!)</f>
        <v>#REF!</v>
      </c>
      <c r="BI34" s="238" t="e">
        <f>IF(ISBLANK(Glutamine!#REF!),"",Glutamine!#REF!)</f>
        <v>#REF!</v>
      </c>
      <c r="BJ34" s="238" t="e">
        <f>IF(ISBLANK(Glutamine!#REF!),"",Glutamine!#REF!)</f>
        <v>#REF!</v>
      </c>
      <c r="BK34" s="238" t="e">
        <f>IF(ISBLANK(Glutamine!#REF!),"",Glutamine!#REF!)</f>
        <v>#REF!</v>
      </c>
      <c r="BL34" s="238" t="e">
        <f>IF(ISBLANK(Glutamine!#REF!),"",Glutamine!#REF!)</f>
        <v>#REF!</v>
      </c>
      <c r="BM34" s="238" t="e">
        <f>IF(ISBLANK(Glutamine!#REF!),"",Glutamine!#REF!)</f>
        <v>#REF!</v>
      </c>
      <c r="BN34" s="238" t="str">
        <f>IF(ISBLANK('In Process Calc.'!B27),"",ROUND('In Process Calc.'!B27,2))</f>
        <v/>
      </c>
      <c r="BO34" s="238" t="str">
        <f>IF(ISBLANK('In Process Calc.'!C27),"",ROUND('In Process Calc.'!C27,2))</f>
        <v/>
      </c>
      <c r="BP34" s="238" t="str">
        <f>IF(ISBLANK('In Process Calc.'!E27),"",'In Process Calc.'!E27)</f>
        <v/>
      </c>
      <c r="BQ34" s="238" t="str">
        <f>IF(ISBLANK('In Process Calc.'!F27),"",'In Process Calc.'!F27)</f>
        <v/>
      </c>
      <c r="BR34" s="238" t="str">
        <f>IF(ISBLANK('In Process Calc.'!H27),"",'In Process Calc.'!H27)</f>
        <v/>
      </c>
      <c r="BS34" s="238" t="str">
        <f>IF(ISBLANK('In Process Calc.'!J27),"",'In Process Calc.'!J27)</f>
        <v/>
      </c>
      <c r="BT34" s="238" t="str">
        <f>IF(ISBLANK('In Process Calc.'!K27),"",'In Process Calc.'!K27)</f>
        <v/>
      </c>
      <c r="BU34" s="238" t="str">
        <f>IF(ISBLANK('In Process Calc.'!L27),"",'In Process Calc.'!L27)</f>
        <v/>
      </c>
      <c r="BV34" s="243" t="str">
        <f>IF(ISBLANK('In Process Calc.'!M27),"",'In Process Calc.'!M27)</f>
        <v/>
      </c>
      <c r="BW34" s="243" t="str">
        <f>IF(ISBLANK('In Process Calc.'!N27),"",'In Process Calc.'!N27)</f>
        <v/>
      </c>
      <c r="BX34" s="243" t="str">
        <f>IF(ISBLANK('In Process Calc.'!O27),"",'In Process Calc.'!O27)</f>
        <v/>
      </c>
      <c r="BY34" s="243" t="str">
        <f>IF(ISBLANK('In Process Calc.'!P27),"",'In Process Calc.'!P27)</f>
        <v/>
      </c>
      <c r="BZ34" s="243" t="str">
        <f>IF(ISBLANK('In Process Calc.'!Q27),"",'In Process Calc.'!Q27)</f>
        <v/>
      </c>
      <c r="CA34" s="243" t="str">
        <f>IF(ISBLANK('In Process Calc.'!R27),"",'In Process Calc.'!R27)</f>
        <v/>
      </c>
      <c r="CB34" s="243" t="str">
        <f>IF(ISBLANK('In Process Calc.'!S27),"",'In Process Calc.'!S27)</f>
        <v/>
      </c>
      <c r="CC34" s="243" t="str">
        <f>IF(ISBLANK('In Process Calc.'!T27),"",'In Process Calc.'!T27)</f>
        <v/>
      </c>
      <c r="CD34" s="243" t="str">
        <f>IF(ISBLANK('In Process Calc.'!U27),"",'In Process Calc.'!U27)</f>
        <v/>
      </c>
      <c r="CE34" s="243" t="str">
        <f>IF(ISBLANK('In Process Calc.'!V27),"",'In Process Calc.'!V27)</f>
        <v/>
      </c>
      <c r="CF34" s="243" t="str">
        <f>IF(ISBLANK('In Process Calc.'!W27),"",'In Process Calc.'!W27)</f>
        <v/>
      </c>
      <c r="CG34" s="243" t="str">
        <f>IF(ISBLANK('In Process Calc.'!X27),"",'In Process Calc.'!X27)</f>
        <v/>
      </c>
      <c r="CH34" s="243" t="str">
        <f>IF(ISBLANK('In Process Calc.'!Y27),"",'In Process Calc.'!Y27)</f>
        <v/>
      </c>
      <c r="CI34" s="243" t="str">
        <f>IF(ISBLANK('In Process Calc.'!Z27),"",'In Process Calc.'!Z27)</f>
        <v/>
      </c>
      <c r="CJ34" s="243" t="str">
        <f>IF(ISBLANK('In Process Calc.'!AA27),"",'In Process Calc.'!AA27)</f>
        <v/>
      </c>
      <c r="CK34" s="243" t="str">
        <f>IF(ISBLANK('In Process Calc.'!AB27),"",'In Process Calc.'!AB27)</f>
        <v/>
      </c>
      <c r="CL34" s="243" t="str">
        <f>IF(ISBLANK('In Process Calc.'!AC27),"",'In Process Calc.'!AC27)</f>
        <v/>
      </c>
      <c r="CM34" s="243" t="str">
        <f>IF(ISBLANK('In Process Calc.'!AD27),"",'In Process Calc.'!AD27)</f>
        <v/>
      </c>
      <c r="CN34" s="243" t="str">
        <f>IF(ISBLANK('In Process Calc.'!AE27),"",'In Process Calc.'!AE27)</f>
        <v/>
      </c>
      <c r="CO34" s="243" t="str">
        <f>IF(ISBLANK('In Process Calc.'!AF27),"",'In Process Calc.'!AF27)</f>
        <v/>
      </c>
      <c r="CP34" s="243" t="str">
        <f>IF(ISBLANK('In Process Calc.'!AG27),"",'In Process Calc.'!AG27)</f>
        <v/>
      </c>
      <c r="CQ34" s="243" t="str">
        <f>IF(ISBLANK('In Process Calc.'!AH27),"",'In Process Calc.'!AH27)</f>
        <v/>
      </c>
      <c r="CR34" s="243" t="str">
        <f>IF(ISBLANK('In Process Calc.'!AI27),"",'In Process Calc.'!AI27)</f>
        <v/>
      </c>
      <c r="CS34" s="243" t="str">
        <f>IF(ISBLANK('In Process Calc.'!AJ27),"",'In Process Calc.'!AJ27)</f>
        <v/>
      </c>
      <c r="CT34" s="243" t="str">
        <f>IF(ISBLANK('In Process Calc.'!AK27),"",'In Process Calc.'!AK27)</f>
        <v/>
      </c>
      <c r="CU34" s="243" t="str">
        <f>IF(ISBLANK('In Process Calc.'!AL27),"",'In Process Calc.'!AL27)</f>
        <v/>
      </c>
      <c r="CV34" s="243" t="str">
        <f>IF(ISBLANK('In Process Calc.'!AM27),"",'In Process Calc.'!AM27)</f>
        <v/>
      </c>
      <c r="CW34" s="243" t="str">
        <f>IF(ISBLANK('In Process Calc.'!AN27),"",'In Process Calc.'!AN27)</f>
        <v/>
      </c>
      <c r="CX34" s="243" t="str">
        <f>IF(ISBLANK('In Process Calc.'!AO27),"",'In Process Calc.'!AO27)</f>
        <v/>
      </c>
      <c r="CY34" s="243" t="str">
        <f>IF(ISBLANK('In Process Calc.'!AP27),"",'In Process Calc.'!AP27)</f>
        <v/>
      </c>
      <c r="CZ34" s="243" t="str">
        <f>IF(ISBLANK('In Process Calc.'!AQ27),"",'In Process Calc.'!AQ27)</f>
        <v/>
      </c>
      <c r="DA34" s="243" t="str">
        <f>IF(ISBLANK('In Process Calc.'!AR27),"",'In Process Calc.'!AR27)</f>
        <v/>
      </c>
      <c r="DB34" s="243" t="str">
        <f>IF(ISBLANK('In Process Calc.'!AS27),"",'In Process Calc.'!AS27)</f>
        <v/>
      </c>
      <c r="DC34" s="243" t="str">
        <f>IF(ISBLANK('In Process Calc.'!AT27),"",'In Process Calc.'!AT27)</f>
        <v/>
      </c>
      <c r="DD34" s="243" t="str">
        <f>IF(ISBLANK('In Process Calc.'!AU27),"",'In Process Calc.'!AU27)</f>
        <v/>
      </c>
      <c r="DE34" s="243" t="str">
        <f>IF(ISBLANK('In Process Calc.'!AV27),"",'In Process Calc.'!AV27)</f>
        <v/>
      </c>
      <c r="DF34" s="243" t="str">
        <f>IF(ISBLANK('In Process Calc.'!AW27),"",'In Process Calc.'!AW27)</f>
        <v/>
      </c>
      <c r="DG34" s="243" t="str">
        <f>IF(ISBLANK('In Process Calc.'!AX27),"",'In Process Calc.'!AX27)</f>
        <v/>
      </c>
      <c r="DH34" s="243" t="str">
        <f>IF(ISBLANK('In Process Calc.'!AY27),"",'In Process Calc.'!AY27)</f>
        <v/>
      </c>
      <c r="DI34" s="243" t="str">
        <f>IF(ISBLANK('In Process Calc.'!AZ27),"",'In Process Calc.'!AZ27)</f>
        <v/>
      </c>
      <c r="DJ34" s="243" t="str">
        <f>IF(ISBLANK('In Process Calc.'!BA27),"",'In Process Calc.'!BA27)</f>
        <v/>
      </c>
      <c r="DK34" s="243" t="str">
        <f>IF(ISBLANK('In Process Calc.'!BB27),"",'In Process Calc.'!BB27)</f>
        <v/>
      </c>
      <c r="DL34" s="243" t="str">
        <f>IF(ISBLANK('In Process Calc.'!BC27),"",'In Process Calc.'!BC27)</f>
        <v/>
      </c>
      <c r="DM34" s="243" t="str">
        <f>IF(ISBLANK('In Process Calc.'!BD27),"",'In Process Calc.'!BD27)</f>
        <v/>
      </c>
      <c r="DN34" s="243" t="str">
        <f>IF(ISBLANK('In Process Calc.'!BE27),"",'In Process Calc.'!BE27)</f>
        <v/>
      </c>
      <c r="DO34" s="243" t="str">
        <f>IF(ISBLANK('In Process Calc.'!BF27),"",'In Process Calc.'!BF27)</f>
        <v/>
      </c>
      <c r="DP34" s="243" t="str">
        <f>IF(ISBLANK('In Process Calc.'!BG27),"",'In Process Calc.'!BG27)</f>
        <v/>
      </c>
      <c r="DQ34" s="243" t="str">
        <f>IF(ISBLANK('In Process Calc.'!BH27),"",'In Process Calc.'!BH27)</f>
        <v/>
      </c>
      <c r="DR34" s="243" t="str">
        <f>IF(ISBLANK('In Process Calc.'!BI27),"",'In Process Calc.'!BI27)</f>
        <v/>
      </c>
      <c r="DS34" s="243" t="str">
        <f>IF(ISBLANK('In Process Calc.'!BJ27),"",'In Process Calc.'!BJ27)</f>
        <v/>
      </c>
      <c r="DT34" s="243" t="str">
        <f>IF(ISBLANK('In Process Calc.'!BK27),"",'In Process Calc.'!BK27)</f>
        <v/>
      </c>
      <c r="DU34" s="243" t="str">
        <f>IF(ISBLANK('In Process Calc.'!BL27),"",'In Process Calc.'!BL27)</f>
        <v/>
      </c>
      <c r="DV34" s="243" t="str">
        <f>IF(ISBLANK('In Process Calc.'!BM27),"",'In Process Calc.'!BM27)</f>
        <v/>
      </c>
      <c r="DW34" s="243" t="str">
        <f>IF(ISBLANK('In Process Calc.'!BN27),"",'In Process Calc.'!BN27)</f>
        <v/>
      </c>
      <c r="DX34" s="243" t="str">
        <f>IF(ISBLANK('In Process Calc.'!BO27),"",'In Process Calc.'!BO27)</f>
        <v/>
      </c>
      <c r="DY34" s="243" t="str">
        <f>IF(ISBLANK('In Process Calc.'!BP27),"",'In Process Calc.'!BP27)</f>
        <v/>
      </c>
      <c r="DZ34" s="243" t="str">
        <f>IF(ISBLANK('In Process Calc.'!BQ27),"",'In Process Calc.'!BQ27)</f>
        <v/>
      </c>
      <c r="EA34" s="243" t="str">
        <f>IF(ISBLANK('In Process Calc.'!BR27),"",'In Process Calc.'!BR27)</f>
        <v/>
      </c>
      <c r="EB34" s="243" t="str">
        <f>IF(ISBLANK('In Process Calc.'!BS27),"",'In Process Calc.'!BS27)</f>
        <v/>
      </c>
      <c r="EC34" s="243" t="str">
        <f>IF(ISBLANK('In Process Calc.'!BT27),"",'In Process Calc.'!BT27)</f>
        <v/>
      </c>
      <c r="ED34" s="243" t="str">
        <f>IF(ISBLANK('In Process Calc.'!BU27),"",'In Process Calc.'!BU27)</f>
        <v/>
      </c>
      <c r="EE34" s="243" t="str">
        <f>IF(ISBLANK('In Process Calc.'!BV27),"",'In Process Calc.'!BV27)</f>
        <v/>
      </c>
      <c r="EF34" s="243" t="str">
        <f>IF(ISBLANK('In Process Calc.'!BW27),"",'In Process Calc.'!BW27)</f>
        <v/>
      </c>
      <c r="EG34" s="243" t="str">
        <f>IF(ISBLANK('In Process Calc.'!BX27),"",'In Process Calc.'!BX27)</f>
        <v/>
      </c>
      <c r="EH34" s="243" t="str">
        <f>IF(ISBLANK('In Process Calc.'!BY27),"",'In Process Calc.'!BY27)</f>
        <v/>
      </c>
      <c r="EI34" s="243" t="str">
        <f>IF(ISBLANK('In Process Calc.'!BZ27),"",'In Process Calc.'!BZ27)</f>
        <v/>
      </c>
      <c r="EJ34" s="243" t="str">
        <f>IF(ISBLANK('In Process Calc.'!CA27),"",'In Process Calc.'!CA27)</f>
        <v/>
      </c>
      <c r="EK34" s="243">
        <f>IF(ISBLANK('Post Process Calc.'!A34),"",'Post Process Calc.'!A34)</f>
        <v>13.162699563598633</v>
      </c>
      <c r="EL34" s="243">
        <f>IF(ISBLANK('Post Process Calc.'!C34),"",'Post Process Calc.'!C34)</f>
        <v>-3.1736463330655734E-3</v>
      </c>
      <c r="EM34" s="243">
        <f>IF(ISBLANK('Post Process Calc.'!D34),"",'Post Process Calc.'!D34)</f>
        <v>-1.1018417584221781E-2</v>
      </c>
      <c r="EN34" s="243">
        <f>IF(ISBLANK('Post Process Calc.'!E34),"",'Post Process Calc.'!E34)</f>
        <v>8.2580978467444504E-4</v>
      </c>
      <c r="EO34" s="243">
        <f>IF(ISBLANK('Post Process Calc.'!F34),"",'Post Process Calc.'!F34)</f>
        <v>5.8660560658678447E-3</v>
      </c>
      <c r="EP34" s="243">
        <f>IF(ISBLANK('Post Process Calc.'!G34),"",'Post Process Calc.'!G34)</f>
        <v>5.5736543335243825E-3</v>
      </c>
      <c r="EQ34" s="243" t="str">
        <f>IF(ISBLANK('Post Process Calc.'!H34),"",'Post Process Calc.'!H34)</f>
        <v/>
      </c>
      <c r="ER34" s="243" t="str">
        <f>IF(ISBLANK('Post Process Calc.'!I34),"",'Post Process Calc.'!I34)</f>
        <v/>
      </c>
      <c r="ES34" s="243" t="str">
        <f>IF(ISBLANK('Post Process Calc.'!J34),"",'Post Process Calc.'!J34)</f>
        <v/>
      </c>
      <c r="ET34" s="243" t="str">
        <f>IF(ISBLANK('Post Process Calc.'!K34),"",'Post Process Calc.'!K34)</f>
        <v/>
      </c>
      <c r="EU34" s="243" t="str">
        <f>IF(ISBLANK('Post Process Calc.'!L34),"",'Post Process Calc.'!L34)</f>
        <v/>
      </c>
      <c r="EV34" s="243" t="str">
        <f>IF(ISBLANK('Post Process Calc.'!M34),"",'Post Process Calc.'!M34)</f>
        <v/>
      </c>
      <c r="EW34" s="243" t="str">
        <f>IF(ISBLANK('Post Process Calc.'!N34),"",'Post Process Calc.'!N34)</f>
        <v/>
      </c>
      <c r="EX34" s="243" t="str">
        <f>IF(ISBLANK('Post Process Calc.'!O34),"",'Post Process Calc.'!O34)</f>
        <v/>
      </c>
      <c r="EY34" s="243" t="str">
        <f>IF(ISBLANK('Post Process Calc.'!P34),"",'Post Process Calc.'!P34)</f>
        <v/>
      </c>
      <c r="EZ34" s="243" t="str">
        <f>IF(ISBLANK('Post Process Calc.'!Q34),"",'Post Process Calc.'!Q34)</f>
        <v/>
      </c>
      <c r="FA34" s="243" t="str">
        <f>IF(ISBLANK('Post Process Calc.'!R34),"",'Post Process Calc.'!R34)</f>
        <v/>
      </c>
      <c r="FB34" s="243" t="str">
        <f>IF(ISBLANK('Post Process Calc.'!S34),"",'Post Process Calc.'!S34)</f>
        <v/>
      </c>
      <c r="FC34" s="243" t="str">
        <f>IF(ISBLANK('Post Process Calc.'!T34),"",'Post Process Calc.'!T34)</f>
        <v/>
      </c>
      <c r="FD34" s="243" t="str">
        <f>IF(ISBLANK('Post Process Calc.'!U34),"",'Post Process Calc.'!U34)</f>
        <v/>
      </c>
      <c r="FE34" s="243" t="str">
        <f>IF(ISBLANK('Post Process Calc.'!V34),"",'Post Process Calc.'!V34)</f>
        <v/>
      </c>
      <c r="FF34" s="243" t="str">
        <f>IF(ISBLANK('Post Process Calc.'!W34),"",'Post Process Calc.'!W34)</f>
        <v/>
      </c>
      <c r="FG34" s="243" t="str">
        <f>IF(ISBLANK('Post Process Calc.'!X34),"",'Post Process Calc.'!X34)</f>
        <v/>
      </c>
      <c r="FH34" s="243" t="str">
        <f>IF(ISBLANK('Post Process Calc.'!Y34),"",'Post Process Calc.'!Y34)</f>
        <v/>
      </c>
      <c r="FI34" s="243" t="str">
        <f>IF(ISBLANK('Post Process Calc.'!Z34),"",'Post Process Calc.'!Z34)</f>
        <v/>
      </c>
      <c r="FJ34" s="243" t="str">
        <f>IF(ISBLANK('Post Process Calc.'!AA34),"",'Post Process Calc.'!AA34)</f>
        <v/>
      </c>
      <c r="FK34" s="243" t="str">
        <f>IF(ISBLANK('Post Process Calc.'!AB34),"",'Post Process Calc.'!AB34)</f>
        <v/>
      </c>
      <c r="FL34" s="243" t="str">
        <f>IF(ISBLANK('Post Process Calc.'!AC34),"",'Post Process Calc.'!AC34)</f>
        <v/>
      </c>
      <c r="FM34" s="243" t="str">
        <f>IF(ISBLANK('Post Process Calc.'!AD34),"",'Post Process Calc.'!AD34)</f>
        <v/>
      </c>
      <c r="FN34" s="243" t="str">
        <f>IF(ISBLANK('Post Process Calc.'!AE34),"",'Post Process Calc.'!AE34)</f>
        <v/>
      </c>
      <c r="FO34" s="243" t="str">
        <f>IF(ISBLANK('Post Process Calc.'!AF34),"",'Post Process Calc.'!AF34)</f>
        <v/>
      </c>
      <c r="FP34" s="243" t="str">
        <f>IF(ISBLANK('Post Process Calc.'!AG34),"",'Post Process Calc.'!AG34)</f>
        <v/>
      </c>
      <c r="FQ34" s="243" t="str">
        <f>IF(ISBLANK('Post Process Calc.'!AH34),"",'Post Process Calc.'!AH34)</f>
        <v/>
      </c>
      <c r="FR34" s="243" t="str">
        <f>IF(ISBLANK('Post Process Calc.'!AI34),"",'Post Process Calc.'!AI34)</f>
        <v/>
      </c>
      <c r="FS34" s="243" t="str">
        <f>IF(ISBLANK('Post Process Calc.'!AJ34),"",'Post Process Calc.'!AJ34)</f>
        <v/>
      </c>
    </row>
    <row r="35" spans="1:175">
      <c r="A35" s="238" t="str">
        <f>IF(Glutamine!B26&lt;&gt;0,Glutamine!$B$1,"")</f>
        <v/>
      </c>
      <c r="B35" s="238" t="str">
        <f>IF(ISBLANK(Glutamine!A26),"",Glutamine!A26)</f>
        <v/>
      </c>
      <c r="C35" s="245" t="str">
        <f>IF(ISBLANK(Glutamine!B26),"",Glutamine!B26)</f>
        <v/>
      </c>
      <c r="D35" s="246" t="str">
        <f>IF(ISBLANK(Glutamine!C26),"",Glutamine!C26)</f>
        <v/>
      </c>
      <c r="E35" s="238" t="str">
        <f>IF(ISBLANK(Glutamine!D26),"",Glutamine!D26)</f>
        <v/>
      </c>
      <c r="F35" s="238" t="str">
        <f>IF(ISBLANK(Glutamine!E26),"",Glutamine!E26)</f>
        <v/>
      </c>
      <c r="G35" s="238" t="str">
        <f>IF(ISBLANK(Glutamine!G26),"",Glutamine!G26)</f>
        <v/>
      </c>
      <c r="H35" s="238" t="str">
        <f>IF(ISBLANK(Glutamine!H26),"",Glutamine!H26)</f>
        <v/>
      </c>
      <c r="I35" s="238" t="str">
        <f>IF(ISBLANK(Glutamine!I26),"",Glutamine!I26)</f>
        <v/>
      </c>
      <c r="J35" s="238" t="str">
        <f>IF(ISBLANK(Glutamine!J26),"",Glutamine!J26)</f>
        <v/>
      </c>
      <c r="K35" s="238" t="str">
        <f>IF(ISBLANK(Glutamine!K26),"",Glutamine!K26)</f>
        <v/>
      </c>
      <c r="L35" s="238" t="str">
        <f>IF(ISBLANK(Glutamine!L26),"",Glutamine!L26)</f>
        <v/>
      </c>
      <c r="M35" s="238" t="str">
        <f>IF(ISBLANK(Glutamine!M26),"",Glutamine!M26)</f>
        <v/>
      </c>
      <c r="N35" s="238" t="str">
        <f>IF(ISBLANK(Glutamine!N26),"",Glutamine!N26)</f>
        <v/>
      </c>
      <c r="O35" s="238" t="str">
        <f>IF(ISBLANK(Glutamine!O26),"",Glutamine!O26)</f>
        <v/>
      </c>
      <c r="P35" s="238" t="str">
        <f>IF(ISBLANK(Glutamine!P26),"",Glutamine!P26)</f>
        <v/>
      </c>
      <c r="Q35" s="238" t="str">
        <f>IF(ISBLANK(Glutamine!Q26),"",Glutamine!Q26)</f>
        <v/>
      </c>
      <c r="R35" s="238" t="str">
        <f>IF(ISBLANK(Glutamine!R26),"",Glutamine!R26)</f>
        <v/>
      </c>
      <c r="S35" s="238" t="str">
        <f>IF(ISBLANK(Glutamine!S26),"",Glutamine!S26)</f>
        <v/>
      </c>
      <c r="T35" s="238" t="str">
        <f>IF(ISBLANK(Glutamine!T26),"",Glutamine!T26)</f>
        <v/>
      </c>
      <c r="U35" s="238" t="str">
        <f>IF(ISBLANK(Glutamine!U26),"",Glutamine!U26)</f>
        <v/>
      </c>
      <c r="V35" s="238" t="str">
        <f>IF(ISBLANK(Glutamine!V26),"",Glutamine!V26)</f>
        <v/>
      </c>
      <c r="W35" s="238" t="str">
        <f>IF(ISBLANK(Glutamine!W26),"",Glutamine!W26)</f>
        <v/>
      </c>
      <c r="X35" s="238" t="str">
        <f>IF(ISBLANK(Glutamine!X26),"",Glutamine!X26)</f>
        <v/>
      </c>
      <c r="Y35" s="238" t="str">
        <f>IF(ISBLANK(Glutamine!Y26),"",Glutamine!Y26)</f>
        <v/>
      </c>
      <c r="Z35" s="238" t="str">
        <f>IF(ISBLANK(Glutamine!Z26),"",Glutamine!Z26)</f>
        <v/>
      </c>
      <c r="AA35" s="238" t="str">
        <f>IF(ISBLANK(Glutamine!AA26),"",Glutamine!AA26)</f>
        <v/>
      </c>
      <c r="AB35" s="238" t="str">
        <f>IF(ISBLANK(Glutamine!AB26),"",Glutamine!AB26)</f>
        <v/>
      </c>
      <c r="AC35" s="238" t="str">
        <f>IF(ISBLANK(Glutamine!AC26),"",Glutamine!AC26)</f>
        <v/>
      </c>
      <c r="AD35" s="238" t="str">
        <f>IF(ISBLANK(Glutamine!AD26),"",Glutamine!AD26)</f>
        <v/>
      </c>
      <c r="AE35" s="238" t="str">
        <f>IF(ISBLANK(Glutamine!AE26),"",Glutamine!AE26)</f>
        <v/>
      </c>
      <c r="AF35" s="238" t="str">
        <f>IF(ISBLANK(Glutamine!AF26),"",Glutamine!AF26)</f>
        <v/>
      </c>
      <c r="AG35" s="238" t="str">
        <f>IF(ISBLANK(Glutamine!AG26),"",Glutamine!AG26)</f>
        <v/>
      </c>
      <c r="AH35" s="238" t="str">
        <f>IF(ISBLANK(Glutamine!AH26),"",Glutamine!AH26)</f>
        <v/>
      </c>
      <c r="AI35" s="238" t="str">
        <f>IF(ISBLANK(Glutamine!AI26),"",Glutamine!AI26)</f>
        <v/>
      </c>
      <c r="AJ35" s="238" t="str">
        <f>IF(ISBLANK(Glutamine!AJ26),"",Glutamine!AJ26)</f>
        <v/>
      </c>
      <c r="AK35" s="238" t="str">
        <f>IF(ISBLANK(Glutamine!AK26),"",Glutamine!AK26)</f>
        <v/>
      </c>
      <c r="AL35" s="238" t="str">
        <f>IF(ISBLANK(Glutamine!AL26),"",Glutamine!AL26)</f>
        <v/>
      </c>
      <c r="AM35" s="238" t="str">
        <f>IF(ISBLANK(Glutamine!AM26),"",Glutamine!AM26)</f>
        <v/>
      </c>
      <c r="AN35" s="238" t="str">
        <f>IF(ISBLANK(Glutamine!AN26),"",Glutamine!AN26)</f>
        <v/>
      </c>
      <c r="AO35" s="238" t="str">
        <f>IF(ISBLANK(Glutamine!AO26),"",Glutamine!AO26)</f>
        <v/>
      </c>
      <c r="AP35" s="238" t="str">
        <f>IF(ISBLANK(Glutamine!AP26),"",Glutamine!AP26)</f>
        <v/>
      </c>
      <c r="AQ35" s="238" t="e">
        <f>IF(ISBLANK(Glutamine!#REF!),"",Glutamine!#REF!)</f>
        <v>#REF!</v>
      </c>
      <c r="AR35" s="238" t="e">
        <f>IF(ISBLANK(Glutamine!#REF!),"",Glutamine!#REF!)</f>
        <v>#REF!</v>
      </c>
      <c r="AS35" s="238" t="e">
        <f>IF(ISBLANK(Glutamine!#REF!),"",Glutamine!#REF!)</f>
        <v>#REF!</v>
      </c>
      <c r="AT35" s="238" t="e">
        <f>IF(ISBLANK(Glutamine!#REF!),"",Glutamine!#REF!)</f>
        <v>#REF!</v>
      </c>
      <c r="AU35" s="238" t="e">
        <f>IF(ISBLANK(Glutamine!#REF!),"",Glutamine!#REF!)</f>
        <v>#REF!</v>
      </c>
      <c r="AV35" s="238" t="e">
        <f>IF(ISBLANK(Glutamine!#REF!),"",Glutamine!#REF!)</f>
        <v>#REF!</v>
      </c>
      <c r="AW35" s="238" t="e">
        <f>IF(ISBLANK(Glutamine!#REF!),"",Glutamine!#REF!)</f>
        <v>#REF!</v>
      </c>
      <c r="AX35" s="238" t="e">
        <f>IF(ISBLANK(Glutamine!#REF!),"",Glutamine!#REF!)</f>
        <v>#REF!</v>
      </c>
      <c r="AY35" s="238" t="e">
        <f>IF(ISBLANK(Glutamine!#REF!),"",Glutamine!#REF!)</f>
        <v>#REF!</v>
      </c>
      <c r="AZ35" s="238" t="e">
        <f>IF(ISBLANK(Glutamine!#REF!),"",Glutamine!#REF!)</f>
        <v>#REF!</v>
      </c>
      <c r="BA35" s="238" t="e">
        <f>IF(ISBLANK(Glutamine!#REF!),"",Glutamine!#REF!)</f>
        <v>#REF!</v>
      </c>
      <c r="BB35" s="238" t="e">
        <f>IF(ISBLANK(Glutamine!#REF!),"",Glutamine!#REF!)</f>
        <v>#REF!</v>
      </c>
      <c r="BC35" s="238" t="e">
        <f>IF(ISBLANK(Glutamine!#REF!),"",Glutamine!#REF!)</f>
        <v>#REF!</v>
      </c>
      <c r="BD35" s="238" t="e">
        <f>IF(ISBLANK(Glutamine!#REF!),"",Glutamine!#REF!)</f>
        <v>#REF!</v>
      </c>
      <c r="BE35" s="238" t="e">
        <f>IF(ISBLANK(Glutamine!#REF!),"",Glutamine!#REF!)</f>
        <v>#REF!</v>
      </c>
      <c r="BF35" s="238" t="e">
        <f>IF(ISBLANK(Glutamine!#REF!),"",Glutamine!#REF!)</f>
        <v>#REF!</v>
      </c>
      <c r="BG35" s="238" t="e">
        <f>IF(ISBLANK(Glutamine!#REF!),"",Glutamine!#REF!)</f>
        <v>#REF!</v>
      </c>
      <c r="BH35" s="238" t="e">
        <f>IF(ISBLANK(Glutamine!#REF!),"",Glutamine!#REF!)</f>
        <v>#REF!</v>
      </c>
      <c r="BI35" s="238" t="e">
        <f>IF(ISBLANK(Glutamine!#REF!),"",Glutamine!#REF!)</f>
        <v>#REF!</v>
      </c>
      <c r="BJ35" s="238" t="e">
        <f>IF(ISBLANK(Glutamine!#REF!),"",Glutamine!#REF!)</f>
        <v>#REF!</v>
      </c>
      <c r="BK35" s="238" t="e">
        <f>IF(ISBLANK(Glutamine!#REF!),"",Glutamine!#REF!)</f>
        <v>#REF!</v>
      </c>
      <c r="BL35" s="238" t="e">
        <f>IF(ISBLANK(Glutamine!#REF!),"",Glutamine!#REF!)</f>
        <v>#REF!</v>
      </c>
      <c r="BM35" s="238" t="e">
        <f>IF(ISBLANK(Glutamine!#REF!),"",Glutamine!#REF!)</f>
        <v>#REF!</v>
      </c>
      <c r="BN35" s="238" t="str">
        <f>IF(ISBLANK('In Process Calc.'!B28),"",ROUND('In Process Calc.'!B28,2))</f>
        <v/>
      </c>
      <c r="BO35" s="238" t="str">
        <f>IF(ISBLANK('In Process Calc.'!C28),"",ROUND('In Process Calc.'!C28,2))</f>
        <v/>
      </c>
      <c r="BP35" s="238" t="str">
        <f>IF(ISBLANK('In Process Calc.'!E28),"",'In Process Calc.'!E28)</f>
        <v/>
      </c>
      <c r="BQ35" s="238" t="str">
        <f>IF(ISBLANK('In Process Calc.'!F28),"",'In Process Calc.'!F28)</f>
        <v/>
      </c>
      <c r="BR35" s="238" t="str">
        <f>IF(ISBLANK('In Process Calc.'!H28),"",'In Process Calc.'!H28)</f>
        <v/>
      </c>
      <c r="BS35" s="238" t="str">
        <f>IF(ISBLANK('In Process Calc.'!J28),"",'In Process Calc.'!J28)</f>
        <v/>
      </c>
      <c r="BT35" s="238" t="str">
        <f>IF(ISBLANK('In Process Calc.'!K28),"",'In Process Calc.'!K28)</f>
        <v/>
      </c>
      <c r="BU35" s="238" t="str">
        <f>IF(ISBLANK('In Process Calc.'!L28),"",'In Process Calc.'!L28)</f>
        <v/>
      </c>
      <c r="BV35" s="243" t="str">
        <f>IF(ISBLANK('In Process Calc.'!M28),"",'In Process Calc.'!M28)</f>
        <v/>
      </c>
      <c r="BW35" s="243" t="str">
        <f>IF(ISBLANK('In Process Calc.'!N28),"",'In Process Calc.'!N28)</f>
        <v/>
      </c>
      <c r="BX35" s="243" t="str">
        <f>IF(ISBLANK('In Process Calc.'!O28),"",'In Process Calc.'!O28)</f>
        <v/>
      </c>
      <c r="BY35" s="243" t="str">
        <f>IF(ISBLANK('In Process Calc.'!P28),"",'In Process Calc.'!P28)</f>
        <v/>
      </c>
      <c r="BZ35" s="243" t="str">
        <f>IF(ISBLANK('In Process Calc.'!Q28),"",'In Process Calc.'!Q28)</f>
        <v/>
      </c>
      <c r="CA35" s="243" t="str">
        <f>IF(ISBLANK('In Process Calc.'!R28),"",'In Process Calc.'!R28)</f>
        <v/>
      </c>
      <c r="CB35" s="243" t="str">
        <f>IF(ISBLANK('In Process Calc.'!S28),"",'In Process Calc.'!S28)</f>
        <v/>
      </c>
      <c r="CC35" s="243" t="str">
        <f>IF(ISBLANK('In Process Calc.'!T28),"",'In Process Calc.'!T28)</f>
        <v/>
      </c>
      <c r="CD35" s="243" t="str">
        <f>IF(ISBLANK('In Process Calc.'!U28),"",'In Process Calc.'!U28)</f>
        <v/>
      </c>
      <c r="CE35" s="243" t="str">
        <f>IF(ISBLANK('In Process Calc.'!V28),"",'In Process Calc.'!V28)</f>
        <v/>
      </c>
      <c r="CF35" s="243" t="str">
        <f>IF(ISBLANK('In Process Calc.'!W28),"",'In Process Calc.'!W28)</f>
        <v/>
      </c>
      <c r="CG35" s="243" t="str">
        <f>IF(ISBLANK('In Process Calc.'!X28),"",'In Process Calc.'!X28)</f>
        <v/>
      </c>
      <c r="CH35" s="243" t="str">
        <f>IF(ISBLANK('In Process Calc.'!Y28),"",'In Process Calc.'!Y28)</f>
        <v/>
      </c>
      <c r="CI35" s="243" t="str">
        <f>IF(ISBLANK('In Process Calc.'!Z28),"",'In Process Calc.'!Z28)</f>
        <v/>
      </c>
      <c r="CJ35" s="243" t="str">
        <f>IF(ISBLANK('In Process Calc.'!AA28),"",'In Process Calc.'!AA28)</f>
        <v/>
      </c>
      <c r="CK35" s="243" t="str">
        <f>IF(ISBLANK('In Process Calc.'!AB28),"",'In Process Calc.'!AB28)</f>
        <v/>
      </c>
      <c r="CL35" s="243" t="str">
        <f>IF(ISBLANK('In Process Calc.'!AC28),"",'In Process Calc.'!AC28)</f>
        <v/>
      </c>
      <c r="CM35" s="243" t="str">
        <f>IF(ISBLANK('In Process Calc.'!AD28),"",'In Process Calc.'!AD28)</f>
        <v/>
      </c>
      <c r="CN35" s="243" t="str">
        <f>IF(ISBLANK('In Process Calc.'!AE28),"",'In Process Calc.'!AE28)</f>
        <v/>
      </c>
      <c r="CO35" s="243" t="str">
        <f>IF(ISBLANK('In Process Calc.'!AF28),"",'In Process Calc.'!AF28)</f>
        <v/>
      </c>
      <c r="CP35" s="243" t="str">
        <f>IF(ISBLANK('In Process Calc.'!AG28),"",'In Process Calc.'!AG28)</f>
        <v/>
      </c>
      <c r="CQ35" s="243" t="str">
        <f>IF(ISBLANK('In Process Calc.'!AH28),"",'In Process Calc.'!AH28)</f>
        <v/>
      </c>
      <c r="CR35" s="243" t="str">
        <f>IF(ISBLANK('In Process Calc.'!AI28),"",'In Process Calc.'!AI28)</f>
        <v/>
      </c>
      <c r="CS35" s="243" t="str">
        <f>IF(ISBLANK('In Process Calc.'!AJ28),"",'In Process Calc.'!AJ28)</f>
        <v/>
      </c>
      <c r="CT35" s="243" t="str">
        <f>IF(ISBLANK('In Process Calc.'!AK28),"",'In Process Calc.'!AK28)</f>
        <v/>
      </c>
      <c r="CU35" s="243" t="str">
        <f>IF(ISBLANK('In Process Calc.'!AL28),"",'In Process Calc.'!AL28)</f>
        <v/>
      </c>
      <c r="CV35" s="243" t="str">
        <f>IF(ISBLANK('In Process Calc.'!AM28),"",'In Process Calc.'!AM28)</f>
        <v/>
      </c>
      <c r="CW35" s="243" t="str">
        <f>IF(ISBLANK('In Process Calc.'!AN28),"",'In Process Calc.'!AN28)</f>
        <v/>
      </c>
      <c r="CX35" s="243" t="str">
        <f>IF(ISBLANK('In Process Calc.'!AO28),"",'In Process Calc.'!AO28)</f>
        <v/>
      </c>
      <c r="CY35" s="243" t="str">
        <f>IF(ISBLANK('In Process Calc.'!AP28),"",'In Process Calc.'!AP28)</f>
        <v/>
      </c>
      <c r="CZ35" s="243" t="str">
        <f>IF(ISBLANK('In Process Calc.'!AQ28),"",'In Process Calc.'!AQ28)</f>
        <v/>
      </c>
      <c r="DA35" s="243" t="str">
        <f>IF(ISBLANK('In Process Calc.'!AR28),"",'In Process Calc.'!AR28)</f>
        <v/>
      </c>
      <c r="DB35" s="243" t="str">
        <f>IF(ISBLANK('In Process Calc.'!AS28),"",'In Process Calc.'!AS28)</f>
        <v/>
      </c>
      <c r="DC35" s="243" t="str">
        <f>IF(ISBLANK('In Process Calc.'!AT28),"",'In Process Calc.'!AT28)</f>
        <v/>
      </c>
      <c r="DD35" s="243" t="str">
        <f>IF(ISBLANK('In Process Calc.'!AU28),"",'In Process Calc.'!AU28)</f>
        <v/>
      </c>
      <c r="DE35" s="243" t="str">
        <f>IF(ISBLANK('In Process Calc.'!AV28),"",'In Process Calc.'!AV28)</f>
        <v/>
      </c>
      <c r="DF35" s="243" t="str">
        <f>IF(ISBLANK('In Process Calc.'!AW28),"",'In Process Calc.'!AW28)</f>
        <v/>
      </c>
      <c r="DG35" s="243" t="str">
        <f>IF(ISBLANK('In Process Calc.'!AX28),"",'In Process Calc.'!AX28)</f>
        <v/>
      </c>
      <c r="DH35" s="243" t="str">
        <f>IF(ISBLANK('In Process Calc.'!AY28),"",'In Process Calc.'!AY28)</f>
        <v/>
      </c>
      <c r="DI35" s="243" t="str">
        <f>IF(ISBLANK('In Process Calc.'!AZ28),"",'In Process Calc.'!AZ28)</f>
        <v/>
      </c>
      <c r="DJ35" s="243" t="str">
        <f>IF(ISBLANK('In Process Calc.'!BA28),"",'In Process Calc.'!BA28)</f>
        <v/>
      </c>
      <c r="DK35" s="243" t="str">
        <f>IF(ISBLANK('In Process Calc.'!BB28),"",'In Process Calc.'!BB28)</f>
        <v/>
      </c>
      <c r="DL35" s="243" t="str">
        <f>IF(ISBLANK('In Process Calc.'!BC28),"",'In Process Calc.'!BC28)</f>
        <v/>
      </c>
      <c r="DM35" s="243" t="str">
        <f>IF(ISBLANK('In Process Calc.'!BD28),"",'In Process Calc.'!BD28)</f>
        <v/>
      </c>
      <c r="DN35" s="243" t="str">
        <f>IF(ISBLANK('In Process Calc.'!BE28),"",'In Process Calc.'!BE28)</f>
        <v/>
      </c>
      <c r="DO35" s="243" t="str">
        <f>IF(ISBLANK('In Process Calc.'!BF28),"",'In Process Calc.'!BF28)</f>
        <v/>
      </c>
      <c r="DP35" s="243" t="str">
        <f>IF(ISBLANK('In Process Calc.'!BG28),"",'In Process Calc.'!BG28)</f>
        <v/>
      </c>
      <c r="DQ35" s="243" t="str">
        <f>IF(ISBLANK('In Process Calc.'!BH28),"",'In Process Calc.'!BH28)</f>
        <v/>
      </c>
      <c r="DR35" s="243" t="str">
        <f>IF(ISBLANK('In Process Calc.'!BI28),"",'In Process Calc.'!BI28)</f>
        <v/>
      </c>
      <c r="DS35" s="243" t="str">
        <f>IF(ISBLANK('In Process Calc.'!BJ28),"",'In Process Calc.'!BJ28)</f>
        <v/>
      </c>
      <c r="DT35" s="243" t="str">
        <f>IF(ISBLANK('In Process Calc.'!BK28),"",'In Process Calc.'!BK28)</f>
        <v/>
      </c>
      <c r="DU35" s="243" t="str">
        <f>IF(ISBLANK('In Process Calc.'!BL28),"",'In Process Calc.'!BL28)</f>
        <v/>
      </c>
      <c r="DV35" s="243" t="str">
        <f>IF(ISBLANK('In Process Calc.'!BM28),"",'In Process Calc.'!BM28)</f>
        <v/>
      </c>
      <c r="DW35" s="243" t="str">
        <f>IF(ISBLANK('In Process Calc.'!BN28),"",'In Process Calc.'!BN28)</f>
        <v/>
      </c>
      <c r="DX35" s="243" t="str">
        <f>IF(ISBLANK('In Process Calc.'!BO28),"",'In Process Calc.'!BO28)</f>
        <v/>
      </c>
      <c r="DY35" s="243" t="str">
        <f>IF(ISBLANK('In Process Calc.'!BP28),"",'In Process Calc.'!BP28)</f>
        <v/>
      </c>
      <c r="DZ35" s="243" t="str">
        <f>IF(ISBLANK('In Process Calc.'!BQ28),"",'In Process Calc.'!BQ28)</f>
        <v/>
      </c>
      <c r="EA35" s="243" t="str">
        <f>IF(ISBLANK('In Process Calc.'!BR28),"",'In Process Calc.'!BR28)</f>
        <v/>
      </c>
      <c r="EB35" s="243" t="str">
        <f>IF(ISBLANK('In Process Calc.'!BS28),"",'In Process Calc.'!BS28)</f>
        <v/>
      </c>
      <c r="EC35" s="243" t="str">
        <f>IF(ISBLANK('In Process Calc.'!BT28),"",'In Process Calc.'!BT28)</f>
        <v/>
      </c>
      <c r="ED35" s="243" t="str">
        <f>IF(ISBLANK('In Process Calc.'!BU28),"",'In Process Calc.'!BU28)</f>
        <v/>
      </c>
      <c r="EE35" s="243" t="str">
        <f>IF(ISBLANK('In Process Calc.'!BV28),"",'In Process Calc.'!BV28)</f>
        <v/>
      </c>
      <c r="EF35" s="243" t="str">
        <f>IF(ISBLANK('In Process Calc.'!BW28),"",'In Process Calc.'!BW28)</f>
        <v/>
      </c>
      <c r="EG35" s="243" t="str">
        <f>IF(ISBLANK('In Process Calc.'!BX28),"",'In Process Calc.'!BX28)</f>
        <v/>
      </c>
      <c r="EH35" s="243" t="str">
        <f>IF(ISBLANK('In Process Calc.'!BY28),"",'In Process Calc.'!BY28)</f>
        <v/>
      </c>
      <c r="EI35" s="243" t="str">
        <f>IF(ISBLANK('In Process Calc.'!BZ28),"",'In Process Calc.'!BZ28)</f>
        <v/>
      </c>
      <c r="EJ35" s="243" t="str">
        <f>IF(ISBLANK('In Process Calc.'!CA28),"",'In Process Calc.'!CA28)</f>
        <v/>
      </c>
      <c r="EK35" s="243" t="str">
        <f>IF(ISBLANK('Post Process Calc.'!A35),"",'Post Process Calc.'!A35)</f>
        <v/>
      </c>
      <c r="EL35" s="243" t="str">
        <f>IF(ISBLANK('Post Process Calc.'!C35),"",'Post Process Calc.'!C35)</f>
        <v/>
      </c>
      <c r="EM35" s="243" t="str">
        <f>IF(ISBLANK('Post Process Calc.'!D35),"",'Post Process Calc.'!D35)</f>
        <v/>
      </c>
      <c r="EN35" s="243" t="str">
        <f>IF(ISBLANK('Post Process Calc.'!E35),"",'Post Process Calc.'!E35)</f>
        <v/>
      </c>
      <c r="EO35" s="243" t="str">
        <f>IF(ISBLANK('Post Process Calc.'!F35),"",'Post Process Calc.'!F35)</f>
        <v/>
      </c>
      <c r="EP35" s="243" t="str">
        <f>IF(ISBLANK('Post Process Calc.'!G35),"",'Post Process Calc.'!G35)</f>
        <v/>
      </c>
      <c r="EQ35" s="243" t="str">
        <f>IF(ISBLANK('Post Process Calc.'!H35),"",'Post Process Calc.'!H35)</f>
        <v/>
      </c>
      <c r="ER35" s="243" t="str">
        <f>IF(ISBLANK('Post Process Calc.'!I35),"",'Post Process Calc.'!I35)</f>
        <v/>
      </c>
      <c r="ES35" s="243" t="str">
        <f>IF(ISBLANK('Post Process Calc.'!J35),"",'Post Process Calc.'!J35)</f>
        <v/>
      </c>
      <c r="ET35" s="243" t="str">
        <f>IF(ISBLANK('Post Process Calc.'!K35),"",'Post Process Calc.'!K35)</f>
        <v/>
      </c>
      <c r="EU35" s="243" t="str">
        <f>IF(ISBLANK('Post Process Calc.'!L35),"",'Post Process Calc.'!L35)</f>
        <v/>
      </c>
      <c r="EV35" s="243" t="str">
        <f>IF(ISBLANK('Post Process Calc.'!M35),"",'Post Process Calc.'!M35)</f>
        <v/>
      </c>
      <c r="EW35" s="243" t="str">
        <f>IF(ISBLANK('Post Process Calc.'!N35),"",'Post Process Calc.'!N35)</f>
        <v/>
      </c>
      <c r="EX35" s="243" t="str">
        <f>IF(ISBLANK('Post Process Calc.'!O35),"",'Post Process Calc.'!O35)</f>
        <v/>
      </c>
      <c r="EY35" s="243" t="str">
        <f>IF(ISBLANK('Post Process Calc.'!P35),"",'Post Process Calc.'!P35)</f>
        <v/>
      </c>
      <c r="EZ35" s="243" t="str">
        <f>IF(ISBLANK('Post Process Calc.'!Q35),"",'Post Process Calc.'!Q35)</f>
        <v/>
      </c>
      <c r="FA35" s="243" t="str">
        <f>IF(ISBLANK('Post Process Calc.'!R35),"",'Post Process Calc.'!R35)</f>
        <v/>
      </c>
      <c r="FB35" s="243" t="str">
        <f>IF(ISBLANK('Post Process Calc.'!S35),"",'Post Process Calc.'!S35)</f>
        <v/>
      </c>
      <c r="FC35" s="243" t="str">
        <f>IF(ISBLANK('Post Process Calc.'!T35),"",'Post Process Calc.'!T35)</f>
        <v/>
      </c>
      <c r="FD35" s="243" t="str">
        <f>IF(ISBLANK('Post Process Calc.'!U35),"",'Post Process Calc.'!U35)</f>
        <v/>
      </c>
      <c r="FE35" s="243" t="str">
        <f>IF(ISBLANK('Post Process Calc.'!V35),"",'Post Process Calc.'!V35)</f>
        <v/>
      </c>
      <c r="FF35" s="243" t="str">
        <f>IF(ISBLANK('Post Process Calc.'!W35),"",'Post Process Calc.'!W35)</f>
        <v/>
      </c>
      <c r="FG35" s="243" t="str">
        <f>IF(ISBLANK('Post Process Calc.'!X35),"",'Post Process Calc.'!X35)</f>
        <v/>
      </c>
      <c r="FH35" s="243" t="str">
        <f>IF(ISBLANK('Post Process Calc.'!Y35),"",'Post Process Calc.'!Y35)</f>
        <v/>
      </c>
      <c r="FI35" s="243" t="str">
        <f>IF(ISBLANK('Post Process Calc.'!Z35),"",'Post Process Calc.'!Z35)</f>
        <v/>
      </c>
      <c r="FJ35" s="243" t="str">
        <f>IF(ISBLANK('Post Process Calc.'!AA35),"",'Post Process Calc.'!AA35)</f>
        <v/>
      </c>
      <c r="FK35" s="243" t="str">
        <f>IF(ISBLANK('Post Process Calc.'!AB35),"",'Post Process Calc.'!AB35)</f>
        <v/>
      </c>
      <c r="FL35" s="243" t="str">
        <f>IF(ISBLANK('Post Process Calc.'!AC35),"",'Post Process Calc.'!AC35)</f>
        <v/>
      </c>
      <c r="FM35" s="243" t="str">
        <f>IF(ISBLANK('Post Process Calc.'!AD35),"",'Post Process Calc.'!AD35)</f>
        <v/>
      </c>
      <c r="FN35" s="243" t="str">
        <f>IF(ISBLANK('Post Process Calc.'!AE35),"",'Post Process Calc.'!AE35)</f>
        <v/>
      </c>
      <c r="FO35" s="243" t="str">
        <f>IF(ISBLANK('Post Process Calc.'!AF35),"",'Post Process Calc.'!AF35)</f>
        <v/>
      </c>
      <c r="FP35" s="243" t="str">
        <f>IF(ISBLANK('Post Process Calc.'!AG35),"",'Post Process Calc.'!AG35)</f>
        <v/>
      </c>
      <c r="FQ35" s="243" t="str">
        <f>IF(ISBLANK('Post Process Calc.'!AH35),"",'Post Process Calc.'!AH35)</f>
        <v/>
      </c>
      <c r="FR35" s="243" t="str">
        <f>IF(ISBLANK('Post Process Calc.'!AI35),"",'Post Process Calc.'!AI35)</f>
        <v/>
      </c>
      <c r="FS35" s="243" t="str">
        <f>IF(ISBLANK('Post Process Calc.'!AJ35),"",'Post Process Calc.'!AJ35)</f>
        <v/>
      </c>
    </row>
    <row r="36" spans="1:175">
      <c r="A36" s="238" t="str">
        <f>IF(Glutamine!B27&lt;&gt;0,Glutamine!$B$1,"")</f>
        <v/>
      </c>
      <c r="B36" s="238" t="str">
        <f>IF(ISBLANK(Glutamine!A27),"",Glutamine!A27)</f>
        <v/>
      </c>
      <c r="C36" s="245" t="str">
        <f>IF(ISBLANK(Glutamine!B27),"",Glutamine!B27)</f>
        <v/>
      </c>
      <c r="D36" s="246" t="str">
        <f>IF(ISBLANK(Glutamine!C27),"",Glutamine!C27)</f>
        <v/>
      </c>
      <c r="E36" s="238" t="str">
        <f>IF(ISBLANK(Glutamine!D27),"",Glutamine!D27)</f>
        <v/>
      </c>
      <c r="F36" s="238" t="str">
        <f>IF(ISBLANK(Glutamine!E27),"",Glutamine!E27)</f>
        <v/>
      </c>
      <c r="G36" s="238" t="str">
        <f>IF(ISBLANK(Glutamine!G27),"",Glutamine!G27)</f>
        <v/>
      </c>
      <c r="H36" s="238" t="str">
        <f>IF(ISBLANK(Glutamine!H27),"",Glutamine!H27)</f>
        <v/>
      </c>
      <c r="I36" s="238" t="str">
        <f>IF(ISBLANK(Glutamine!I27),"",Glutamine!I27)</f>
        <v/>
      </c>
      <c r="J36" s="238" t="str">
        <f>IF(ISBLANK(Glutamine!J27),"",Glutamine!J27)</f>
        <v/>
      </c>
      <c r="K36" s="238" t="str">
        <f>IF(ISBLANK(Glutamine!K27),"",Glutamine!K27)</f>
        <v/>
      </c>
      <c r="L36" s="238" t="str">
        <f>IF(ISBLANK(Glutamine!L27),"",Glutamine!L27)</f>
        <v/>
      </c>
      <c r="M36" s="238" t="str">
        <f>IF(ISBLANK(Glutamine!M27),"",Glutamine!M27)</f>
        <v/>
      </c>
      <c r="N36" s="238" t="str">
        <f>IF(ISBLANK(Glutamine!N27),"",Glutamine!N27)</f>
        <v/>
      </c>
      <c r="O36" s="238" t="str">
        <f>IF(ISBLANK(Glutamine!O27),"",Glutamine!O27)</f>
        <v/>
      </c>
      <c r="P36" s="238" t="str">
        <f>IF(ISBLANK(Glutamine!P27),"",Glutamine!P27)</f>
        <v/>
      </c>
      <c r="Q36" s="238" t="str">
        <f>IF(ISBLANK(Glutamine!Q27),"",Glutamine!Q27)</f>
        <v/>
      </c>
      <c r="R36" s="238" t="str">
        <f>IF(ISBLANK(Glutamine!R27),"",Glutamine!R27)</f>
        <v/>
      </c>
      <c r="S36" s="238" t="str">
        <f>IF(ISBLANK(Glutamine!S27),"",Glutamine!S27)</f>
        <v/>
      </c>
      <c r="T36" s="238" t="str">
        <f>IF(ISBLANK(Glutamine!T27),"",Glutamine!T27)</f>
        <v/>
      </c>
      <c r="U36" s="238" t="str">
        <f>IF(ISBLANK(Glutamine!U27),"",Glutamine!U27)</f>
        <v/>
      </c>
      <c r="V36" s="238" t="str">
        <f>IF(ISBLANK(Glutamine!V27),"",Glutamine!V27)</f>
        <v/>
      </c>
      <c r="W36" s="238" t="str">
        <f>IF(ISBLANK(Glutamine!W27),"",Glutamine!W27)</f>
        <v/>
      </c>
      <c r="X36" s="238" t="str">
        <f>IF(ISBLANK(Glutamine!X27),"",Glutamine!X27)</f>
        <v/>
      </c>
      <c r="Y36" s="238" t="str">
        <f>IF(ISBLANK(Glutamine!Y27),"",Glutamine!Y27)</f>
        <v/>
      </c>
      <c r="Z36" s="238" t="str">
        <f>IF(ISBLANK(Glutamine!Z27),"",Glutamine!Z27)</f>
        <v/>
      </c>
      <c r="AA36" s="238" t="str">
        <f>IF(ISBLANK(Glutamine!AA27),"",Glutamine!AA27)</f>
        <v/>
      </c>
      <c r="AB36" s="238" t="str">
        <f>IF(ISBLANK(Glutamine!AB27),"",Glutamine!AB27)</f>
        <v/>
      </c>
      <c r="AC36" s="238" t="str">
        <f>IF(ISBLANK(Glutamine!AC27),"",Glutamine!AC27)</f>
        <v/>
      </c>
      <c r="AD36" s="238" t="str">
        <f>IF(ISBLANK(Glutamine!AD27),"",Glutamine!AD27)</f>
        <v/>
      </c>
      <c r="AE36" s="238" t="str">
        <f>IF(ISBLANK(Glutamine!AE27),"",Glutamine!AE27)</f>
        <v/>
      </c>
      <c r="AF36" s="238" t="str">
        <f>IF(ISBLANK(Glutamine!AF27),"",Glutamine!AF27)</f>
        <v/>
      </c>
      <c r="AG36" s="238" t="str">
        <f>IF(ISBLANK(Glutamine!AG27),"",Glutamine!AG27)</f>
        <v/>
      </c>
      <c r="AH36" s="238" t="str">
        <f>IF(ISBLANK(Glutamine!AH27),"",Glutamine!AH27)</f>
        <v/>
      </c>
      <c r="AI36" s="238" t="str">
        <f>IF(ISBLANK(Glutamine!AI27),"",Glutamine!AI27)</f>
        <v/>
      </c>
      <c r="AJ36" s="238" t="str">
        <f>IF(ISBLANK(Glutamine!AJ27),"",Glutamine!AJ27)</f>
        <v/>
      </c>
      <c r="AK36" s="238" t="str">
        <f>IF(ISBLANK(Glutamine!AK27),"",Glutamine!AK27)</f>
        <v/>
      </c>
      <c r="AL36" s="238" t="str">
        <f>IF(ISBLANK(Glutamine!AL27),"",Glutamine!AL27)</f>
        <v/>
      </c>
      <c r="AM36" s="238" t="str">
        <f>IF(ISBLANK(Glutamine!AM27),"",Glutamine!AM27)</f>
        <v/>
      </c>
      <c r="AN36" s="238" t="str">
        <f>IF(ISBLANK(Glutamine!AN27),"",Glutamine!AN27)</f>
        <v/>
      </c>
      <c r="AO36" s="238" t="str">
        <f>IF(ISBLANK(Glutamine!AO27),"",Glutamine!AO27)</f>
        <v/>
      </c>
      <c r="AP36" s="238" t="str">
        <f>IF(ISBLANK(Glutamine!AP27),"",Glutamine!AP27)</f>
        <v/>
      </c>
      <c r="AQ36" s="238" t="e">
        <f>IF(ISBLANK(Glutamine!#REF!),"",Glutamine!#REF!)</f>
        <v>#REF!</v>
      </c>
      <c r="AR36" s="238" t="e">
        <f>IF(ISBLANK(Glutamine!#REF!),"",Glutamine!#REF!)</f>
        <v>#REF!</v>
      </c>
      <c r="AS36" s="238" t="e">
        <f>IF(ISBLANK(Glutamine!#REF!),"",Glutamine!#REF!)</f>
        <v>#REF!</v>
      </c>
      <c r="AT36" s="238" t="e">
        <f>IF(ISBLANK(Glutamine!#REF!),"",Glutamine!#REF!)</f>
        <v>#REF!</v>
      </c>
      <c r="AU36" s="238" t="e">
        <f>IF(ISBLANK(Glutamine!#REF!),"",Glutamine!#REF!)</f>
        <v>#REF!</v>
      </c>
      <c r="AV36" s="238" t="e">
        <f>IF(ISBLANK(Glutamine!#REF!),"",Glutamine!#REF!)</f>
        <v>#REF!</v>
      </c>
      <c r="AW36" s="238" t="e">
        <f>IF(ISBLANK(Glutamine!#REF!),"",Glutamine!#REF!)</f>
        <v>#REF!</v>
      </c>
      <c r="AX36" s="238" t="e">
        <f>IF(ISBLANK(Glutamine!#REF!),"",Glutamine!#REF!)</f>
        <v>#REF!</v>
      </c>
      <c r="AY36" s="238" t="e">
        <f>IF(ISBLANK(Glutamine!#REF!),"",Glutamine!#REF!)</f>
        <v>#REF!</v>
      </c>
      <c r="AZ36" s="238" t="e">
        <f>IF(ISBLANK(Glutamine!#REF!),"",Glutamine!#REF!)</f>
        <v>#REF!</v>
      </c>
      <c r="BA36" s="238" t="e">
        <f>IF(ISBLANK(Glutamine!#REF!),"",Glutamine!#REF!)</f>
        <v>#REF!</v>
      </c>
      <c r="BB36" s="238" t="e">
        <f>IF(ISBLANK(Glutamine!#REF!),"",Glutamine!#REF!)</f>
        <v>#REF!</v>
      </c>
      <c r="BC36" s="238" t="e">
        <f>IF(ISBLANK(Glutamine!#REF!),"",Glutamine!#REF!)</f>
        <v>#REF!</v>
      </c>
      <c r="BD36" s="238" t="e">
        <f>IF(ISBLANK(Glutamine!#REF!),"",Glutamine!#REF!)</f>
        <v>#REF!</v>
      </c>
      <c r="BE36" s="238" t="e">
        <f>IF(ISBLANK(Glutamine!#REF!),"",Glutamine!#REF!)</f>
        <v>#REF!</v>
      </c>
      <c r="BF36" s="238" t="e">
        <f>IF(ISBLANK(Glutamine!#REF!),"",Glutamine!#REF!)</f>
        <v>#REF!</v>
      </c>
      <c r="BG36" s="238" t="e">
        <f>IF(ISBLANK(Glutamine!#REF!),"",Glutamine!#REF!)</f>
        <v>#REF!</v>
      </c>
      <c r="BH36" s="238" t="e">
        <f>IF(ISBLANK(Glutamine!#REF!),"",Glutamine!#REF!)</f>
        <v>#REF!</v>
      </c>
      <c r="BI36" s="238" t="e">
        <f>IF(ISBLANK(Glutamine!#REF!),"",Glutamine!#REF!)</f>
        <v>#REF!</v>
      </c>
      <c r="BJ36" s="238" t="e">
        <f>IF(ISBLANK(Glutamine!#REF!),"",Glutamine!#REF!)</f>
        <v>#REF!</v>
      </c>
      <c r="BK36" s="238" t="e">
        <f>IF(ISBLANK(Glutamine!#REF!),"",Glutamine!#REF!)</f>
        <v>#REF!</v>
      </c>
      <c r="BL36" s="238" t="e">
        <f>IF(ISBLANK(Glutamine!#REF!),"",Glutamine!#REF!)</f>
        <v>#REF!</v>
      </c>
      <c r="BM36" s="238" t="e">
        <f>IF(ISBLANK(Glutamine!#REF!),"",Glutamine!#REF!)</f>
        <v>#REF!</v>
      </c>
      <c r="BN36" s="238" t="str">
        <f>IF(ISBLANK('In Process Calc.'!B29),"",ROUND('In Process Calc.'!B29,2))</f>
        <v/>
      </c>
      <c r="BO36" s="238" t="str">
        <f>IF(ISBLANK('In Process Calc.'!C29),"",ROUND('In Process Calc.'!C29,2))</f>
        <v/>
      </c>
      <c r="BP36" s="238" t="str">
        <f>IF(ISBLANK('In Process Calc.'!E29),"",'In Process Calc.'!E29)</f>
        <v/>
      </c>
      <c r="BQ36" s="238" t="str">
        <f>IF(ISBLANK('In Process Calc.'!F29),"",'In Process Calc.'!F29)</f>
        <v/>
      </c>
      <c r="BR36" s="238" t="str">
        <f>IF(ISBLANK('In Process Calc.'!H29),"",'In Process Calc.'!H29)</f>
        <v/>
      </c>
      <c r="BS36" s="238" t="str">
        <f>IF(ISBLANK('In Process Calc.'!J29),"",'In Process Calc.'!J29)</f>
        <v/>
      </c>
      <c r="BT36" s="238" t="str">
        <f>IF(ISBLANK('In Process Calc.'!K29),"",'In Process Calc.'!K29)</f>
        <v/>
      </c>
      <c r="BU36" s="238" t="str">
        <f>IF(ISBLANK('In Process Calc.'!L29),"",'In Process Calc.'!L29)</f>
        <v/>
      </c>
      <c r="BV36" s="243" t="str">
        <f>IF(ISBLANK('In Process Calc.'!M29),"",'In Process Calc.'!M29)</f>
        <v/>
      </c>
      <c r="BW36" s="243" t="str">
        <f>IF(ISBLANK('In Process Calc.'!N29),"",'In Process Calc.'!N29)</f>
        <v/>
      </c>
      <c r="BX36" s="243" t="str">
        <f>IF(ISBLANK('In Process Calc.'!O29),"",'In Process Calc.'!O29)</f>
        <v/>
      </c>
      <c r="BY36" s="243" t="str">
        <f>IF(ISBLANK('In Process Calc.'!P29),"",'In Process Calc.'!P29)</f>
        <v/>
      </c>
      <c r="BZ36" s="243" t="str">
        <f>IF(ISBLANK('In Process Calc.'!Q29),"",'In Process Calc.'!Q29)</f>
        <v/>
      </c>
      <c r="CA36" s="243" t="str">
        <f>IF(ISBLANK('In Process Calc.'!R29),"",'In Process Calc.'!R29)</f>
        <v/>
      </c>
      <c r="CB36" s="243" t="str">
        <f>IF(ISBLANK('In Process Calc.'!S29),"",'In Process Calc.'!S29)</f>
        <v/>
      </c>
      <c r="CC36" s="243" t="str">
        <f>IF(ISBLANK('In Process Calc.'!T29),"",'In Process Calc.'!T29)</f>
        <v/>
      </c>
      <c r="CD36" s="243" t="str">
        <f>IF(ISBLANK('In Process Calc.'!U29),"",'In Process Calc.'!U29)</f>
        <v/>
      </c>
      <c r="CE36" s="243" t="str">
        <f>IF(ISBLANK('In Process Calc.'!V29),"",'In Process Calc.'!V29)</f>
        <v/>
      </c>
      <c r="CF36" s="243" t="str">
        <f>IF(ISBLANK('In Process Calc.'!W29),"",'In Process Calc.'!W29)</f>
        <v/>
      </c>
      <c r="CG36" s="243" t="str">
        <f>IF(ISBLANK('In Process Calc.'!X29),"",'In Process Calc.'!X29)</f>
        <v/>
      </c>
      <c r="CH36" s="243" t="str">
        <f>IF(ISBLANK('In Process Calc.'!Y29),"",'In Process Calc.'!Y29)</f>
        <v/>
      </c>
      <c r="CI36" s="243" t="str">
        <f>IF(ISBLANK('In Process Calc.'!Z29),"",'In Process Calc.'!Z29)</f>
        <v/>
      </c>
      <c r="CJ36" s="243" t="str">
        <f>IF(ISBLANK('In Process Calc.'!AA29),"",'In Process Calc.'!AA29)</f>
        <v/>
      </c>
      <c r="CK36" s="243" t="str">
        <f>IF(ISBLANK('In Process Calc.'!AB29),"",'In Process Calc.'!AB29)</f>
        <v/>
      </c>
      <c r="CL36" s="243" t="str">
        <f>IF(ISBLANK('In Process Calc.'!AC29),"",'In Process Calc.'!AC29)</f>
        <v/>
      </c>
      <c r="CM36" s="243" t="str">
        <f>IF(ISBLANK('In Process Calc.'!AD29),"",'In Process Calc.'!AD29)</f>
        <v/>
      </c>
      <c r="CN36" s="243" t="str">
        <f>IF(ISBLANK('In Process Calc.'!AE29),"",'In Process Calc.'!AE29)</f>
        <v/>
      </c>
      <c r="CO36" s="243" t="str">
        <f>IF(ISBLANK('In Process Calc.'!AF29),"",'In Process Calc.'!AF29)</f>
        <v/>
      </c>
      <c r="CP36" s="243" t="str">
        <f>IF(ISBLANK('In Process Calc.'!AG29),"",'In Process Calc.'!AG29)</f>
        <v/>
      </c>
      <c r="CQ36" s="243" t="str">
        <f>IF(ISBLANK('In Process Calc.'!AH29),"",'In Process Calc.'!AH29)</f>
        <v/>
      </c>
      <c r="CR36" s="243" t="str">
        <f>IF(ISBLANK('In Process Calc.'!AI29),"",'In Process Calc.'!AI29)</f>
        <v/>
      </c>
      <c r="CS36" s="243" t="str">
        <f>IF(ISBLANK('In Process Calc.'!AJ29),"",'In Process Calc.'!AJ29)</f>
        <v/>
      </c>
      <c r="CT36" s="243" t="str">
        <f>IF(ISBLANK('In Process Calc.'!AK29),"",'In Process Calc.'!AK29)</f>
        <v/>
      </c>
      <c r="CU36" s="243" t="str">
        <f>IF(ISBLANK('In Process Calc.'!AL29),"",'In Process Calc.'!AL29)</f>
        <v/>
      </c>
      <c r="CV36" s="243" t="str">
        <f>IF(ISBLANK('In Process Calc.'!AM29),"",'In Process Calc.'!AM29)</f>
        <v/>
      </c>
      <c r="CW36" s="243" t="str">
        <f>IF(ISBLANK('In Process Calc.'!AN29),"",'In Process Calc.'!AN29)</f>
        <v/>
      </c>
      <c r="CX36" s="243" t="str">
        <f>IF(ISBLANK('In Process Calc.'!AO29),"",'In Process Calc.'!AO29)</f>
        <v/>
      </c>
      <c r="CY36" s="243" t="str">
        <f>IF(ISBLANK('In Process Calc.'!AP29),"",'In Process Calc.'!AP29)</f>
        <v/>
      </c>
      <c r="CZ36" s="243" t="str">
        <f>IF(ISBLANK('In Process Calc.'!AQ29),"",'In Process Calc.'!AQ29)</f>
        <v/>
      </c>
      <c r="DA36" s="243" t="str">
        <f>IF(ISBLANK('In Process Calc.'!AR29),"",'In Process Calc.'!AR29)</f>
        <v/>
      </c>
      <c r="DB36" s="243" t="str">
        <f>IF(ISBLANK('In Process Calc.'!AS29),"",'In Process Calc.'!AS29)</f>
        <v/>
      </c>
      <c r="DC36" s="243" t="str">
        <f>IF(ISBLANK('In Process Calc.'!AT29),"",'In Process Calc.'!AT29)</f>
        <v/>
      </c>
      <c r="DD36" s="243" t="str">
        <f>IF(ISBLANK('In Process Calc.'!AU29),"",'In Process Calc.'!AU29)</f>
        <v/>
      </c>
      <c r="DE36" s="243" t="str">
        <f>IF(ISBLANK('In Process Calc.'!AV29),"",'In Process Calc.'!AV29)</f>
        <v/>
      </c>
      <c r="DF36" s="243" t="str">
        <f>IF(ISBLANK('In Process Calc.'!AW29),"",'In Process Calc.'!AW29)</f>
        <v/>
      </c>
      <c r="DG36" s="243" t="str">
        <f>IF(ISBLANK('In Process Calc.'!AX29),"",'In Process Calc.'!AX29)</f>
        <v/>
      </c>
      <c r="DH36" s="243" t="str">
        <f>IF(ISBLANK('In Process Calc.'!AY29),"",'In Process Calc.'!AY29)</f>
        <v/>
      </c>
      <c r="DI36" s="243" t="str">
        <f>IF(ISBLANK('In Process Calc.'!AZ29),"",'In Process Calc.'!AZ29)</f>
        <v/>
      </c>
      <c r="DJ36" s="243" t="str">
        <f>IF(ISBLANK('In Process Calc.'!BA29),"",'In Process Calc.'!BA29)</f>
        <v/>
      </c>
      <c r="DK36" s="243" t="str">
        <f>IF(ISBLANK('In Process Calc.'!BB29),"",'In Process Calc.'!BB29)</f>
        <v/>
      </c>
      <c r="DL36" s="243" t="str">
        <f>IF(ISBLANK('In Process Calc.'!BC29),"",'In Process Calc.'!BC29)</f>
        <v/>
      </c>
      <c r="DM36" s="243" t="str">
        <f>IF(ISBLANK('In Process Calc.'!BD29),"",'In Process Calc.'!BD29)</f>
        <v/>
      </c>
      <c r="DN36" s="243" t="str">
        <f>IF(ISBLANK('In Process Calc.'!BE29),"",'In Process Calc.'!BE29)</f>
        <v/>
      </c>
      <c r="DO36" s="243" t="str">
        <f>IF(ISBLANK('In Process Calc.'!BF29),"",'In Process Calc.'!BF29)</f>
        <v/>
      </c>
      <c r="DP36" s="243" t="str">
        <f>IF(ISBLANK('In Process Calc.'!BG29),"",'In Process Calc.'!BG29)</f>
        <v/>
      </c>
      <c r="DQ36" s="243" t="str">
        <f>IF(ISBLANK('In Process Calc.'!BH29),"",'In Process Calc.'!BH29)</f>
        <v/>
      </c>
      <c r="DR36" s="243" t="str">
        <f>IF(ISBLANK('In Process Calc.'!BI29),"",'In Process Calc.'!BI29)</f>
        <v/>
      </c>
      <c r="DS36" s="243" t="str">
        <f>IF(ISBLANK('In Process Calc.'!BJ29),"",'In Process Calc.'!BJ29)</f>
        <v/>
      </c>
      <c r="DT36" s="243" t="str">
        <f>IF(ISBLANK('In Process Calc.'!BK29),"",'In Process Calc.'!BK29)</f>
        <v/>
      </c>
      <c r="DU36" s="243" t="str">
        <f>IF(ISBLANK('In Process Calc.'!BL29),"",'In Process Calc.'!BL29)</f>
        <v/>
      </c>
      <c r="DV36" s="243" t="str">
        <f>IF(ISBLANK('In Process Calc.'!BM29),"",'In Process Calc.'!BM29)</f>
        <v/>
      </c>
      <c r="DW36" s="243" t="str">
        <f>IF(ISBLANK('In Process Calc.'!BN29),"",'In Process Calc.'!BN29)</f>
        <v/>
      </c>
      <c r="DX36" s="243" t="str">
        <f>IF(ISBLANK('In Process Calc.'!BO29),"",'In Process Calc.'!BO29)</f>
        <v/>
      </c>
      <c r="DY36" s="243" t="str">
        <f>IF(ISBLANK('In Process Calc.'!BP29),"",'In Process Calc.'!BP29)</f>
        <v/>
      </c>
      <c r="DZ36" s="243" t="str">
        <f>IF(ISBLANK('In Process Calc.'!BQ29),"",'In Process Calc.'!BQ29)</f>
        <v/>
      </c>
      <c r="EA36" s="243" t="str">
        <f>IF(ISBLANK('In Process Calc.'!BR29),"",'In Process Calc.'!BR29)</f>
        <v/>
      </c>
      <c r="EB36" s="243" t="str">
        <f>IF(ISBLANK('In Process Calc.'!BS29),"",'In Process Calc.'!BS29)</f>
        <v/>
      </c>
      <c r="EC36" s="243" t="str">
        <f>IF(ISBLANK('In Process Calc.'!BT29),"",'In Process Calc.'!BT29)</f>
        <v/>
      </c>
      <c r="ED36" s="243" t="str">
        <f>IF(ISBLANK('In Process Calc.'!BU29),"",'In Process Calc.'!BU29)</f>
        <v/>
      </c>
      <c r="EE36" s="243" t="str">
        <f>IF(ISBLANK('In Process Calc.'!BV29),"",'In Process Calc.'!BV29)</f>
        <v/>
      </c>
      <c r="EF36" s="243" t="str">
        <f>IF(ISBLANK('In Process Calc.'!BW29),"",'In Process Calc.'!BW29)</f>
        <v/>
      </c>
      <c r="EG36" s="243" t="str">
        <f>IF(ISBLANK('In Process Calc.'!BX29),"",'In Process Calc.'!BX29)</f>
        <v/>
      </c>
      <c r="EH36" s="243" t="str">
        <f>IF(ISBLANK('In Process Calc.'!BY29),"",'In Process Calc.'!BY29)</f>
        <v/>
      </c>
      <c r="EI36" s="243" t="str">
        <f>IF(ISBLANK('In Process Calc.'!BZ29),"",'In Process Calc.'!BZ29)</f>
        <v/>
      </c>
      <c r="EJ36" s="243" t="str">
        <f>IF(ISBLANK('In Process Calc.'!CA29),"",'In Process Calc.'!CA29)</f>
        <v/>
      </c>
      <c r="EK36" s="243" t="str">
        <f>IF(ISBLANK('Post Process Calc.'!A36),"",'Post Process Calc.'!A36)</f>
        <v/>
      </c>
      <c r="EL36" s="243" t="str">
        <f>IF(ISBLANK('Post Process Calc.'!C36),"",'Post Process Calc.'!C36)</f>
        <v/>
      </c>
      <c r="EM36" s="243" t="str">
        <f>IF(ISBLANK('Post Process Calc.'!D36),"",'Post Process Calc.'!D36)</f>
        <v/>
      </c>
      <c r="EN36" s="243" t="str">
        <f>IF(ISBLANK('Post Process Calc.'!E36),"",'Post Process Calc.'!E36)</f>
        <v/>
      </c>
      <c r="EO36" s="243" t="str">
        <f>IF(ISBLANK('Post Process Calc.'!F36),"",'Post Process Calc.'!F36)</f>
        <v/>
      </c>
      <c r="EP36" s="243" t="str">
        <f>IF(ISBLANK('Post Process Calc.'!G36),"",'Post Process Calc.'!G36)</f>
        <v/>
      </c>
      <c r="EQ36" s="243" t="str">
        <f>IF(ISBLANK('Post Process Calc.'!H36),"",'Post Process Calc.'!H36)</f>
        <v/>
      </c>
      <c r="ER36" s="243" t="str">
        <f>IF(ISBLANK('Post Process Calc.'!I36),"",'Post Process Calc.'!I36)</f>
        <v/>
      </c>
      <c r="ES36" s="243" t="str">
        <f>IF(ISBLANK('Post Process Calc.'!J36),"",'Post Process Calc.'!J36)</f>
        <v/>
      </c>
      <c r="ET36" s="243" t="str">
        <f>IF(ISBLANK('Post Process Calc.'!K36),"",'Post Process Calc.'!K36)</f>
        <v/>
      </c>
      <c r="EU36" s="243" t="str">
        <f>IF(ISBLANK('Post Process Calc.'!L36),"",'Post Process Calc.'!L36)</f>
        <v/>
      </c>
      <c r="EV36" s="243" t="str">
        <f>IF(ISBLANK('Post Process Calc.'!M36),"",'Post Process Calc.'!M36)</f>
        <v/>
      </c>
      <c r="EW36" s="243" t="str">
        <f>IF(ISBLANK('Post Process Calc.'!N36),"",'Post Process Calc.'!N36)</f>
        <v/>
      </c>
      <c r="EX36" s="243" t="str">
        <f>IF(ISBLANK('Post Process Calc.'!O36),"",'Post Process Calc.'!O36)</f>
        <v/>
      </c>
      <c r="EY36" s="243" t="str">
        <f>IF(ISBLANK('Post Process Calc.'!P36),"",'Post Process Calc.'!P36)</f>
        <v/>
      </c>
      <c r="EZ36" s="243" t="str">
        <f>IF(ISBLANK('Post Process Calc.'!Q36),"",'Post Process Calc.'!Q36)</f>
        <v/>
      </c>
      <c r="FA36" s="243" t="str">
        <f>IF(ISBLANK('Post Process Calc.'!R36),"",'Post Process Calc.'!R36)</f>
        <v/>
      </c>
      <c r="FB36" s="243" t="str">
        <f>IF(ISBLANK('Post Process Calc.'!S36),"",'Post Process Calc.'!S36)</f>
        <v/>
      </c>
      <c r="FC36" s="243" t="str">
        <f>IF(ISBLANK('Post Process Calc.'!T36),"",'Post Process Calc.'!T36)</f>
        <v/>
      </c>
      <c r="FD36" s="243" t="str">
        <f>IF(ISBLANK('Post Process Calc.'!U36),"",'Post Process Calc.'!U36)</f>
        <v/>
      </c>
      <c r="FE36" s="243" t="str">
        <f>IF(ISBLANK('Post Process Calc.'!V36),"",'Post Process Calc.'!V36)</f>
        <v/>
      </c>
      <c r="FF36" s="243" t="str">
        <f>IF(ISBLANK('Post Process Calc.'!W36),"",'Post Process Calc.'!W36)</f>
        <v/>
      </c>
      <c r="FG36" s="243" t="str">
        <f>IF(ISBLANK('Post Process Calc.'!X36),"",'Post Process Calc.'!X36)</f>
        <v/>
      </c>
      <c r="FH36" s="243" t="str">
        <f>IF(ISBLANK('Post Process Calc.'!Y36),"",'Post Process Calc.'!Y36)</f>
        <v/>
      </c>
      <c r="FI36" s="243" t="str">
        <f>IF(ISBLANK('Post Process Calc.'!Z36),"",'Post Process Calc.'!Z36)</f>
        <v/>
      </c>
      <c r="FJ36" s="243" t="str">
        <f>IF(ISBLANK('Post Process Calc.'!AA36),"",'Post Process Calc.'!AA36)</f>
        <v/>
      </c>
      <c r="FK36" s="243" t="str">
        <f>IF(ISBLANK('Post Process Calc.'!AB36),"",'Post Process Calc.'!AB36)</f>
        <v/>
      </c>
      <c r="FL36" s="243" t="str">
        <f>IF(ISBLANK('Post Process Calc.'!AC36),"",'Post Process Calc.'!AC36)</f>
        <v/>
      </c>
      <c r="FM36" s="243" t="str">
        <f>IF(ISBLANK('Post Process Calc.'!AD36),"",'Post Process Calc.'!AD36)</f>
        <v/>
      </c>
      <c r="FN36" s="243" t="str">
        <f>IF(ISBLANK('Post Process Calc.'!AE36),"",'Post Process Calc.'!AE36)</f>
        <v/>
      </c>
      <c r="FO36" s="243" t="str">
        <f>IF(ISBLANK('Post Process Calc.'!AF36),"",'Post Process Calc.'!AF36)</f>
        <v/>
      </c>
      <c r="FP36" s="243" t="str">
        <f>IF(ISBLANK('Post Process Calc.'!AG36),"",'Post Process Calc.'!AG36)</f>
        <v/>
      </c>
      <c r="FQ36" s="243" t="str">
        <f>IF(ISBLANK('Post Process Calc.'!AH36),"",'Post Process Calc.'!AH36)</f>
        <v/>
      </c>
      <c r="FR36" s="243" t="str">
        <f>IF(ISBLANK('Post Process Calc.'!AI36),"",'Post Process Calc.'!AI36)</f>
        <v/>
      </c>
      <c r="FS36" s="243" t="str">
        <f>IF(ISBLANK('Post Process Calc.'!AJ36),"",'Post Process Calc.'!AJ36)</f>
        <v/>
      </c>
    </row>
    <row r="37" spans="1:175">
      <c r="A37" s="238" t="str">
        <f>IF(Glutamine!B28&lt;&gt;0,Glutamine!$B$1,"")</f>
        <v/>
      </c>
      <c r="B37" s="238" t="str">
        <f>IF(ISBLANK(Glutamine!A28),"",Glutamine!A28)</f>
        <v/>
      </c>
      <c r="C37" s="245" t="str">
        <f>IF(ISBLANK(Glutamine!B28),"",Glutamine!B28)</f>
        <v/>
      </c>
      <c r="D37" s="246" t="str">
        <f>IF(ISBLANK(Glutamine!C28),"",Glutamine!C28)</f>
        <v/>
      </c>
      <c r="E37" s="238" t="str">
        <f>IF(ISBLANK(Glutamine!D28),"",Glutamine!D28)</f>
        <v/>
      </c>
      <c r="F37" s="238" t="str">
        <f>IF(ISBLANK(Glutamine!E28),"",Glutamine!E28)</f>
        <v/>
      </c>
      <c r="G37" s="238" t="str">
        <f>IF(ISBLANK(Glutamine!G28),"",Glutamine!G28)</f>
        <v/>
      </c>
      <c r="H37" s="238" t="str">
        <f>IF(ISBLANK(Glutamine!H28),"",Glutamine!H28)</f>
        <v/>
      </c>
      <c r="I37" s="238" t="str">
        <f>IF(ISBLANK(Glutamine!I28),"",Glutamine!I28)</f>
        <v/>
      </c>
      <c r="J37" s="238" t="str">
        <f>IF(ISBLANK(Glutamine!J28),"",Glutamine!J28)</f>
        <v/>
      </c>
      <c r="K37" s="238" t="str">
        <f>IF(ISBLANK(Glutamine!K28),"",Glutamine!K28)</f>
        <v/>
      </c>
      <c r="L37" s="238" t="str">
        <f>IF(ISBLANK(Glutamine!L28),"",Glutamine!L28)</f>
        <v/>
      </c>
      <c r="M37" s="238" t="str">
        <f>IF(ISBLANK(Glutamine!M28),"",Glutamine!M28)</f>
        <v/>
      </c>
      <c r="N37" s="238" t="str">
        <f>IF(ISBLANK(Glutamine!N28),"",Glutamine!N28)</f>
        <v/>
      </c>
      <c r="O37" s="238" t="str">
        <f>IF(ISBLANK(Glutamine!O28),"",Glutamine!O28)</f>
        <v/>
      </c>
      <c r="P37" s="238" t="str">
        <f>IF(ISBLANK(Glutamine!P28),"",Glutamine!P28)</f>
        <v/>
      </c>
      <c r="Q37" s="238" t="str">
        <f>IF(ISBLANK(Glutamine!Q28),"",Glutamine!Q28)</f>
        <v/>
      </c>
      <c r="R37" s="238" t="str">
        <f>IF(ISBLANK(Glutamine!R28),"",Glutamine!R28)</f>
        <v/>
      </c>
      <c r="S37" s="238" t="str">
        <f>IF(ISBLANK(Glutamine!S28),"",Glutamine!S28)</f>
        <v/>
      </c>
      <c r="T37" s="238" t="str">
        <f>IF(ISBLANK(Glutamine!T28),"",Glutamine!T28)</f>
        <v/>
      </c>
      <c r="U37" s="238" t="str">
        <f>IF(ISBLANK(Glutamine!U28),"",Glutamine!U28)</f>
        <v/>
      </c>
      <c r="V37" s="238" t="str">
        <f>IF(ISBLANK(Glutamine!V28),"",Glutamine!V28)</f>
        <v/>
      </c>
      <c r="W37" s="238" t="str">
        <f>IF(ISBLANK(Glutamine!W28),"",Glutamine!W28)</f>
        <v/>
      </c>
      <c r="X37" s="238" t="str">
        <f>IF(ISBLANK(Glutamine!X28),"",Glutamine!X28)</f>
        <v/>
      </c>
      <c r="Y37" s="238" t="str">
        <f>IF(ISBLANK(Glutamine!Y28),"",Glutamine!Y28)</f>
        <v/>
      </c>
      <c r="Z37" s="238" t="str">
        <f>IF(ISBLANK(Glutamine!Z28),"",Glutamine!Z28)</f>
        <v/>
      </c>
      <c r="AA37" s="238" t="str">
        <f>IF(ISBLANK(Glutamine!AA28),"",Glutamine!AA28)</f>
        <v/>
      </c>
      <c r="AB37" s="238" t="str">
        <f>IF(ISBLANK(Glutamine!AB28),"",Glutamine!AB28)</f>
        <v/>
      </c>
      <c r="AC37" s="238" t="str">
        <f>IF(ISBLANK(Glutamine!AC28),"",Glutamine!AC28)</f>
        <v/>
      </c>
      <c r="AD37" s="238" t="str">
        <f>IF(ISBLANK(Glutamine!AD28),"",Glutamine!AD28)</f>
        <v/>
      </c>
      <c r="AE37" s="238" t="str">
        <f>IF(ISBLANK(Glutamine!AE28),"",Glutamine!AE28)</f>
        <v/>
      </c>
      <c r="AF37" s="238" t="str">
        <f>IF(ISBLANK(Glutamine!AF28),"",Glutamine!AF28)</f>
        <v/>
      </c>
      <c r="AG37" s="238" t="str">
        <f>IF(ISBLANK(Glutamine!AG28),"",Glutamine!AG28)</f>
        <v/>
      </c>
      <c r="AH37" s="238" t="str">
        <f>IF(ISBLANK(Glutamine!AH28),"",Glutamine!AH28)</f>
        <v/>
      </c>
      <c r="AI37" s="238" t="str">
        <f>IF(ISBLANK(Glutamine!AI28),"",Glutamine!AI28)</f>
        <v/>
      </c>
      <c r="AJ37" s="238" t="str">
        <f>IF(ISBLANK(Glutamine!AJ28),"",Glutamine!AJ28)</f>
        <v/>
      </c>
      <c r="AK37" s="238" t="str">
        <f>IF(ISBLANK(Glutamine!AK28),"",Glutamine!AK28)</f>
        <v/>
      </c>
      <c r="AL37" s="238" t="str">
        <f>IF(ISBLANK(Glutamine!AL28),"",Glutamine!AL28)</f>
        <v/>
      </c>
      <c r="AM37" s="238" t="str">
        <f>IF(ISBLANK(Glutamine!AM28),"",Glutamine!AM28)</f>
        <v/>
      </c>
      <c r="AN37" s="238" t="str">
        <f>IF(ISBLANK(Glutamine!AN28),"",Glutamine!AN28)</f>
        <v/>
      </c>
      <c r="AO37" s="238" t="str">
        <f>IF(ISBLANK(Glutamine!AO28),"",Glutamine!AO28)</f>
        <v/>
      </c>
      <c r="AP37" s="238" t="str">
        <f>IF(ISBLANK(Glutamine!AP28),"",Glutamine!AP28)</f>
        <v/>
      </c>
      <c r="AQ37" s="238" t="e">
        <f>IF(ISBLANK(Glutamine!#REF!),"",Glutamine!#REF!)</f>
        <v>#REF!</v>
      </c>
      <c r="AR37" s="238" t="e">
        <f>IF(ISBLANK(Glutamine!#REF!),"",Glutamine!#REF!)</f>
        <v>#REF!</v>
      </c>
      <c r="AS37" s="238" t="e">
        <f>IF(ISBLANK(Glutamine!#REF!),"",Glutamine!#REF!)</f>
        <v>#REF!</v>
      </c>
      <c r="AT37" s="238" t="e">
        <f>IF(ISBLANK(Glutamine!#REF!),"",Glutamine!#REF!)</f>
        <v>#REF!</v>
      </c>
      <c r="AU37" s="238" t="e">
        <f>IF(ISBLANK(Glutamine!#REF!),"",Glutamine!#REF!)</f>
        <v>#REF!</v>
      </c>
      <c r="AV37" s="238" t="e">
        <f>IF(ISBLANK(Glutamine!#REF!),"",Glutamine!#REF!)</f>
        <v>#REF!</v>
      </c>
      <c r="AW37" s="238" t="e">
        <f>IF(ISBLANK(Glutamine!#REF!),"",Glutamine!#REF!)</f>
        <v>#REF!</v>
      </c>
      <c r="AX37" s="238" t="e">
        <f>IF(ISBLANK(Glutamine!#REF!),"",Glutamine!#REF!)</f>
        <v>#REF!</v>
      </c>
      <c r="AY37" s="238" t="e">
        <f>IF(ISBLANK(Glutamine!#REF!),"",Glutamine!#REF!)</f>
        <v>#REF!</v>
      </c>
      <c r="AZ37" s="238" t="e">
        <f>IF(ISBLANK(Glutamine!#REF!),"",Glutamine!#REF!)</f>
        <v>#REF!</v>
      </c>
      <c r="BA37" s="238" t="e">
        <f>IF(ISBLANK(Glutamine!#REF!),"",Glutamine!#REF!)</f>
        <v>#REF!</v>
      </c>
      <c r="BB37" s="238" t="e">
        <f>IF(ISBLANK(Glutamine!#REF!),"",Glutamine!#REF!)</f>
        <v>#REF!</v>
      </c>
      <c r="BC37" s="238" t="e">
        <f>IF(ISBLANK(Glutamine!#REF!),"",Glutamine!#REF!)</f>
        <v>#REF!</v>
      </c>
      <c r="BD37" s="238" t="e">
        <f>IF(ISBLANK(Glutamine!#REF!),"",Glutamine!#REF!)</f>
        <v>#REF!</v>
      </c>
      <c r="BE37" s="238" t="e">
        <f>IF(ISBLANK(Glutamine!#REF!),"",Glutamine!#REF!)</f>
        <v>#REF!</v>
      </c>
      <c r="BF37" s="238" t="e">
        <f>IF(ISBLANK(Glutamine!#REF!),"",Glutamine!#REF!)</f>
        <v>#REF!</v>
      </c>
      <c r="BG37" s="238" t="e">
        <f>IF(ISBLANK(Glutamine!#REF!),"",Glutamine!#REF!)</f>
        <v>#REF!</v>
      </c>
      <c r="BH37" s="238" t="e">
        <f>IF(ISBLANK(Glutamine!#REF!),"",Glutamine!#REF!)</f>
        <v>#REF!</v>
      </c>
      <c r="BI37" s="238" t="e">
        <f>IF(ISBLANK(Glutamine!#REF!),"",Glutamine!#REF!)</f>
        <v>#REF!</v>
      </c>
      <c r="BJ37" s="238" t="e">
        <f>IF(ISBLANK(Glutamine!#REF!),"",Glutamine!#REF!)</f>
        <v>#REF!</v>
      </c>
      <c r="BK37" s="238" t="e">
        <f>IF(ISBLANK(Glutamine!#REF!),"",Glutamine!#REF!)</f>
        <v>#REF!</v>
      </c>
      <c r="BL37" s="238" t="e">
        <f>IF(ISBLANK(Glutamine!#REF!),"",Glutamine!#REF!)</f>
        <v>#REF!</v>
      </c>
      <c r="BM37" s="238" t="e">
        <f>IF(ISBLANK(Glutamine!#REF!),"",Glutamine!#REF!)</f>
        <v>#REF!</v>
      </c>
      <c r="BN37" s="238" t="str">
        <f>IF(ISBLANK('In Process Calc.'!B30),"",ROUND('In Process Calc.'!B30,2))</f>
        <v/>
      </c>
      <c r="BO37" s="238" t="str">
        <f>IF(ISBLANK('In Process Calc.'!C30),"",ROUND('In Process Calc.'!C30,2))</f>
        <v/>
      </c>
      <c r="BP37" s="238" t="str">
        <f>IF(ISBLANK('In Process Calc.'!E30),"",'In Process Calc.'!E30)</f>
        <v/>
      </c>
      <c r="BQ37" s="238" t="str">
        <f>IF(ISBLANK('In Process Calc.'!F30),"",'In Process Calc.'!F30)</f>
        <v/>
      </c>
      <c r="BR37" s="238" t="str">
        <f>IF(ISBLANK('In Process Calc.'!H30),"",'In Process Calc.'!H30)</f>
        <v/>
      </c>
      <c r="BS37" s="238" t="str">
        <f>IF(ISBLANK('In Process Calc.'!J30),"",'In Process Calc.'!J30)</f>
        <v/>
      </c>
      <c r="BT37" s="238" t="str">
        <f>IF(ISBLANK('In Process Calc.'!K30),"",'In Process Calc.'!K30)</f>
        <v/>
      </c>
      <c r="BU37" s="238" t="str">
        <f>IF(ISBLANK('In Process Calc.'!L30),"",'In Process Calc.'!L30)</f>
        <v/>
      </c>
      <c r="BV37" s="243" t="str">
        <f>IF(ISBLANK('In Process Calc.'!M30),"",'In Process Calc.'!M30)</f>
        <v/>
      </c>
      <c r="BW37" s="243" t="str">
        <f>IF(ISBLANK('In Process Calc.'!N30),"",'In Process Calc.'!N30)</f>
        <v/>
      </c>
      <c r="BX37" s="243" t="str">
        <f>IF(ISBLANK('In Process Calc.'!O30),"",'In Process Calc.'!O30)</f>
        <v/>
      </c>
      <c r="BY37" s="243" t="str">
        <f>IF(ISBLANK('In Process Calc.'!P30),"",'In Process Calc.'!P30)</f>
        <v/>
      </c>
      <c r="BZ37" s="243" t="str">
        <f>IF(ISBLANK('In Process Calc.'!Q30),"",'In Process Calc.'!Q30)</f>
        <v/>
      </c>
      <c r="CA37" s="243" t="str">
        <f>IF(ISBLANK('In Process Calc.'!R30),"",'In Process Calc.'!R30)</f>
        <v/>
      </c>
      <c r="CB37" s="243" t="str">
        <f>IF(ISBLANK('In Process Calc.'!S30),"",'In Process Calc.'!S30)</f>
        <v/>
      </c>
      <c r="CC37" s="243" t="str">
        <f>IF(ISBLANK('In Process Calc.'!T30),"",'In Process Calc.'!T30)</f>
        <v/>
      </c>
      <c r="CD37" s="243" t="str">
        <f>IF(ISBLANK('In Process Calc.'!U30),"",'In Process Calc.'!U30)</f>
        <v/>
      </c>
      <c r="CE37" s="243" t="str">
        <f>IF(ISBLANK('In Process Calc.'!V30),"",'In Process Calc.'!V30)</f>
        <v/>
      </c>
      <c r="CF37" s="243" t="str">
        <f>IF(ISBLANK('In Process Calc.'!W30),"",'In Process Calc.'!W30)</f>
        <v/>
      </c>
      <c r="CG37" s="243" t="str">
        <f>IF(ISBLANK('In Process Calc.'!X30),"",'In Process Calc.'!X30)</f>
        <v/>
      </c>
      <c r="CH37" s="243" t="str">
        <f>IF(ISBLANK('In Process Calc.'!Y30),"",'In Process Calc.'!Y30)</f>
        <v/>
      </c>
      <c r="CI37" s="243" t="str">
        <f>IF(ISBLANK('In Process Calc.'!Z30),"",'In Process Calc.'!Z30)</f>
        <v/>
      </c>
      <c r="CJ37" s="243" t="str">
        <f>IF(ISBLANK('In Process Calc.'!AA30),"",'In Process Calc.'!AA30)</f>
        <v/>
      </c>
      <c r="CK37" s="243" t="str">
        <f>IF(ISBLANK('In Process Calc.'!AB30),"",'In Process Calc.'!AB30)</f>
        <v/>
      </c>
      <c r="CL37" s="243" t="str">
        <f>IF(ISBLANK('In Process Calc.'!AC30),"",'In Process Calc.'!AC30)</f>
        <v/>
      </c>
      <c r="CM37" s="243" t="str">
        <f>IF(ISBLANK('In Process Calc.'!AD30),"",'In Process Calc.'!AD30)</f>
        <v/>
      </c>
      <c r="CN37" s="243" t="str">
        <f>IF(ISBLANK('In Process Calc.'!AE30),"",'In Process Calc.'!AE30)</f>
        <v/>
      </c>
      <c r="CO37" s="243" t="str">
        <f>IF(ISBLANK('In Process Calc.'!AF30),"",'In Process Calc.'!AF30)</f>
        <v/>
      </c>
      <c r="CP37" s="243" t="str">
        <f>IF(ISBLANK('In Process Calc.'!AG30),"",'In Process Calc.'!AG30)</f>
        <v/>
      </c>
      <c r="CQ37" s="243" t="str">
        <f>IF(ISBLANK('In Process Calc.'!AH30),"",'In Process Calc.'!AH30)</f>
        <v/>
      </c>
      <c r="CR37" s="243" t="str">
        <f>IF(ISBLANK('In Process Calc.'!AI30),"",'In Process Calc.'!AI30)</f>
        <v/>
      </c>
      <c r="CS37" s="243" t="str">
        <f>IF(ISBLANK('In Process Calc.'!AJ30),"",'In Process Calc.'!AJ30)</f>
        <v/>
      </c>
      <c r="CT37" s="243" t="str">
        <f>IF(ISBLANK('In Process Calc.'!AK30),"",'In Process Calc.'!AK30)</f>
        <v/>
      </c>
      <c r="CU37" s="243" t="str">
        <f>IF(ISBLANK('In Process Calc.'!AL30),"",'In Process Calc.'!AL30)</f>
        <v/>
      </c>
      <c r="CV37" s="243" t="str">
        <f>IF(ISBLANK('In Process Calc.'!AM30),"",'In Process Calc.'!AM30)</f>
        <v/>
      </c>
      <c r="CW37" s="243" t="str">
        <f>IF(ISBLANK('In Process Calc.'!AN30),"",'In Process Calc.'!AN30)</f>
        <v/>
      </c>
      <c r="CX37" s="243" t="str">
        <f>IF(ISBLANK('In Process Calc.'!AO30),"",'In Process Calc.'!AO30)</f>
        <v/>
      </c>
      <c r="CY37" s="243" t="str">
        <f>IF(ISBLANK('In Process Calc.'!AP30),"",'In Process Calc.'!AP30)</f>
        <v/>
      </c>
      <c r="CZ37" s="243" t="str">
        <f>IF(ISBLANK('In Process Calc.'!AQ30),"",'In Process Calc.'!AQ30)</f>
        <v/>
      </c>
      <c r="DA37" s="243" t="str">
        <f>IF(ISBLANK('In Process Calc.'!AR30),"",'In Process Calc.'!AR30)</f>
        <v/>
      </c>
      <c r="DB37" s="243" t="str">
        <f>IF(ISBLANK('In Process Calc.'!AS30),"",'In Process Calc.'!AS30)</f>
        <v/>
      </c>
      <c r="DC37" s="243" t="str">
        <f>IF(ISBLANK('In Process Calc.'!AT30),"",'In Process Calc.'!AT30)</f>
        <v/>
      </c>
      <c r="DD37" s="243" t="str">
        <f>IF(ISBLANK('In Process Calc.'!AU30),"",'In Process Calc.'!AU30)</f>
        <v/>
      </c>
      <c r="DE37" s="243" t="str">
        <f>IF(ISBLANK('In Process Calc.'!AV30),"",'In Process Calc.'!AV30)</f>
        <v/>
      </c>
      <c r="DF37" s="243" t="str">
        <f>IF(ISBLANK('In Process Calc.'!AW30),"",'In Process Calc.'!AW30)</f>
        <v/>
      </c>
      <c r="DG37" s="243" t="str">
        <f>IF(ISBLANK('In Process Calc.'!AX30),"",'In Process Calc.'!AX30)</f>
        <v/>
      </c>
      <c r="DH37" s="243" t="str">
        <f>IF(ISBLANK('In Process Calc.'!AY30),"",'In Process Calc.'!AY30)</f>
        <v/>
      </c>
      <c r="DI37" s="243" t="str">
        <f>IF(ISBLANK('In Process Calc.'!AZ30),"",'In Process Calc.'!AZ30)</f>
        <v/>
      </c>
      <c r="DJ37" s="243" t="str">
        <f>IF(ISBLANK('In Process Calc.'!BA30),"",'In Process Calc.'!BA30)</f>
        <v/>
      </c>
      <c r="DK37" s="243" t="str">
        <f>IF(ISBLANK('In Process Calc.'!BB30),"",'In Process Calc.'!BB30)</f>
        <v/>
      </c>
      <c r="DL37" s="243" t="str">
        <f>IF(ISBLANK('In Process Calc.'!BC30),"",'In Process Calc.'!BC30)</f>
        <v/>
      </c>
      <c r="DM37" s="243" t="str">
        <f>IF(ISBLANK('In Process Calc.'!BD30),"",'In Process Calc.'!BD30)</f>
        <v/>
      </c>
      <c r="DN37" s="243" t="str">
        <f>IF(ISBLANK('In Process Calc.'!BE30),"",'In Process Calc.'!BE30)</f>
        <v/>
      </c>
      <c r="DO37" s="243" t="str">
        <f>IF(ISBLANK('In Process Calc.'!BF30),"",'In Process Calc.'!BF30)</f>
        <v/>
      </c>
      <c r="DP37" s="243" t="str">
        <f>IF(ISBLANK('In Process Calc.'!BG30),"",'In Process Calc.'!BG30)</f>
        <v/>
      </c>
      <c r="DQ37" s="243" t="str">
        <f>IF(ISBLANK('In Process Calc.'!BH30),"",'In Process Calc.'!BH30)</f>
        <v/>
      </c>
      <c r="DR37" s="243" t="str">
        <f>IF(ISBLANK('In Process Calc.'!BI30),"",'In Process Calc.'!BI30)</f>
        <v/>
      </c>
      <c r="DS37" s="243" t="str">
        <f>IF(ISBLANK('In Process Calc.'!BJ30),"",'In Process Calc.'!BJ30)</f>
        <v/>
      </c>
      <c r="DT37" s="243" t="str">
        <f>IF(ISBLANK('In Process Calc.'!BK30),"",'In Process Calc.'!BK30)</f>
        <v/>
      </c>
      <c r="DU37" s="243" t="str">
        <f>IF(ISBLANK('In Process Calc.'!BL30),"",'In Process Calc.'!BL30)</f>
        <v/>
      </c>
      <c r="DV37" s="243" t="str">
        <f>IF(ISBLANK('In Process Calc.'!BM30),"",'In Process Calc.'!BM30)</f>
        <v/>
      </c>
      <c r="DW37" s="243" t="str">
        <f>IF(ISBLANK('In Process Calc.'!BN30),"",'In Process Calc.'!BN30)</f>
        <v/>
      </c>
      <c r="DX37" s="243" t="str">
        <f>IF(ISBLANK('In Process Calc.'!BO30),"",'In Process Calc.'!BO30)</f>
        <v/>
      </c>
      <c r="DY37" s="243" t="str">
        <f>IF(ISBLANK('In Process Calc.'!BP30),"",'In Process Calc.'!BP30)</f>
        <v/>
      </c>
      <c r="DZ37" s="243" t="str">
        <f>IF(ISBLANK('In Process Calc.'!BQ30),"",'In Process Calc.'!BQ30)</f>
        <v/>
      </c>
      <c r="EA37" s="243" t="str">
        <f>IF(ISBLANK('In Process Calc.'!BR30),"",'In Process Calc.'!BR30)</f>
        <v/>
      </c>
      <c r="EB37" s="243" t="str">
        <f>IF(ISBLANK('In Process Calc.'!BS30),"",'In Process Calc.'!BS30)</f>
        <v/>
      </c>
      <c r="EC37" s="243" t="str">
        <f>IF(ISBLANK('In Process Calc.'!BT30),"",'In Process Calc.'!BT30)</f>
        <v/>
      </c>
      <c r="ED37" s="243" t="str">
        <f>IF(ISBLANK('In Process Calc.'!BU30),"",'In Process Calc.'!BU30)</f>
        <v/>
      </c>
      <c r="EE37" s="243" t="str">
        <f>IF(ISBLANK('In Process Calc.'!BV30),"",'In Process Calc.'!BV30)</f>
        <v/>
      </c>
      <c r="EF37" s="243" t="str">
        <f>IF(ISBLANK('In Process Calc.'!BW30),"",'In Process Calc.'!BW30)</f>
        <v/>
      </c>
      <c r="EG37" s="243" t="str">
        <f>IF(ISBLANK('In Process Calc.'!BX30),"",'In Process Calc.'!BX30)</f>
        <v/>
      </c>
      <c r="EH37" s="243" t="str">
        <f>IF(ISBLANK('In Process Calc.'!BY30),"",'In Process Calc.'!BY30)</f>
        <v/>
      </c>
      <c r="EI37" s="243" t="str">
        <f>IF(ISBLANK('In Process Calc.'!BZ30),"",'In Process Calc.'!BZ30)</f>
        <v/>
      </c>
      <c r="EJ37" s="243" t="str">
        <f>IF(ISBLANK('In Process Calc.'!CA30),"",'In Process Calc.'!CA30)</f>
        <v/>
      </c>
      <c r="EK37" s="243" t="str">
        <f>IF(ISBLANK('Post Process Calc.'!A37),"",'Post Process Calc.'!A37)</f>
        <v/>
      </c>
      <c r="EL37" s="243" t="str">
        <f>IF(ISBLANK('Post Process Calc.'!C37),"",'Post Process Calc.'!C37)</f>
        <v/>
      </c>
      <c r="EM37" s="243" t="str">
        <f>IF(ISBLANK('Post Process Calc.'!D37),"",'Post Process Calc.'!D37)</f>
        <v/>
      </c>
      <c r="EN37" s="243" t="str">
        <f>IF(ISBLANK('Post Process Calc.'!E37),"",'Post Process Calc.'!E37)</f>
        <v/>
      </c>
      <c r="EO37" s="243" t="str">
        <f>IF(ISBLANK('Post Process Calc.'!F37),"",'Post Process Calc.'!F37)</f>
        <v/>
      </c>
      <c r="EP37" s="243" t="str">
        <f>IF(ISBLANK('Post Process Calc.'!G37),"",'Post Process Calc.'!G37)</f>
        <v/>
      </c>
      <c r="EQ37" s="243" t="str">
        <f>IF(ISBLANK('Post Process Calc.'!H37),"",'Post Process Calc.'!H37)</f>
        <v/>
      </c>
      <c r="ER37" s="243" t="str">
        <f>IF(ISBLANK('Post Process Calc.'!I37),"",'Post Process Calc.'!I37)</f>
        <v/>
      </c>
      <c r="ES37" s="243" t="str">
        <f>IF(ISBLANK('Post Process Calc.'!J37),"",'Post Process Calc.'!J37)</f>
        <v/>
      </c>
      <c r="ET37" s="243" t="str">
        <f>IF(ISBLANK('Post Process Calc.'!K37),"",'Post Process Calc.'!K37)</f>
        <v/>
      </c>
      <c r="EU37" s="243" t="str">
        <f>IF(ISBLANK('Post Process Calc.'!L37),"",'Post Process Calc.'!L37)</f>
        <v/>
      </c>
      <c r="EV37" s="243" t="str">
        <f>IF(ISBLANK('Post Process Calc.'!M37),"",'Post Process Calc.'!M37)</f>
        <v/>
      </c>
      <c r="EW37" s="243" t="str">
        <f>IF(ISBLANK('Post Process Calc.'!N37),"",'Post Process Calc.'!N37)</f>
        <v/>
      </c>
      <c r="EX37" s="243" t="str">
        <f>IF(ISBLANK('Post Process Calc.'!O37),"",'Post Process Calc.'!O37)</f>
        <v/>
      </c>
      <c r="EY37" s="243" t="str">
        <f>IF(ISBLANK('Post Process Calc.'!P37),"",'Post Process Calc.'!P37)</f>
        <v/>
      </c>
      <c r="EZ37" s="243" t="str">
        <f>IF(ISBLANK('Post Process Calc.'!Q37),"",'Post Process Calc.'!Q37)</f>
        <v/>
      </c>
      <c r="FA37" s="243" t="str">
        <f>IF(ISBLANK('Post Process Calc.'!R37),"",'Post Process Calc.'!R37)</f>
        <v/>
      </c>
      <c r="FB37" s="243" t="str">
        <f>IF(ISBLANK('Post Process Calc.'!S37),"",'Post Process Calc.'!S37)</f>
        <v/>
      </c>
      <c r="FC37" s="243" t="str">
        <f>IF(ISBLANK('Post Process Calc.'!T37),"",'Post Process Calc.'!T37)</f>
        <v/>
      </c>
      <c r="FD37" s="243" t="str">
        <f>IF(ISBLANK('Post Process Calc.'!U37),"",'Post Process Calc.'!U37)</f>
        <v/>
      </c>
      <c r="FE37" s="243" t="str">
        <f>IF(ISBLANK('Post Process Calc.'!V37),"",'Post Process Calc.'!V37)</f>
        <v/>
      </c>
      <c r="FF37" s="243" t="str">
        <f>IF(ISBLANK('Post Process Calc.'!W37),"",'Post Process Calc.'!W37)</f>
        <v/>
      </c>
      <c r="FG37" s="243" t="str">
        <f>IF(ISBLANK('Post Process Calc.'!X37),"",'Post Process Calc.'!X37)</f>
        <v/>
      </c>
      <c r="FH37" s="243" t="str">
        <f>IF(ISBLANK('Post Process Calc.'!Y37),"",'Post Process Calc.'!Y37)</f>
        <v/>
      </c>
      <c r="FI37" s="243" t="str">
        <f>IF(ISBLANK('Post Process Calc.'!Z37),"",'Post Process Calc.'!Z37)</f>
        <v/>
      </c>
      <c r="FJ37" s="243" t="str">
        <f>IF(ISBLANK('Post Process Calc.'!AA37),"",'Post Process Calc.'!AA37)</f>
        <v/>
      </c>
      <c r="FK37" s="243" t="str">
        <f>IF(ISBLANK('Post Process Calc.'!AB37),"",'Post Process Calc.'!AB37)</f>
        <v/>
      </c>
      <c r="FL37" s="243" t="str">
        <f>IF(ISBLANK('Post Process Calc.'!AC37),"",'Post Process Calc.'!AC37)</f>
        <v/>
      </c>
      <c r="FM37" s="243" t="str">
        <f>IF(ISBLANK('Post Process Calc.'!AD37),"",'Post Process Calc.'!AD37)</f>
        <v/>
      </c>
      <c r="FN37" s="243" t="str">
        <f>IF(ISBLANK('Post Process Calc.'!AE37),"",'Post Process Calc.'!AE37)</f>
        <v/>
      </c>
      <c r="FO37" s="243" t="str">
        <f>IF(ISBLANK('Post Process Calc.'!AF37),"",'Post Process Calc.'!AF37)</f>
        <v/>
      </c>
      <c r="FP37" s="243" t="str">
        <f>IF(ISBLANK('Post Process Calc.'!AG37),"",'Post Process Calc.'!AG37)</f>
        <v/>
      </c>
      <c r="FQ37" s="243" t="str">
        <f>IF(ISBLANK('Post Process Calc.'!AH37),"",'Post Process Calc.'!AH37)</f>
        <v/>
      </c>
      <c r="FR37" s="243" t="str">
        <f>IF(ISBLANK('Post Process Calc.'!AI37),"",'Post Process Calc.'!AI37)</f>
        <v/>
      </c>
      <c r="FS37" s="243" t="str">
        <f>IF(ISBLANK('Post Process Calc.'!AJ37),"",'Post Process Calc.'!AJ37)</f>
        <v/>
      </c>
    </row>
    <row r="38" spans="1:175">
      <c r="A38" s="238" t="str">
        <f>IF(Glutamine!B29&lt;&gt;0,Glutamine!$B$1,"")</f>
        <v/>
      </c>
      <c r="B38" s="238" t="str">
        <f>IF(ISBLANK(Glutamine!A29),"",Glutamine!A29)</f>
        <v/>
      </c>
      <c r="C38" s="245" t="str">
        <f>IF(ISBLANK(Glutamine!B29),"",Glutamine!B29)</f>
        <v/>
      </c>
      <c r="D38" s="246" t="str">
        <f>IF(ISBLANK(Glutamine!C29),"",Glutamine!C29)</f>
        <v/>
      </c>
      <c r="E38" s="238" t="str">
        <f>IF(ISBLANK(Glutamine!D29),"",Glutamine!D29)</f>
        <v/>
      </c>
      <c r="F38" s="238" t="str">
        <f>IF(ISBLANK(Glutamine!E29),"",Glutamine!E29)</f>
        <v/>
      </c>
      <c r="G38" s="238" t="str">
        <f>IF(ISBLANK(Glutamine!G29),"",Glutamine!G29)</f>
        <v/>
      </c>
      <c r="H38" s="238" t="str">
        <f>IF(ISBLANK(Glutamine!H29),"",Glutamine!H29)</f>
        <v/>
      </c>
      <c r="I38" s="238" t="str">
        <f>IF(ISBLANK(Glutamine!I29),"",Glutamine!I29)</f>
        <v/>
      </c>
      <c r="J38" s="238" t="str">
        <f>IF(ISBLANK(Glutamine!J29),"",Glutamine!J29)</f>
        <v/>
      </c>
      <c r="K38" s="238" t="str">
        <f>IF(ISBLANK(Glutamine!K29),"",Glutamine!K29)</f>
        <v/>
      </c>
      <c r="L38" s="238" t="str">
        <f>IF(ISBLANK(Glutamine!L29),"",Glutamine!L29)</f>
        <v/>
      </c>
      <c r="M38" s="238" t="str">
        <f>IF(ISBLANK(Glutamine!M29),"",Glutamine!M29)</f>
        <v/>
      </c>
      <c r="N38" s="238" t="str">
        <f>IF(ISBLANK(Glutamine!N29),"",Glutamine!N29)</f>
        <v/>
      </c>
      <c r="O38" s="238" t="str">
        <f>IF(ISBLANK(Glutamine!O29),"",Glutamine!O29)</f>
        <v/>
      </c>
      <c r="P38" s="238" t="str">
        <f>IF(ISBLANK(Glutamine!P29),"",Glutamine!P29)</f>
        <v/>
      </c>
      <c r="Q38" s="238" t="str">
        <f>IF(ISBLANK(Glutamine!Q29),"",Glutamine!Q29)</f>
        <v/>
      </c>
      <c r="R38" s="238" t="str">
        <f>IF(ISBLANK(Glutamine!R29),"",Glutamine!R29)</f>
        <v/>
      </c>
      <c r="S38" s="238" t="str">
        <f>IF(ISBLANK(Glutamine!S29),"",Glutamine!S29)</f>
        <v/>
      </c>
      <c r="T38" s="238" t="str">
        <f>IF(ISBLANK(Glutamine!T29),"",Glutamine!T29)</f>
        <v/>
      </c>
      <c r="U38" s="238" t="str">
        <f>IF(ISBLANK(Glutamine!U29),"",Glutamine!U29)</f>
        <v/>
      </c>
      <c r="V38" s="238" t="str">
        <f>IF(ISBLANK(Glutamine!V29),"",Glutamine!V29)</f>
        <v/>
      </c>
      <c r="W38" s="238" t="str">
        <f>IF(ISBLANK(Glutamine!W29),"",Glutamine!W29)</f>
        <v/>
      </c>
      <c r="X38" s="238" t="str">
        <f>IF(ISBLANK(Glutamine!X29),"",Glutamine!X29)</f>
        <v/>
      </c>
      <c r="Y38" s="238" t="str">
        <f>IF(ISBLANK(Glutamine!Y29),"",Glutamine!Y29)</f>
        <v/>
      </c>
      <c r="Z38" s="238" t="str">
        <f>IF(ISBLANK(Glutamine!Z29),"",Glutamine!Z29)</f>
        <v/>
      </c>
      <c r="AA38" s="238" t="str">
        <f>IF(ISBLANK(Glutamine!AA29),"",Glutamine!AA29)</f>
        <v/>
      </c>
      <c r="AB38" s="238" t="str">
        <f>IF(ISBLANK(Glutamine!AB29),"",Glutamine!AB29)</f>
        <v/>
      </c>
      <c r="AC38" s="238" t="str">
        <f>IF(ISBLANK(Glutamine!AC29),"",Glutamine!AC29)</f>
        <v/>
      </c>
      <c r="AD38" s="238" t="str">
        <f>IF(ISBLANK(Glutamine!AD29),"",Glutamine!AD29)</f>
        <v/>
      </c>
      <c r="AE38" s="238" t="str">
        <f>IF(ISBLANK(Glutamine!AE29),"",Glutamine!AE29)</f>
        <v/>
      </c>
      <c r="AF38" s="238" t="str">
        <f>IF(ISBLANK(Glutamine!AF29),"",Glutamine!AF29)</f>
        <v/>
      </c>
      <c r="AG38" s="238" t="str">
        <f>IF(ISBLANK(Glutamine!AG29),"",Glutamine!AG29)</f>
        <v/>
      </c>
      <c r="AH38" s="238" t="str">
        <f>IF(ISBLANK(Glutamine!AH29),"",Glutamine!AH29)</f>
        <v/>
      </c>
      <c r="AI38" s="238" t="str">
        <f>IF(ISBLANK(Glutamine!AI29),"",Glutamine!AI29)</f>
        <v/>
      </c>
      <c r="AJ38" s="238" t="str">
        <f>IF(ISBLANK(Glutamine!AJ29),"",Glutamine!AJ29)</f>
        <v/>
      </c>
      <c r="AK38" s="238" t="str">
        <f>IF(ISBLANK(Glutamine!AK29),"",Glutamine!AK29)</f>
        <v/>
      </c>
      <c r="AL38" s="238" t="str">
        <f>IF(ISBLANK(Glutamine!AL29),"",Glutamine!AL29)</f>
        <v/>
      </c>
      <c r="AM38" s="238" t="str">
        <f>IF(ISBLANK(Glutamine!AM29),"",Glutamine!AM29)</f>
        <v/>
      </c>
      <c r="AN38" s="238" t="str">
        <f>IF(ISBLANK(Glutamine!AN29),"",Glutamine!AN29)</f>
        <v/>
      </c>
      <c r="AO38" s="238" t="str">
        <f>IF(ISBLANK(Glutamine!AO29),"",Glutamine!AO29)</f>
        <v/>
      </c>
      <c r="AP38" s="238" t="str">
        <f>IF(ISBLANK(Glutamine!AP29),"",Glutamine!AP29)</f>
        <v/>
      </c>
      <c r="AQ38" s="238" t="e">
        <f>IF(ISBLANK(Glutamine!#REF!),"",Glutamine!#REF!)</f>
        <v>#REF!</v>
      </c>
      <c r="AR38" s="238" t="e">
        <f>IF(ISBLANK(Glutamine!#REF!),"",Glutamine!#REF!)</f>
        <v>#REF!</v>
      </c>
      <c r="AS38" s="238" t="e">
        <f>IF(ISBLANK(Glutamine!#REF!),"",Glutamine!#REF!)</f>
        <v>#REF!</v>
      </c>
      <c r="AT38" s="238" t="e">
        <f>IF(ISBLANK(Glutamine!#REF!),"",Glutamine!#REF!)</f>
        <v>#REF!</v>
      </c>
      <c r="AU38" s="238" t="e">
        <f>IF(ISBLANK(Glutamine!#REF!),"",Glutamine!#REF!)</f>
        <v>#REF!</v>
      </c>
      <c r="AV38" s="238" t="e">
        <f>IF(ISBLANK(Glutamine!#REF!),"",Glutamine!#REF!)</f>
        <v>#REF!</v>
      </c>
      <c r="AW38" s="238" t="e">
        <f>IF(ISBLANK(Glutamine!#REF!),"",Glutamine!#REF!)</f>
        <v>#REF!</v>
      </c>
      <c r="AX38" s="238" t="e">
        <f>IF(ISBLANK(Glutamine!#REF!),"",Glutamine!#REF!)</f>
        <v>#REF!</v>
      </c>
      <c r="AY38" s="238" t="e">
        <f>IF(ISBLANK(Glutamine!#REF!),"",Glutamine!#REF!)</f>
        <v>#REF!</v>
      </c>
      <c r="AZ38" s="238" t="e">
        <f>IF(ISBLANK(Glutamine!#REF!),"",Glutamine!#REF!)</f>
        <v>#REF!</v>
      </c>
      <c r="BA38" s="238" t="e">
        <f>IF(ISBLANK(Glutamine!#REF!),"",Glutamine!#REF!)</f>
        <v>#REF!</v>
      </c>
      <c r="BB38" s="238" t="e">
        <f>IF(ISBLANK(Glutamine!#REF!),"",Glutamine!#REF!)</f>
        <v>#REF!</v>
      </c>
      <c r="BC38" s="238" t="e">
        <f>IF(ISBLANK(Glutamine!#REF!),"",Glutamine!#REF!)</f>
        <v>#REF!</v>
      </c>
      <c r="BD38" s="238" t="e">
        <f>IF(ISBLANK(Glutamine!#REF!),"",Glutamine!#REF!)</f>
        <v>#REF!</v>
      </c>
      <c r="BE38" s="238" t="e">
        <f>IF(ISBLANK(Glutamine!#REF!),"",Glutamine!#REF!)</f>
        <v>#REF!</v>
      </c>
      <c r="BF38" s="238" t="e">
        <f>IF(ISBLANK(Glutamine!#REF!),"",Glutamine!#REF!)</f>
        <v>#REF!</v>
      </c>
      <c r="BG38" s="238" t="e">
        <f>IF(ISBLANK(Glutamine!#REF!),"",Glutamine!#REF!)</f>
        <v>#REF!</v>
      </c>
      <c r="BH38" s="238" t="e">
        <f>IF(ISBLANK(Glutamine!#REF!),"",Glutamine!#REF!)</f>
        <v>#REF!</v>
      </c>
      <c r="BI38" s="238" t="e">
        <f>IF(ISBLANK(Glutamine!#REF!),"",Glutamine!#REF!)</f>
        <v>#REF!</v>
      </c>
      <c r="BJ38" s="238" t="e">
        <f>IF(ISBLANK(Glutamine!#REF!),"",Glutamine!#REF!)</f>
        <v>#REF!</v>
      </c>
      <c r="BK38" s="238" t="e">
        <f>IF(ISBLANK(Glutamine!#REF!),"",Glutamine!#REF!)</f>
        <v>#REF!</v>
      </c>
      <c r="BL38" s="238" t="e">
        <f>IF(ISBLANK(Glutamine!#REF!),"",Glutamine!#REF!)</f>
        <v>#REF!</v>
      </c>
      <c r="BM38" s="238" t="e">
        <f>IF(ISBLANK(Glutamine!#REF!),"",Glutamine!#REF!)</f>
        <v>#REF!</v>
      </c>
      <c r="BN38" s="238" t="str">
        <f>IF(ISBLANK('In Process Calc.'!B31),"",ROUND('In Process Calc.'!B31,2))</f>
        <v/>
      </c>
      <c r="BO38" s="238" t="str">
        <f>IF(ISBLANK('In Process Calc.'!C31),"",ROUND('In Process Calc.'!C31,2))</f>
        <v/>
      </c>
      <c r="BP38" s="238" t="str">
        <f>IF(ISBLANK('In Process Calc.'!E31),"",'In Process Calc.'!E31)</f>
        <v/>
      </c>
      <c r="BQ38" s="238" t="str">
        <f>IF(ISBLANK('In Process Calc.'!F31),"",'In Process Calc.'!F31)</f>
        <v/>
      </c>
      <c r="BR38" s="238" t="str">
        <f>IF(ISBLANK('In Process Calc.'!H31),"",'In Process Calc.'!H31)</f>
        <v/>
      </c>
      <c r="BS38" s="238" t="str">
        <f>IF(ISBLANK('In Process Calc.'!J31),"",'In Process Calc.'!J31)</f>
        <v/>
      </c>
      <c r="BT38" s="238" t="str">
        <f>IF(ISBLANK('In Process Calc.'!K31),"",'In Process Calc.'!K31)</f>
        <v/>
      </c>
      <c r="BU38" s="238" t="str">
        <f>IF(ISBLANK('In Process Calc.'!L31),"",'In Process Calc.'!L31)</f>
        <v/>
      </c>
      <c r="BV38" s="243" t="str">
        <f>IF(ISBLANK('In Process Calc.'!M31),"",'In Process Calc.'!M31)</f>
        <v/>
      </c>
      <c r="BW38" s="243" t="str">
        <f>IF(ISBLANK('In Process Calc.'!N31),"",'In Process Calc.'!N31)</f>
        <v/>
      </c>
      <c r="BX38" s="243" t="str">
        <f>IF(ISBLANK('In Process Calc.'!O31),"",'In Process Calc.'!O31)</f>
        <v/>
      </c>
      <c r="BY38" s="243" t="str">
        <f>IF(ISBLANK('In Process Calc.'!P31),"",'In Process Calc.'!P31)</f>
        <v/>
      </c>
      <c r="BZ38" s="243" t="str">
        <f>IF(ISBLANK('In Process Calc.'!Q31),"",'In Process Calc.'!Q31)</f>
        <v/>
      </c>
      <c r="CA38" s="243" t="str">
        <f>IF(ISBLANK('In Process Calc.'!R31),"",'In Process Calc.'!R31)</f>
        <v/>
      </c>
      <c r="CB38" s="243" t="str">
        <f>IF(ISBLANK('In Process Calc.'!S31),"",'In Process Calc.'!S31)</f>
        <v/>
      </c>
      <c r="CC38" s="243" t="str">
        <f>IF(ISBLANK('In Process Calc.'!T31),"",'In Process Calc.'!T31)</f>
        <v/>
      </c>
      <c r="CD38" s="243" t="str">
        <f>IF(ISBLANK('In Process Calc.'!U31),"",'In Process Calc.'!U31)</f>
        <v/>
      </c>
      <c r="CE38" s="243" t="str">
        <f>IF(ISBLANK('In Process Calc.'!V31),"",'In Process Calc.'!V31)</f>
        <v/>
      </c>
      <c r="CF38" s="243" t="str">
        <f>IF(ISBLANK('In Process Calc.'!W31),"",'In Process Calc.'!W31)</f>
        <v/>
      </c>
      <c r="CG38" s="243" t="str">
        <f>IF(ISBLANK('In Process Calc.'!X31),"",'In Process Calc.'!X31)</f>
        <v/>
      </c>
      <c r="CH38" s="243" t="str">
        <f>IF(ISBLANK('In Process Calc.'!Y31),"",'In Process Calc.'!Y31)</f>
        <v/>
      </c>
      <c r="CI38" s="243" t="str">
        <f>IF(ISBLANK('In Process Calc.'!Z31),"",'In Process Calc.'!Z31)</f>
        <v/>
      </c>
      <c r="CJ38" s="243" t="str">
        <f>IF(ISBLANK('In Process Calc.'!AA31),"",'In Process Calc.'!AA31)</f>
        <v/>
      </c>
      <c r="CK38" s="243" t="str">
        <f>IF(ISBLANK('In Process Calc.'!AB31),"",'In Process Calc.'!AB31)</f>
        <v/>
      </c>
      <c r="CL38" s="243" t="str">
        <f>IF(ISBLANK('In Process Calc.'!AC31),"",'In Process Calc.'!AC31)</f>
        <v/>
      </c>
      <c r="CM38" s="243" t="str">
        <f>IF(ISBLANK('In Process Calc.'!AD31),"",'In Process Calc.'!AD31)</f>
        <v/>
      </c>
      <c r="CN38" s="243" t="str">
        <f>IF(ISBLANK('In Process Calc.'!AE31),"",'In Process Calc.'!AE31)</f>
        <v/>
      </c>
      <c r="CO38" s="243" t="str">
        <f>IF(ISBLANK('In Process Calc.'!AF31),"",'In Process Calc.'!AF31)</f>
        <v/>
      </c>
      <c r="CP38" s="243" t="str">
        <f>IF(ISBLANK('In Process Calc.'!AG31),"",'In Process Calc.'!AG31)</f>
        <v/>
      </c>
      <c r="CQ38" s="243" t="str">
        <f>IF(ISBLANK('In Process Calc.'!AH31),"",'In Process Calc.'!AH31)</f>
        <v/>
      </c>
      <c r="CR38" s="243" t="str">
        <f>IF(ISBLANK('In Process Calc.'!AI31),"",'In Process Calc.'!AI31)</f>
        <v/>
      </c>
      <c r="CS38" s="243" t="str">
        <f>IF(ISBLANK('In Process Calc.'!AJ31),"",'In Process Calc.'!AJ31)</f>
        <v/>
      </c>
      <c r="CT38" s="243" t="str">
        <f>IF(ISBLANK('In Process Calc.'!AK31),"",'In Process Calc.'!AK31)</f>
        <v/>
      </c>
      <c r="CU38" s="243" t="str">
        <f>IF(ISBLANK('In Process Calc.'!AL31),"",'In Process Calc.'!AL31)</f>
        <v/>
      </c>
      <c r="CV38" s="243" t="str">
        <f>IF(ISBLANK('In Process Calc.'!AM31),"",'In Process Calc.'!AM31)</f>
        <v/>
      </c>
      <c r="CW38" s="243" t="str">
        <f>IF(ISBLANK('In Process Calc.'!AN31),"",'In Process Calc.'!AN31)</f>
        <v/>
      </c>
      <c r="CX38" s="243" t="str">
        <f>IF(ISBLANK('In Process Calc.'!AO31),"",'In Process Calc.'!AO31)</f>
        <v/>
      </c>
      <c r="CY38" s="243" t="str">
        <f>IF(ISBLANK('In Process Calc.'!AP31),"",'In Process Calc.'!AP31)</f>
        <v/>
      </c>
      <c r="CZ38" s="243" t="str">
        <f>IF(ISBLANK('In Process Calc.'!AQ31),"",'In Process Calc.'!AQ31)</f>
        <v/>
      </c>
      <c r="DA38" s="243" t="str">
        <f>IF(ISBLANK('In Process Calc.'!AR31),"",'In Process Calc.'!AR31)</f>
        <v/>
      </c>
      <c r="DB38" s="243" t="str">
        <f>IF(ISBLANK('In Process Calc.'!AS31),"",'In Process Calc.'!AS31)</f>
        <v/>
      </c>
      <c r="DC38" s="243" t="str">
        <f>IF(ISBLANK('In Process Calc.'!AT31),"",'In Process Calc.'!AT31)</f>
        <v/>
      </c>
      <c r="DD38" s="243" t="str">
        <f>IF(ISBLANK('In Process Calc.'!AU31),"",'In Process Calc.'!AU31)</f>
        <v/>
      </c>
      <c r="DE38" s="243" t="str">
        <f>IF(ISBLANK('In Process Calc.'!AV31),"",'In Process Calc.'!AV31)</f>
        <v/>
      </c>
      <c r="DF38" s="243" t="str">
        <f>IF(ISBLANK('In Process Calc.'!AW31),"",'In Process Calc.'!AW31)</f>
        <v/>
      </c>
      <c r="DG38" s="243" t="str">
        <f>IF(ISBLANK('In Process Calc.'!AX31),"",'In Process Calc.'!AX31)</f>
        <v/>
      </c>
      <c r="DH38" s="243" t="str">
        <f>IF(ISBLANK('In Process Calc.'!AY31),"",'In Process Calc.'!AY31)</f>
        <v/>
      </c>
      <c r="DI38" s="243" t="str">
        <f>IF(ISBLANK('In Process Calc.'!AZ31),"",'In Process Calc.'!AZ31)</f>
        <v/>
      </c>
      <c r="DJ38" s="243" t="str">
        <f>IF(ISBLANK('In Process Calc.'!BA31),"",'In Process Calc.'!BA31)</f>
        <v/>
      </c>
      <c r="DK38" s="243" t="str">
        <f>IF(ISBLANK('In Process Calc.'!BB31),"",'In Process Calc.'!BB31)</f>
        <v/>
      </c>
      <c r="DL38" s="243" t="str">
        <f>IF(ISBLANK('In Process Calc.'!BC31),"",'In Process Calc.'!BC31)</f>
        <v/>
      </c>
      <c r="DM38" s="243" t="str">
        <f>IF(ISBLANK('In Process Calc.'!BD31),"",'In Process Calc.'!BD31)</f>
        <v/>
      </c>
      <c r="DN38" s="243" t="str">
        <f>IF(ISBLANK('In Process Calc.'!BE31),"",'In Process Calc.'!BE31)</f>
        <v/>
      </c>
      <c r="DO38" s="243" t="str">
        <f>IF(ISBLANK('In Process Calc.'!BF31),"",'In Process Calc.'!BF31)</f>
        <v/>
      </c>
      <c r="DP38" s="243" t="str">
        <f>IF(ISBLANK('In Process Calc.'!BG31),"",'In Process Calc.'!BG31)</f>
        <v/>
      </c>
      <c r="DQ38" s="243" t="str">
        <f>IF(ISBLANK('In Process Calc.'!BH31),"",'In Process Calc.'!BH31)</f>
        <v/>
      </c>
      <c r="DR38" s="243" t="str">
        <f>IF(ISBLANK('In Process Calc.'!BI31),"",'In Process Calc.'!BI31)</f>
        <v/>
      </c>
      <c r="DS38" s="243" t="str">
        <f>IF(ISBLANK('In Process Calc.'!BJ31),"",'In Process Calc.'!BJ31)</f>
        <v/>
      </c>
      <c r="DT38" s="243" t="str">
        <f>IF(ISBLANK('In Process Calc.'!BK31),"",'In Process Calc.'!BK31)</f>
        <v/>
      </c>
      <c r="DU38" s="243" t="str">
        <f>IF(ISBLANK('In Process Calc.'!BL31),"",'In Process Calc.'!BL31)</f>
        <v/>
      </c>
      <c r="DV38" s="243" t="str">
        <f>IF(ISBLANK('In Process Calc.'!BM31),"",'In Process Calc.'!BM31)</f>
        <v/>
      </c>
      <c r="DW38" s="243" t="str">
        <f>IF(ISBLANK('In Process Calc.'!BN31),"",'In Process Calc.'!BN31)</f>
        <v/>
      </c>
      <c r="DX38" s="243" t="str">
        <f>IF(ISBLANK('In Process Calc.'!BO31),"",'In Process Calc.'!BO31)</f>
        <v/>
      </c>
      <c r="DY38" s="243" t="str">
        <f>IF(ISBLANK('In Process Calc.'!BP31),"",'In Process Calc.'!BP31)</f>
        <v/>
      </c>
      <c r="DZ38" s="243" t="str">
        <f>IF(ISBLANK('In Process Calc.'!BQ31),"",'In Process Calc.'!BQ31)</f>
        <v/>
      </c>
      <c r="EA38" s="243" t="str">
        <f>IF(ISBLANK('In Process Calc.'!BR31),"",'In Process Calc.'!BR31)</f>
        <v/>
      </c>
      <c r="EB38" s="243" t="str">
        <f>IF(ISBLANK('In Process Calc.'!BS31),"",'In Process Calc.'!BS31)</f>
        <v/>
      </c>
      <c r="EC38" s="243" t="str">
        <f>IF(ISBLANK('In Process Calc.'!BT31),"",'In Process Calc.'!BT31)</f>
        <v/>
      </c>
      <c r="ED38" s="243" t="str">
        <f>IF(ISBLANK('In Process Calc.'!BU31),"",'In Process Calc.'!BU31)</f>
        <v/>
      </c>
      <c r="EE38" s="243" t="str">
        <f>IF(ISBLANK('In Process Calc.'!BV31),"",'In Process Calc.'!BV31)</f>
        <v/>
      </c>
      <c r="EF38" s="243" t="str">
        <f>IF(ISBLANK('In Process Calc.'!BW31),"",'In Process Calc.'!BW31)</f>
        <v/>
      </c>
      <c r="EG38" s="243" t="str">
        <f>IF(ISBLANK('In Process Calc.'!BX31),"",'In Process Calc.'!BX31)</f>
        <v/>
      </c>
      <c r="EH38" s="243" t="str">
        <f>IF(ISBLANK('In Process Calc.'!BY31),"",'In Process Calc.'!BY31)</f>
        <v/>
      </c>
      <c r="EI38" s="243" t="str">
        <f>IF(ISBLANK('In Process Calc.'!BZ31),"",'In Process Calc.'!BZ31)</f>
        <v/>
      </c>
      <c r="EJ38" s="243" t="str">
        <f>IF(ISBLANK('In Process Calc.'!CA31),"",'In Process Calc.'!CA31)</f>
        <v/>
      </c>
      <c r="EK38" s="243" t="str">
        <f>IF(ISBLANK('Post Process Calc.'!A38),"",'Post Process Calc.'!A38)</f>
        <v/>
      </c>
      <c r="EL38" s="243" t="str">
        <f>IF(ISBLANK('Post Process Calc.'!C38),"",'Post Process Calc.'!C38)</f>
        <v/>
      </c>
      <c r="EM38" s="243" t="str">
        <f>IF(ISBLANK('Post Process Calc.'!D38),"",'Post Process Calc.'!D38)</f>
        <v/>
      </c>
      <c r="EN38" s="243" t="str">
        <f>IF(ISBLANK('Post Process Calc.'!E38),"",'Post Process Calc.'!E38)</f>
        <v/>
      </c>
      <c r="EO38" s="243" t="str">
        <f>IF(ISBLANK('Post Process Calc.'!F38),"",'Post Process Calc.'!F38)</f>
        <v/>
      </c>
      <c r="EP38" s="243" t="str">
        <f>IF(ISBLANK('Post Process Calc.'!G38),"",'Post Process Calc.'!G38)</f>
        <v/>
      </c>
      <c r="EQ38" s="243" t="str">
        <f>IF(ISBLANK('Post Process Calc.'!H38),"",'Post Process Calc.'!H38)</f>
        <v/>
      </c>
      <c r="ER38" s="243" t="str">
        <f>IF(ISBLANK('Post Process Calc.'!I38),"",'Post Process Calc.'!I38)</f>
        <v/>
      </c>
      <c r="ES38" s="243" t="str">
        <f>IF(ISBLANK('Post Process Calc.'!J38),"",'Post Process Calc.'!J38)</f>
        <v/>
      </c>
      <c r="ET38" s="243" t="str">
        <f>IF(ISBLANK('Post Process Calc.'!K38),"",'Post Process Calc.'!K38)</f>
        <v/>
      </c>
      <c r="EU38" s="243" t="str">
        <f>IF(ISBLANK('Post Process Calc.'!L38),"",'Post Process Calc.'!L38)</f>
        <v/>
      </c>
      <c r="EV38" s="243" t="str">
        <f>IF(ISBLANK('Post Process Calc.'!M38),"",'Post Process Calc.'!M38)</f>
        <v/>
      </c>
      <c r="EW38" s="243" t="str">
        <f>IF(ISBLANK('Post Process Calc.'!N38),"",'Post Process Calc.'!N38)</f>
        <v/>
      </c>
      <c r="EX38" s="243" t="str">
        <f>IF(ISBLANK('Post Process Calc.'!O38),"",'Post Process Calc.'!O38)</f>
        <v/>
      </c>
      <c r="EY38" s="243" t="str">
        <f>IF(ISBLANK('Post Process Calc.'!P38),"",'Post Process Calc.'!P38)</f>
        <v/>
      </c>
      <c r="EZ38" s="243" t="str">
        <f>IF(ISBLANK('Post Process Calc.'!Q38),"",'Post Process Calc.'!Q38)</f>
        <v/>
      </c>
      <c r="FA38" s="243" t="str">
        <f>IF(ISBLANK('Post Process Calc.'!R38),"",'Post Process Calc.'!R38)</f>
        <v/>
      </c>
      <c r="FB38" s="243" t="str">
        <f>IF(ISBLANK('Post Process Calc.'!S38),"",'Post Process Calc.'!S38)</f>
        <v/>
      </c>
      <c r="FC38" s="243" t="str">
        <f>IF(ISBLANK('Post Process Calc.'!T38),"",'Post Process Calc.'!T38)</f>
        <v/>
      </c>
      <c r="FD38" s="243" t="str">
        <f>IF(ISBLANK('Post Process Calc.'!U38),"",'Post Process Calc.'!U38)</f>
        <v/>
      </c>
      <c r="FE38" s="243" t="str">
        <f>IF(ISBLANK('Post Process Calc.'!V38),"",'Post Process Calc.'!V38)</f>
        <v/>
      </c>
      <c r="FF38" s="243" t="str">
        <f>IF(ISBLANK('Post Process Calc.'!W38),"",'Post Process Calc.'!W38)</f>
        <v/>
      </c>
      <c r="FG38" s="243" t="str">
        <f>IF(ISBLANK('Post Process Calc.'!X38),"",'Post Process Calc.'!X38)</f>
        <v/>
      </c>
      <c r="FH38" s="243" t="str">
        <f>IF(ISBLANK('Post Process Calc.'!Y38),"",'Post Process Calc.'!Y38)</f>
        <v/>
      </c>
      <c r="FI38" s="243" t="str">
        <f>IF(ISBLANK('Post Process Calc.'!Z38),"",'Post Process Calc.'!Z38)</f>
        <v/>
      </c>
      <c r="FJ38" s="243" t="str">
        <f>IF(ISBLANK('Post Process Calc.'!AA38),"",'Post Process Calc.'!AA38)</f>
        <v/>
      </c>
      <c r="FK38" s="243" t="str">
        <f>IF(ISBLANK('Post Process Calc.'!AB38),"",'Post Process Calc.'!AB38)</f>
        <v/>
      </c>
      <c r="FL38" s="243" t="str">
        <f>IF(ISBLANK('Post Process Calc.'!AC38),"",'Post Process Calc.'!AC38)</f>
        <v/>
      </c>
      <c r="FM38" s="243" t="str">
        <f>IF(ISBLANK('Post Process Calc.'!AD38),"",'Post Process Calc.'!AD38)</f>
        <v/>
      </c>
      <c r="FN38" s="243" t="str">
        <f>IF(ISBLANK('Post Process Calc.'!AE38),"",'Post Process Calc.'!AE38)</f>
        <v/>
      </c>
      <c r="FO38" s="243" t="str">
        <f>IF(ISBLANK('Post Process Calc.'!AF38),"",'Post Process Calc.'!AF38)</f>
        <v/>
      </c>
      <c r="FP38" s="243" t="str">
        <f>IF(ISBLANK('Post Process Calc.'!AG38),"",'Post Process Calc.'!AG38)</f>
        <v/>
      </c>
      <c r="FQ38" s="243" t="str">
        <f>IF(ISBLANK('Post Process Calc.'!AH38),"",'Post Process Calc.'!AH38)</f>
        <v/>
      </c>
      <c r="FR38" s="243" t="str">
        <f>IF(ISBLANK('Post Process Calc.'!AI38),"",'Post Process Calc.'!AI38)</f>
        <v/>
      </c>
      <c r="FS38" s="243" t="str">
        <f>IF(ISBLANK('Post Process Calc.'!AJ38),"",'Post Process Calc.'!AJ38)</f>
        <v/>
      </c>
    </row>
    <row r="39" spans="1:175">
      <c r="A39" s="238" t="str">
        <f>IF(Glutamine!B30&lt;&gt;0,Glutamine!$B$1,"")</f>
        <v/>
      </c>
      <c r="B39" s="238" t="str">
        <f>IF(ISBLANK(Glutamine!A30),"",Glutamine!A30)</f>
        <v/>
      </c>
      <c r="C39" s="245" t="str">
        <f>IF(ISBLANK(Glutamine!B30),"",Glutamine!B30)</f>
        <v/>
      </c>
      <c r="D39" s="246" t="str">
        <f>IF(ISBLANK(Glutamine!C30),"",Glutamine!C30)</f>
        <v/>
      </c>
      <c r="E39" s="238" t="str">
        <f>IF(ISBLANK(Glutamine!D30),"",Glutamine!D30)</f>
        <v/>
      </c>
      <c r="F39" s="238" t="str">
        <f>IF(ISBLANK(Glutamine!E30),"",Glutamine!E30)</f>
        <v/>
      </c>
      <c r="G39" s="238" t="str">
        <f>IF(ISBLANK(Glutamine!G30),"",Glutamine!G30)</f>
        <v/>
      </c>
      <c r="H39" s="238" t="str">
        <f>IF(ISBLANK(Glutamine!H30),"",Glutamine!H30)</f>
        <v/>
      </c>
      <c r="I39" s="238" t="str">
        <f>IF(ISBLANK(Glutamine!I30),"",Glutamine!I30)</f>
        <v/>
      </c>
      <c r="J39" s="238" t="str">
        <f>IF(ISBLANK(Glutamine!J30),"",Glutamine!J30)</f>
        <v/>
      </c>
      <c r="K39" s="238" t="str">
        <f>IF(ISBLANK(Glutamine!K30),"",Glutamine!K30)</f>
        <v/>
      </c>
      <c r="L39" s="238" t="str">
        <f>IF(ISBLANK(Glutamine!L30),"",Glutamine!L30)</f>
        <v/>
      </c>
      <c r="M39" s="238" t="str">
        <f>IF(ISBLANK(Glutamine!M30),"",Glutamine!M30)</f>
        <v/>
      </c>
      <c r="N39" s="238" t="str">
        <f>IF(ISBLANK(Glutamine!N30),"",Glutamine!N30)</f>
        <v/>
      </c>
      <c r="O39" s="238" t="str">
        <f>IF(ISBLANK(Glutamine!O30),"",Glutamine!O30)</f>
        <v/>
      </c>
      <c r="P39" s="238" t="str">
        <f>IF(ISBLANK(Glutamine!P30),"",Glutamine!P30)</f>
        <v/>
      </c>
      <c r="Q39" s="238" t="str">
        <f>IF(ISBLANK(Glutamine!Q30),"",Glutamine!Q30)</f>
        <v/>
      </c>
      <c r="R39" s="238" t="str">
        <f>IF(ISBLANK(Glutamine!R30),"",Glutamine!R30)</f>
        <v/>
      </c>
      <c r="S39" s="238" t="str">
        <f>IF(ISBLANK(Glutamine!S30),"",Glutamine!S30)</f>
        <v/>
      </c>
      <c r="T39" s="238" t="str">
        <f>IF(ISBLANK(Glutamine!T30),"",Glutamine!T30)</f>
        <v/>
      </c>
      <c r="U39" s="238" t="str">
        <f>IF(ISBLANK(Glutamine!U30),"",Glutamine!U30)</f>
        <v/>
      </c>
      <c r="V39" s="238" t="str">
        <f>IF(ISBLANK(Glutamine!V30),"",Glutamine!V30)</f>
        <v/>
      </c>
      <c r="W39" s="238" t="str">
        <f>IF(ISBLANK(Glutamine!W30),"",Glutamine!W30)</f>
        <v/>
      </c>
      <c r="X39" s="238" t="str">
        <f>IF(ISBLANK(Glutamine!X30),"",Glutamine!X30)</f>
        <v/>
      </c>
      <c r="Y39" s="238" t="str">
        <f>IF(ISBLANK(Glutamine!Y30),"",Glutamine!Y30)</f>
        <v/>
      </c>
      <c r="Z39" s="238" t="str">
        <f>IF(ISBLANK(Glutamine!Z30),"",Glutamine!Z30)</f>
        <v/>
      </c>
      <c r="AA39" s="238" t="str">
        <f>IF(ISBLANK(Glutamine!AA30),"",Glutamine!AA30)</f>
        <v/>
      </c>
      <c r="AB39" s="238" t="str">
        <f>IF(ISBLANK(Glutamine!AB30),"",Glutamine!AB30)</f>
        <v/>
      </c>
      <c r="AC39" s="238" t="str">
        <f>IF(ISBLANK(Glutamine!AC30),"",Glutamine!AC30)</f>
        <v/>
      </c>
      <c r="AD39" s="238" t="str">
        <f>IF(ISBLANK(Glutamine!AD30),"",Glutamine!AD30)</f>
        <v/>
      </c>
      <c r="AE39" s="238" t="str">
        <f>IF(ISBLANK(Glutamine!AE30),"",Glutamine!AE30)</f>
        <v/>
      </c>
      <c r="AF39" s="238" t="str">
        <f>IF(ISBLANK(Glutamine!AF30),"",Glutamine!AF30)</f>
        <v/>
      </c>
      <c r="AG39" s="238" t="str">
        <f>IF(ISBLANK(Glutamine!AG30),"",Glutamine!AG30)</f>
        <v/>
      </c>
      <c r="AH39" s="238" t="str">
        <f>IF(ISBLANK(Glutamine!AH30),"",Glutamine!AH30)</f>
        <v/>
      </c>
      <c r="AI39" s="238" t="str">
        <f>IF(ISBLANK(Glutamine!AI30),"",Glutamine!AI30)</f>
        <v/>
      </c>
      <c r="AJ39" s="238" t="str">
        <f>IF(ISBLANK(Glutamine!AJ30),"",Glutamine!AJ30)</f>
        <v/>
      </c>
      <c r="AK39" s="238" t="str">
        <f>IF(ISBLANK(Glutamine!AK30),"",Glutamine!AK30)</f>
        <v/>
      </c>
      <c r="AL39" s="238" t="str">
        <f>IF(ISBLANK(Glutamine!AL30),"",Glutamine!AL30)</f>
        <v/>
      </c>
      <c r="AM39" s="238" t="str">
        <f>IF(ISBLANK(Glutamine!AM30),"",Glutamine!AM30)</f>
        <v/>
      </c>
      <c r="AN39" s="238" t="str">
        <f>IF(ISBLANK(Glutamine!AN30),"",Glutamine!AN30)</f>
        <v/>
      </c>
      <c r="AO39" s="238" t="str">
        <f>IF(ISBLANK(Glutamine!AO30),"",Glutamine!AO30)</f>
        <v/>
      </c>
      <c r="AP39" s="238" t="str">
        <f>IF(ISBLANK(Glutamine!AP30),"",Glutamine!AP30)</f>
        <v/>
      </c>
      <c r="AQ39" s="238" t="e">
        <f>IF(ISBLANK(Glutamine!#REF!),"",Glutamine!#REF!)</f>
        <v>#REF!</v>
      </c>
      <c r="AR39" s="238" t="e">
        <f>IF(ISBLANK(Glutamine!#REF!),"",Glutamine!#REF!)</f>
        <v>#REF!</v>
      </c>
      <c r="AS39" s="238" t="e">
        <f>IF(ISBLANK(Glutamine!#REF!),"",Glutamine!#REF!)</f>
        <v>#REF!</v>
      </c>
      <c r="AT39" s="238" t="e">
        <f>IF(ISBLANK(Glutamine!#REF!),"",Glutamine!#REF!)</f>
        <v>#REF!</v>
      </c>
      <c r="AU39" s="238" t="e">
        <f>IF(ISBLANK(Glutamine!#REF!),"",Glutamine!#REF!)</f>
        <v>#REF!</v>
      </c>
      <c r="AV39" s="238" t="e">
        <f>IF(ISBLANK(Glutamine!#REF!),"",Glutamine!#REF!)</f>
        <v>#REF!</v>
      </c>
      <c r="AW39" s="238" t="e">
        <f>IF(ISBLANK(Glutamine!#REF!),"",Glutamine!#REF!)</f>
        <v>#REF!</v>
      </c>
      <c r="AX39" s="238" t="e">
        <f>IF(ISBLANK(Glutamine!#REF!),"",Glutamine!#REF!)</f>
        <v>#REF!</v>
      </c>
      <c r="AY39" s="238" t="e">
        <f>IF(ISBLANK(Glutamine!#REF!),"",Glutamine!#REF!)</f>
        <v>#REF!</v>
      </c>
      <c r="AZ39" s="238" t="e">
        <f>IF(ISBLANK(Glutamine!#REF!),"",Glutamine!#REF!)</f>
        <v>#REF!</v>
      </c>
      <c r="BA39" s="238" t="e">
        <f>IF(ISBLANK(Glutamine!#REF!),"",Glutamine!#REF!)</f>
        <v>#REF!</v>
      </c>
      <c r="BB39" s="238" t="e">
        <f>IF(ISBLANK(Glutamine!#REF!),"",Glutamine!#REF!)</f>
        <v>#REF!</v>
      </c>
      <c r="BC39" s="238" t="e">
        <f>IF(ISBLANK(Glutamine!#REF!),"",Glutamine!#REF!)</f>
        <v>#REF!</v>
      </c>
      <c r="BD39" s="238" t="e">
        <f>IF(ISBLANK(Glutamine!#REF!),"",Glutamine!#REF!)</f>
        <v>#REF!</v>
      </c>
      <c r="BE39" s="238" t="e">
        <f>IF(ISBLANK(Glutamine!#REF!),"",Glutamine!#REF!)</f>
        <v>#REF!</v>
      </c>
      <c r="BF39" s="238" t="e">
        <f>IF(ISBLANK(Glutamine!#REF!),"",Glutamine!#REF!)</f>
        <v>#REF!</v>
      </c>
      <c r="BG39" s="238" t="e">
        <f>IF(ISBLANK(Glutamine!#REF!),"",Glutamine!#REF!)</f>
        <v>#REF!</v>
      </c>
      <c r="BH39" s="238" t="e">
        <f>IF(ISBLANK(Glutamine!#REF!),"",Glutamine!#REF!)</f>
        <v>#REF!</v>
      </c>
      <c r="BI39" s="238" t="e">
        <f>IF(ISBLANK(Glutamine!#REF!),"",Glutamine!#REF!)</f>
        <v>#REF!</v>
      </c>
      <c r="BJ39" s="238" t="e">
        <f>IF(ISBLANK(Glutamine!#REF!),"",Glutamine!#REF!)</f>
        <v>#REF!</v>
      </c>
      <c r="BK39" s="238" t="e">
        <f>IF(ISBLANK(Glutamine!#REF!),"",Glutamine!#REF!)</f>
        <v>#REF!</v>
      </c>
      <c r="BL39" s="238" t="e">
        <f>IF(ISBLANK(Glutamine!#REF!),"",Glutamine!#REF!)</f>
        <v>#REF!</v>
      </c>
      <c r="BM39" s="238" t="e">
        <f>IF(ISBLANK(Glutamine!#REF!),"",Glutamine!#REF!)</f>
        <v>#REF!</v>
      </c>
      <c r="BN39" s="238" t="str">
        <f>IF(ISBLANK('In Process Calc.'!B32),"",ROUND('In Process Calc.'!B32,2))</f>
        <v/>
      </c>
      <c r="BO39" s="238" t="str">
        <f>IF(ISBLANK('In Process Calc.'!C32),"",ROUND('In Process Calc.'!C32,2))</f>
        <v/>
      </c>
      <c r="BP39" s="238" t="str">
        <f>IF(ISBLANK('In Process Calc.'!E32),"",'In Process Calc.'!E32)</f>
        <v/>
      </c>
      <c r="BQ39" s="238" t="str">
        <f>IF(ISBLANK('In Process Calc.'!F32),"",'In Process Calc.'!F32)</f>
        <v/>
      </c>
      <c r="BR39" s="238" t="str">
        <f>IF(ISBLANK('In Process Calc.'!H32),"",'In Process Calc.'!H32)</f>
        <v/>
      </c>
      <c r="BS39" s="238" t="str">
        <f>IF(ISBLANK('In Process Calc.'!J32),"",'In Process Calc.'!J32)</f>
        <v/>
      </c>
      <c r="BT39" s="238" t="str">
        <f>IF(ISBLANK('In Process Calc.'!K32),"",'In Process Calc.'!K32)</f>
        <v/>
      </c>
      <c r="BU39" s="238" t="str">
        <f>IF(ISBLANK('In Process Calc.'!L32),"",'In Process Calc.'!L32)</f>
        <v/>
      </c>
      <c r="BV39" s="243" t="str">
        <f>IF(ISBLANK('In Process Calc.'!M32),"",'In Process Calc.'!M32)</f>
        <v/>
      </c>
      <c r="BW39" s="243" t="str">
        <f>IF(ISBLANK('In Process Calc.'!N32),"",'In Process Calc.'!N32)</f>
        <v/>
      </c>
      <c r="BX39" s="243" t="str">
        <f>IF(ISBLANK('In Process Calc.'!O32),"",'In Process Calc.'!O32)</f>
        <v/>
      </c>
      <c r="BY39" s="243" t="str">
        <f>IF(ISBLANK('In Process Calc.'!P32),"",'In Process Calc.'!P32)</f>
        <v/>
      </c>
      <c r="BZ39" s="243" t="str">
        <f>IF(ISBLANK('In Process Calc.'!Q32),"",'In Process Calc.'!Q32)</f>
        <v/>
      </c>
      <c r="CA39" s="243" t="str">
        <f>IF(ISBLANK('In Process Calc.'!R32),"",'In Process Calc.'!R32)</f>
        <v/>
      </c>
      <c r="CB39" s="243" t="str">
        <f>IF(ISBLANK('In Process Calc.'!S32),"",'In Process Calc.'!S32)</f>
        <v/>
      </c>
      <c r="CC39" s="243" t="str">
        <f>IF(ISBLANK('In Process Calc.'!T32),"",'In Process Calc.'!T32)</f>
        <v/>
      </c>
      <c r="CD39" s="243" t="str">
        <f>IF(ISBLANK('In Process Calc.'!U32),"",'In Process Calc.'!U32)</f>
        <v/>
      </c>
      <c r="CE39" s="243" t="str">
        <f>IF(ISBLANK('In Process Calc.'!V32),"",'In Process Calc.'!V32)</f>
        <v/>
      </c>
      <c r="CF39" s="243" t="str">
        <f>IF(ISBLANK('In Process Calc.'!W32),"",'In Process Calc.'!W32)</f>
        <v/>
      </c>
      <c r="CG39" s="243" t="str">
        <f>IF(ISBLANK('In Process Calc.'!X32),"",'In Process Calc.'!X32)</f>
        <v/>
      </c>
      <c r="CH39" s="243" t="str">
        <f>IF(ISBLANK('In Process Calc.'!Y32),"",'In Process Calc.'!Y32)</f>
        <v/>
      </c>
      <c r="CI39" s="243" t="str">
        <f>IF(ISBLANK('In Process Calc.'!Z32),"",'In Process Calc.'!Z32)</f>
        <v/>
      </c>
      <c r="CJ39" s="243" t="str">
        <f>IF(ISBLANK('In Process Calc.'!AA32),"",'In Process Calc.'!AA32)</f>
        <v/>
      </c>
      <c r="CK39" s="243" t="str">
        <f>IF(ISBLANK('In Process Calc.'!AB32),"",'In Process Calc.'!AB32)</f>
        <v/>
      </c>
      <c r="CL39" s="243" t="str">
        <f>IF(ISBLANK('In Process Calc.'!AC32),"",'In Process Calc.'!AC32)</f>
        <v/>
      </c>
      <c r="CM39" s="243" t="str">
        <f>IF(ISBLANK('In Process Calc.'!AD32),"",'In Process Calc.'!AD32)</f>
        <v/>
      </c>
      <c r="CN39" s="243" t="str">
        <f>IF(ISBLANK('In Process Calc.'!AE32),"",'In Process Calc.'!AE32)</f>
        <v/>
      </c>
      <c r="CO39" s="243" t="str">
        <f>IF(ISBLANK('In Process Calc.'!AF32),"",'In Process Calc.'!AF32)</f>
        <v/>
      </c>
      <c r="CP39" s="243" t="str">
        <f>IF(ISBLANK('In Process Calc.'!AG32),"",'In Process Calc.'!AG32)</f>
        <v/>
      </c>
      <c r="CQ39" s="243" t="str">
        <f>IF(ISBLANK('In Process Calc.'!AH32),"",'In Process Calc.'!AH32)</f>
        <v/>
      </c>
      <c r="CR39" s="243" t="str">
        <f>IF(ISBLANK('In Process Calc.'!AI32),"",'In Process Calc.'!AI32)</f>
        <v/>
      </c>
      <c r="CS39" s="243" t="str">
        <f>IF(ISBLANK('In Process Calc.'!AJ32),"",'In Process Calc.'!AJ32)</f>
        <v/>
      </c>
      <c r="CT39" s="243" t="str">
        <f>IF(ISBLANK('In Process Calc.'!AK32),"",'In Process Calc.'!AK32)</f>
        <v/>
      </c>
      <c r="CU39" s="243" t="str">
        <f>IF(ISBLANK('In Process Calc.'!AL32),"",'In Process Calc.'!AL32)</f>
        <v/>
      </c>
      <c r="CV39" s="243" t="str">
        <f>IF(ISBLANK('In Process Calc.'!AM32),"",'In Process Calc.'!AM32)</f>
        <v/>
      </c>
      <c r="CW39" s="243" t="str">
        <f>IF(ISBLANK('In Process Calc.'!AN32),"",'In Process Calc.'!AN32)</f>
        <v/>
      </c>
      <c r="CX39" s="243" t="str">
        <f>IF(ISBLANK('In Process Calc.'!AO32),"",'In Process Calc.'!AO32)</f>
        <v/>
      </c>
      <c r="CY39" s="243" t="str">
        <f>IF(ISBLANK('In Process Calc.'!AP32),"",'In Process Calc.'!AP32)</f>
        <v/>
      </c>
      <c r="CZ39" s="243" t="str">
        <f>IF(ISBLANK('In Process Calc.'!AQ32),"",'In Process Calc.'!AQ32)</f>
        <v/>
      </c>
      <c r="DA39" s="243" t="str">
        <f>IF(ISBLANK('In Process Calc.'!AR32),"",'In Process Calc.'!AR32)</f>
        <v/>
      </c>
      <c r="DB39" s="243" t="str">
        <f>IF(ISBLANK('In Process Calc.'!AS32),"",'In Process Calc.'!AS32)</f>
        <v/>
      </c>
      <c r="DC39" s="243" t="str">
        <f>IF(ISBLANK('In Process Calc.'!AT32),"",'In Process Calc.'!AT32)</f>
        <v/>
      </c>
      <c r="DD39" s="243" t="str">
        <f>IF(ISBLANK('In Process Calc.'!AU32),"",'In Process Calc.'!AU32)</f>
        <v/>
      </c>
      <c r="DE39" s="243" t="str">
        <f>IF(ISBLANK('In Process Calc.'!AV32),"",'In Process Calc.'!AV32)</f>
        <v/>
      </c>
      <c r="DF39" s="243" t="str">
        <f>IF(ISBLANK('In Process Calc.'!AW32),"",'In Process Calc.'!AW32)</f>
        <v/>
      </c>
      <c r="DG39" s="243" t="str">
        <f>IF(ISBLANK('In Process Calc.'!AX32),"",'In Process Calc.'!AX32)</f>
        <v/>
      </c>
      <c r="DH39" s="243" t="str">
        <f>IF(ISBLANK('In Process Calc.'!AY32),"",'In Process Calc.'!AY32)</f>
        <v/>
      </c>
      <c r="DI39" s="243" t="str">
        <f>IF(ISBLANK('In Process Calc.'!AZ32),"",'In Process Calc.'!AZ32)</f>
        <v/>
      </c>
      <c r="DJ39" s="243" t="str">
        <f>IF(ISBLANK('In Process Calc.'!BA32),"",'In Process Calc.'!BA32)</f>
        <v/>
      </c>
      <c r="DK39" s="243" t="str">
        <f>IF(ISBLANK('In Process Calc.'!BB32),"",'In Process Calc.'!BB32)</f>
        <v/>
      </c>
      <c r="DL39" s="243" t="str">
        <f>IF(ISBLANK('In Process Calc.'!BC32),"",'In Process Calc.'!BC32)</f>
        <v/>
      </c>
      <c r="DM39" s="243" t="str">
        <f>IF(ISBLANK('In Process Calc.'!BD32),"",'In Process Calc.'!BD32)</f>
        <v/>
      </c>
      <c r="DN39" s="243" t="str">
        <f>IF(ISBLANK('In Process Calc.'!BE32),"",'In Process Calc.'!BE32)</f>
        <v/>
      </c>
      <c r="DO39" s="243" t="str">
        <f>IF(ISBLANK('In Process Calc.'!BF32),"",'In Process Calc.'!BF32)</f>
        <v/>
      </c>
      <c r="DP39" s="243" t="str">
        <f>IF(ISBLANK('In Process Calc.'!BG32),"",'In Process Calc.'!BG32)</f>
        <v/>
      </c>
      <c r="DQ39" s="243" t="str">
        <f>IF(ISBLANK('In Process Calc.'!BH32),"",'In Process Calc.'!BH32)</f>
        <v/>
      </c>
      <c r="DR39" s="243" t="str">
        <f>IF(ISBLANK('In Process Calc.'!BI32),"",'In Process Calc.'!BI32)</f>
        <v/>
      </c>
      <c r="DS39" s="243" t="str">
        <f>IF(ISBLANK('In Process Calc.'!BJ32),"",'In Process Calc.'!BJ32)</f>
        <v/>
      </c>
      <c r="DT39" s="243" t="str">
        <f>IF(ISBLANK('In Process Calc.'!BK32),"",'In Process Calc.'!BK32)</f>
        <v/>
      </c>
      <c r="DU39" s="243" t="str">
        <f>IF(ISBLANK('In Process Calc.'!BL32),"",'In Process Calc.'!BL32)</f>
        <v/>
      </c>
      <c r="DV39" s="243" t="str">
        <f>IF(ISBLANK('In Process Calc.'!BM32),"",'In Process Calc.'!BM32)</f>
        <v/>
      </c>
      <c r="DW39" s="243" t="str">
        <f>IF(ISBLANK('In Process Calc.'!BN32),"",'In Process Calc.'!BN32)</f>
        <v/>
      </c>
      <c r="DX39" s="243" t="str">
        <f>IF(ISBLANK('In Process Calc.'!BO32),"",'In Process Calc.'!BO32)</f>
        <v/>
      </c>
      <c r="DY39" s="243" t="str">
        <f>IF(ISBLANK('In Process Calc.'!BP32),"",'In Process Calc.'!BP32)</f>
        <v/>
      </c>
      <c r="DZ39" s="243" t="str">
        <f>IF(ISBLANK('In Process Calc.'!BQ32),"",'In Process Calc.'!BQ32)</f>
        <v/>
      </c>
      <c r="EA39" s="243" t="str">
        <f>IF(ISBLANK('In Process Calc.'!BR32),"",'In Process Calc.'!BR32)</f>
        <v/>
      </c>
      <c r="EB39" s="243" t="str">
        <f>IF(ISBLANK('In Process Calc.'!BS32),"",'In Process Calc.'!BS32)</f>
        <v/>
      </c>
      <c r="EC39" s="243" t="str">
        <f>IF(ISBLANK('In Process Calc.'!BT32),"",'In Process Calc.'!BT32)</f>
        <v/>
      </c>
      <c r="ED39" s="243" t="str">
        <f>IF(ISBLANK('In Process Calc.'!BU32),"",'In Process Calc.'!BU32)</f>
        <v/>
      </c>
      <c r="EE39" s="243" t="str">
        <f>IF(ISBLANK('In Process Calc.'!BV32),"",'In Process Calc.'!BV32)</f>
        <v/>
      </c>
      <c r="EF39" s="243" t="str">
        <f>IF(ISBLANK('In Process Calc.'!BW32),"",'In Process Calc.'!BW32)</f>
        <v/>
      </c>
      <c r="EG39" s="243" t="str">
        <f>IF(ISBLANK('In Process Calc.'!BX32),"",'In Process Calc.'!BX32)</f>
        <v/>
      </c>
      <c r="EH39" s="243" t="str">
        <f>IF(ISBLANK('In Process Calc.'!BY32),"",'In Process Calc.'!BY32)</f>
        <v/>
      </c>
      <c r="EI39" s="243" t="str">
        <f>IF(ISBLANK('In Process Calc.'!BZ32),"",'In Process Calc.'!BZ32)</f>
        <v/>
      </c>
      <c r="EJ39" s="243" t="str">
        <f>IF(ISBLANK('In Process Calc.'!CA32),"",'In Process Calc.'!CA32)</f>
        <v/>
      </c>
      <c r="EK39" s="243" t="str">
        <f>IF(ISBLANK('Post Process Calc.'!A39),"",'Post Process Calc.'!A39)</f>
        <v/>
      </c>
      <c r="EL39" s="243" t="str">
        <f>IF(ISBLANK('Post Process Calc.'!C39),"",'Post Process Calc.'!C39)</f>
        <v/>
      </c>
      <c r="EM39" s="243" t="str">
        <f>IF(ISBLANK('Post Process Calc.'!D39),"",'Post Process Calc.'!D39)</f>
        <v/>
      </c>
      <c r="EN39" s="243" t="str">
        <f>IF(ISBLANK('Post Process Calc.'!E39),"",'Post Process Calc.'!E39)</f>
        <v/>
      </c>
      <c r="EO39" s="243" t="str">
        <f>IF(ISBLANK('Post Process Calc.'!F39),"",'Post Process Calc.'!F39)</f>
        <v/>
      </c>
      <c r="EP39" s="243" t="str">
        <f>IF(ISBLANK('Post Process Calc.'!G39),"",'Post Process Calc.'!G39)</f>
        <v/>
      </c>
      <c r="EQ39" s="243" t="str">
        <f>IF(ISBLANK('Post Process Calc.'!H39),"",'Post Process Calc.'!H39)</f>
        <v/>
      </c>
      <c r="ER39" s="243" t="str">
        <f>IF(ISBLANK('Post Process Calc.'!I39),"",'Post Process Calc.'!I39)</f>
        <v/>
      </c>
      <c r="ES39" s="243" t="str">
        <f>IF(ISBLANK('Post Process Calc.'!J39),"",'Post Process Calc.'!J39)</f>
        <v/>
      </c>
      <c r="ET39" s="243" t="str">
        <f>IF(ISBLANK('Post Process Calc.'!K39),"",'Post Process Calc.'!K39)</f>
        <v/>
      </c>
      <c r="EU39" s="243" t="str">
        <f>IF(ISBLANK('Post Process Calc.'!L39),"",'Post Process Calc.'!L39)</f>
        <v/>
      </c>
      <c r="EV39" s="243" t="str">
        <f>IF(ISBLANK('Post Process Calc.'!M39),"",'Post Process Calc.'!M39)</f>
        <v/>
      </c>
      <c r="EW39" s="243" t="str">
        <f>IF(ISBLANK('Post Process Calc.'!N39),"",'Post Process Calc.'!N39)</f>
        <v/>
      </c>
      <c r="EX39" s="243" t="str">
        <f>IF(ISBLANK('Post Process Calc.'!O39),"",'Post Process Calc.'!O39)</f>
        <v/>
      </c>
      <c r="EY39" s="243" t="str">
        <f>IF(ISBLANK('Post Process Calc.'!P39),"",'Post Process Calc.'!P39)</f>
        <v/>
      </c>
      <c r="EZ39" s="243" t="str">
        <f>IF(ISBLANK('Post Process Calc.'!Q39),"",'Post Process Calc.'!Q39)</f>
        <v/>
      </c>
      <c r="FA39" s="243" t="str">
        <f>IF(ISBLANK('Post Process Calc.'!R39),"",'Post Process Calc.'!R39)</f>
        <v/>
      </c>
      <c r="FB39" s="243" t="str">
        <f>IF(ISBLANK('Post Process Calc.'!S39),"",'Post Process Calc.'!S39)</f>
        <v/>
      </c>
      <c r="FC39" s="243" t="str">
        <f>IF(ISBLANK('Post Process Calc.'!T39),"",'Post Process Calc.'!T39)</f>
        <v/>
      </c>
      <c r="FD39" s="243" t="str">
        <f>IF(ISBLANK('Post Process Calc.'!U39),"",'Post Process Calc.'!U39)</f>
        <v/>
      </c>
      <c r="FE39" s="243" t="str">
        <f>IF(ISBLANK('Post Process Calc.'!V39),"",'Post Process Calc.'!V39)</f>
        <v/>
      </c>
      <c r="FF39" s="243" t="str">
        <f>IF(ISBLANK('Post Process Calc.'!W39),"",'Post Process Calc.'!W39)</f>
        <v/>
      </c>
      <c r="FG39" s="243" t="str">
        <f>IF(ISBLANK('Post Process Calc.'!X39),"",'Post Process Calc.'!X39)</f>
        <v/>
      </c>
      <c r="FH39" s="243" t="str">
        <f>IF(ISBLANK('Post Process Calc.'!Y39),"",'Post Process Calc.'!Y39)</f>
        <v/>
      </c>
      <c r="FI39" s="243" t="str">
        <f>IF(ISBLANK('Post Process Calc.'!Z39),"",'Post Process Calc.'!Z39)</f>
        <v/>
      </c>
      <c r="FJ39" s="243" t="str">
        <f>IF(ISBLANK('Post Process Calc.'!AA39),"",'Post Process Calc.'!AA39)</f>
        <v/>
      </c>
      <c r="FK39" s="243" t="str">
        <f>IF(ISBLANK('Post Process Calc.'!AB39),"",'Post Process Calc.'!AB39)</f>
        <v/>
      </c>
      <c r="FL39" s="243" t="str">
        <f>IF(ISBLANK('Post Process Calc.'!AC39),"",'Post Process Calc.'!AC39)</f>
        <v/>
      </c>
      <c r="FM39" s="243" t="str">
        <f>IF(ISBLANK('Post Process Calc.'!AD39),"",'Post Process Calc.'!AD39)</f>
        <v/>
      </c>
      <c r="FN39" s="243" t="str">
        <f>IF(ISBLANK('Post Process Calc.'!AE39),"",'Post Process Calc.'!AE39)</f>
        <v/>
      </c>
      <c r="FO39" s="243" t="str">
        <f>IF(ISBLANK('Post Process Calc.'!AF39),"",'Post Process Calc.'!AF39)</f>
        <v/>
      </c>
      <c r="FP39" s="243" t="str">
        <f>IF(ISBLANK('Post Process Calc.'!AG39),"",'Post Process Calc.'!AG39)</f>
        <v/>
      </c>
      <c r="FQ39" s="243" t="str">
        <f>IF(ISBLANK('Post Process Calc.'!AH39),"",'Post Process Calc.'!AH39)</f>
        <v/>
      </c>
      <c r="FR39" s="243" t="str">
        <f>IF(ISBLANK('Post Process Calc.'!AI39),"",'Post Process Calc.'!AI39)</f>
        <v/>
      </c>
      <c r="FS39" s="243" t="str">
        <f>IF(ISBLANK('Post Process Calc.'!AJ39),"",'Post Process Calc.'!AJ39)</f>
        <v/>
      </c>
    </row>
    <row r="40" spans="1:175">
      <c r="A40" s="238" t="str">
        <f>IF(Glutamine!B31&lt;&gt;0,Glutamine!$B$1,"")</f>
        <v/>
      </c>
      <c r="B40" s="238" t="str">
        <f>IF(ISBLANK(Glutamine!A31),"",Glutamine!A31)</f>
        <v/>
      </c>
      <c r="C40" s="245" t="str">
        <f>IF(ISBLANK(Glutamine!B31),"",Glutamine!B31)</f>
        <v/>
      </c>
      <c r="D40" s="246" t="str">
        <f>IF(ISBLANK(Glutamine!C31),"",Glutamine!C31)</f>
        <v/>
      </c>
      <c r="E40" s="238" t="str">
        <f>IF(ISBLANK(Glutamine!D31),"",Glutamine!D31)</f>
        <v/>
      </c>
      <c r="F40" s="238" t="str">
        <f>IF(ISBLANK(Glutamine!E31),"",Glutamine!E31)</f>
        <v/>
      </c>
      <c r="G40" s="238" t="str">
        <f>IF(ISBLANK(Glutamine!G31),"",Glutamine!G31)</f>
        <v/>
      </c>
      <c r="H40" s="238" t="str">
        <f>IF(ISBLANK(Glutamine!H31),"",Glutamine!H31)</f>
        <v/>
      </c>
      <c r="I40" s="238" t="str">
        <f>IF(ISBLANK(Glutamine!I31),"",Glutamine!I31)</f>
        <v/>
      </c>
      <c r="J40" s="238" t="str">
        <f>IF(ISBLANK(Glutamine!J31),"",Glutamine!J31)</f>
        <v/>
      </c>
      <c r="K40" s="238" t="str">
        <f>IF(ISBLANK(Glutamine!K31),"",Glutamine!K31)</f>
        <v/>
      </c>
      <c r="L40" s="238" t="str">
        <f>IF(ISBLANK(Glutamine!L31),"",Glutamine!L31)</f>
        <v/>
      </c>
      <c r="M40" s="238" t="str">
        <f>IF(ISBLANK(Glutamine!M31),"",Glutamine!M31)</f>
        <v/>
      </c>
      <c r="N40" s="238" t="str">
        <f>IF(ISBLANK(Glutamine!N31),"",Glutamine!N31)</f>
        <v/>
      </c>
      <c r="O40" s="238" t="str">
        <f>IF(ISBLANK(Glutamine!O31),"",Glutamine!O31)</f>
        <v/>
      </c>
      <c r="P40" s="238" t="str">
        <f>IF(ISBLANK(Glutamine!P31),"",Glutamine!P31)</f>
        <v/>
      </c>
      <c r="Q40" s="238" t="str">
        <f>IF(ISBLANK(Glutamine!Q31),"",Glutamine!Q31)</f>
        <v/>
      </c>
      <c r="R40" s="238" t="str">
        <f>IF(ISBLANK(Glutamine!R31),"",Glutamine!R31)</f>
        <v/>
      </c>
      <c r="S40" s="238" t="str">
        <f>IF(ISBLANK(Glutamine!S31),"",Glutamine!S31)</f>
        <v/>
      </c>
      <c r="T40" s="238" t="str">
        <f>IF(ISBLANK(Glutamine!T31),"",Glutamine!T31)</f>
        <v/>
      </c>
      <c r="U40" s="238" t="str">
        <f>IF(ISBLANK(Glutamine!U31),"",Glutamine!U31)</f>
        <v/>
      </c>
      <c r="V40" s="238" t="str">
        <f>IF(ISBLANK(Glutamine!V31),"",Glutamine!V31)</f>
        <v/>
      </c>
      <c r="W40" s="238" t="str">
        <f>IF(ISBLANK(Glutamine!W31),"",Glutamine!W31)</f>
        <v/>
      </c>
      <c r="X40" s="238" t="str">
        <f>IF(ISBLANK(Glutamine!X31),"",Glutamine!X31)</f>
        <v/>
      </c>
      <c r="Y40" s="238" t="str">
        <f>IF(ISBLANK(Glutamine!Y31),"",Glutamine!Y31)</f>
        <v/>
      </c>
      <c r="Z40" s="238" t="str">
        <f>IF(ISBLANK(Glutamine!Z31),"",Glutamine!Z31)</f>
        <v/>
      </c>
      <c r="AA40" s="238" t="str">
        <f>IF(ISBLANK(Glutamine!AA31),"",Glutamine!AA31)</f>
        <v/>
      </c>
      <c r="AB40" s="238" t="str">
        <f>IF(ISBLANK(Glutamine!AB31),"",Glutamine!AB31)</f>
        <v/>
      </c>
      <c r="AC40" s="238" t="str">
        <f>IF(ISBLANK(Glutamine!AC31),"",Glutamine!AC31)</f>
        <v/>
      </c>
      <c r="AD40" s="238" t="str">
        <f>IF(ISBLANK(Glutamine!AD31),"",Glutamine!AD31)</f>
        <v/>
      </c>
      <c r="AE40" s="238" t="str">
        <f>IF(ISBLANK(Glutamine!AE31),"",Glutamine!AE31)</f>
        <v/>
      </c>
      <c r="AF40" s="238" t="str">
        <f>IF(ISBLANK(Glutamine!AF31),"",Glutamine!AF31)</f>
        <v/>
      </c>
      <c r="AG40" s="238" t="str">
        <f>IF(ISBLANK(Glutamine!AG31),"",Glutamine!AG31)</f>
        <v/>
      </c>
      <c r="AH40" s="238" t="str">
        <f>IF(ISBLANK(Glutamine!AH31),"",Glutamine!AH31)</f>
        <v/>
      </c>
      <c r="AI40" s="238" t="str">
        <f>IF(ISBLANK(Glutamine!AI31),"",Glutamine!AI31)</f>
        <v/>
      </c>
      <c r="AJ40" s="238" t="str">
        <f>IF(ISBLANK(Glutamine!AJ31),"",Glutamine!AJ31)</f>
        <v/>
      </c>
      <c r="AK40" s="238" t="str">
        <f>IF(ISBLANK(Glutamine!AK31),"",Glutamine!AK31)</f>
        <v/>
      </c>
      <c r="AL40" s="238" t="str">
        <f>IF(ISBLANK(Glutamine!AL31),"",Glutamine!AL31)</f>
        <v/>
      </c>
      <c r="AM40" s="238" t="str">
        <f>IF(ISBLANK(Glutamine!AM31),"",Glutamine!AM31)</f>
        <v/>
      </c>
      <c r="AN40" s="238" t="str">
        <f>IF(ISBLANK(Glutamine!AN31),"",Glutamine!AN31)</f>
        <v/>
      </c>
      <c r="AO40" s="238" t="str">
        <f>IF(ISBLANK(Glutamine!AO31),"",Glutamine!AO31)</f>
        <v/>
      </c>
      <c r="AP40" s="238" t="str">
        <f>IF(ISBLANK(Glutamine!AP31),"",Glutamine!AP31)</f>
        <v/>
      </c>
      <c r="AQ40" s="238" t="e">
        <f>IF(ISBLANK(Glutamine!#REF!),"",Glutamine!#REF!)</f>
        <v>#REF!</v>
      </c>
      <c r="AR40" s="238" t="e">
        <f>IF(ISBLANK(Glutamine!#REF!),"",Glutamine!#REF!)</f>
        <v>#REF!</v>
      </c>
      <c r="AS40" s="238" t="e">
        <f>IF(ISBLANK(Glutamine!#REF!),"",Glutamine!#REF!)</f>
        <v>#REF!</v>
      </c>
      <c r="AT40" s="238" t="e">
        <f>IF(ISBLANK(Glutamine!#REF!),"",Glutamine!#REF!)</f>
        <v>#REF!</v>
      </c>
      <c r="AU40" s="238" t="e">
        <f>IF(ISBLANK(Glutamine!#REF!),"",Glutamine!#REF!)</f>
        <v>#REF!</v>
      </c>
      <c r="AV40" s="238" t="e">
        <f>IF(ISBLANK(Glutamine!#REF!),"",Glutamine!#REF!)</f>
        <v>#REF!</v>
      </c>
      <c r="AW40" s="238" t="e">
        <f>IF(ISBLANK(Glutamine!#REF!),"",Glutamine!#REF!)</f>
        <v>#REF!</v>
      </c>
      <c r="AX40" s="238" t="e">
        <f>IF(ISBLANK(Glutamine!#REF!),"",Glutamine!#REF!)</f>
        <v>#REF!</v>
      </c>
      <c r="AY40" s="238" t="e">
        <f>IF(ISBLANK(Glutamine!#REF!),"",Glutamine!#REF!)</f>
        <v>#REF!</v>
      </c>
      <c r="AZ40" s="238" t="e">
        <f>IF(ISBLANK(Glutamine!#REF!),"",Glutamine!#REF!)</f>
        <v>#REF!</v>
      </c>
      <c r="BA40" s="238" t="e">
        <f>IF(ISBLANK(Glutamine!#REF!),"",Glutamine!#REF!)</f>
        <v>#REF!</v>
      </c>
      <c r="BB40" s="238" t="e">
        <f>IF(ISBLANK(Glutamine!#REF!),"",Glutamine!#REF!)</f>
        <v>#REF!</v>
      </c>
      <c r="BC40" s="238" t="e">
        <f>IF(ISBLANK(Glutamine!#REF!),"",Glutamine!#REF!)</f>
        <v>#REF!</v>
      </c>
      <c r="BD40" s="238" t="e">
        <f>IF(ISBLANK(Glutamine!#REF!),"",Glutamine!#REF!)</f>
        <v>#REF!</v>
      </c>
      <c r="BE40" s="238" t="e">
        <f>IF(ISBLANK(Glutamine!#REF!),"",Glutamine!#REF!)</f>
        <v>#REF!</v>
      </c>
      <c r="BF40" s="238" t="e">
        <f>IF(ISBLANK(Glutamine!#REF!),"",Glutamine!#REF!)</f>
        <v>#REF!</v>
      </c>
      <c r="BG40" s="238" t="e">
        <f>IF(ISBLANK(Glutamine!#REF!),"",Glutamine!#REF!)</f>
        <v>#REF!</v>
      </c>
      <c r="BH40" s="238" t="e">
        <f>IF(ISBLANK(Glutamine!#REF!),"",Glutamine!#REF!)</f>
        <v>#REF!</v>
      </c>
      <c r="BI40" s="238" t="e">
        <f>IF(ISBLANK(Glutamine!#REF!),"",Glutamine!#REF!)</f>
        <v>#REF!</v>
      </c>
      <c r="BJ40" s="238" t="e">
        <f>IF(ISBLANK(Glutamine!#REF!),"",Glutamine!#REF!)</f>
        <v>#REF!</v>
      </c>
      <c r="BK40" s="238" t="e">
        <f>IF(ISBLANK(Glutamine!#REF!),"",Glutamine!#REF!)</f>
        <v>#REF!</v>
      </c>
      <c r="BL40" s="238" t="e">
        <f>IF(ISBLANK(Glutamine!#REF!),"",Glutamine!#REF!)</f>
        <v>#REF!</v>
      </c>
      <c r="BM40" s="238" t="e">
        <f>IF(ISBLANK(Glutamine!#REF!),"",Glutamine!#REF!)</f>
        <v>#REF!</v>
      </c>
      <c r="BN40" s="238" t="str">
        <f>IF(ISBLANK('In Process Calc.'!B33),"",ROUND('In Process Calc.'!B33,2))</f>
        <v/>
      </c>
      <c r="BO40" s="238" t="str">
        <f>IF(ISBLANK('In Process Calc.'!C33),"",ROUND('In Process Calc.'!C33,2))</f>
        <v/>
      </c>
      <c r="BP40" s="238" t="str">
        <f>IF(ISBLANK('In Process Calc.'!E33),"",'In Process Calc.'!E33)</f>
        <v/>
      </c>
      <c r="BQ40" s="238" t="str">
        <f>IF(ISBLANK('In Process Calc.'!F33),"",'In Process Calc.'!F33)</f>
        <v/>
      </c>
      <c r="BR40" s="238" t="str">
        <f>IF(ISBLANK('In Process Calc.'!H33),"",'In Process Calc.'!H33)</f>
        <v/>
      </c>
      <c r="BS40" s="238" t="str">
        <f>IF(ISBLANK('In Process Calc.'!J33),"",'In Process Calc.'!J33)</f>
        <v/>
      </c>
      <c r="BT40" s="238" t="str">
        <f>IF(ISBLANK('In Process Calc.'!K33),"",'In Process Calc.'!K33)</f>
        <v/>
      </c>
      <c r="BU40" s="238" t="str">
        <f>IF(ISBLANK('In Process Calc.'!L33),"",'In Process Calc.'!L33)</f>
        <v/>
      </c>
      <c r="BV40" s="243" t="str">
        <f>IF(ISBLANK('In Process Calc.'!M33),"",'In Process Calc.'!M33)</f>
        <v/>
      </c>
      <c r="BW40" s="243" t="str">
        <f>IF(ISBLANK('In Process Calc.'!N33),"",'In Process Calc.'!N33)</f>
        <v/>
      </c>
      <c r="BX40" s="243" t="str">
        <f>IF(ISBLANK('In Process Calc.'!O33),"",'In Process Calc.'!O33)</f>
        <v/>
      </c>
      <c r="BY40" s="243" t="str">
        <f>IF(ISBLANK('In Process Calc.'!P33),"",'In Process Calc.'!P33)</f>
        <v/>
      </c>
      <c r="BZ40" s="243" t="str">
        <f>IF(ISBLANK('In Process Calc.'!Q33),"",'In Process Calc.'!Q33)</f>
        <v/>
      </c>
      <c r="CA40" s="243" t="str">
        <f>IF(ISBLANK('In Process Calc.'!R33),"",'In Process Calc.'!R33)</f>
        <v/>
      </c>
      <c r="CB40" s="243" t="str">
        <f>IF(ISBLANK('In Process Calc.'!S33),"",'In Process Calc.'!S33)</f>
        <v/>
      </c>
      <c r="CC40" s="243" t="str">
        <f>IF(ISBLANK('In Process Calc.'!T33),"",'In Process Calc.'!T33)</f>
        <v/>
      </c>
      <c r="CD40" s="243" t="str">
        <f>IF(ISBLANK('In Process Calc.'!U33),"",'In Process Calc.'!U33)</f>
        <v/>
      </c>
      <c r="CE40" s="243" t="str">
        <f>IF(ISBLANK('In Process Calc.'!V33),"",'In Process Calc.'!V33)</f>
        <v/>
      </c>
      <c r="CF40" s="243" t="str">
        <f>IF(ISBLANK('In Process Calc.'!W33),"",'In Process Calc.'!W33)</f>
        <v/>
      </c>
      <c r="CG40" s="243" t="str">
        <f>IF(ISBLANK('In Process Calc.'!X33),"",'In Process Calc.'!X33)</f>
        <v/>
      </c>
      <c r="CH40" s="243" t="str">
        <f>IF(ISBLANK('In Process Calc.'!Y33),"",'In Process Calc.'!Y33)</f>
        <v/>
      </c>
      <c r="CI40" s="243" t="str">
        <f>IF(ISBLANK('In Process Calc.'!Z33),"",'In Process Calc.'!Z33)</f>
        <v/>
      </c>
      <c r="CJ40" s="243" t="str">
        <f>IF(ISBLANK('In Process Calc.'!AA33),"",'In Process Calc.'!AA33)</f>
        <v/>
      </c>
      <c r="CK40" s="243" t="str">
        <f>IF(ISBLANK('In Process Calc.'!AB33),"",'In Process Calc.'!AB33)</f>
        <v/>
      </c>
      <c r="CL40" s="243" t="str">
        <f>IF(ISBLANK('In Process Calc.'!AC33),"",'In Process Calc.'!AC33)</f>
        <v/>
      </c>
      <c r="CM40" s="243" t="str">
        <f>IF(ISBLANK('In Process Calc.'!AD33),"",'In Process Calc.'!AD33)</f>
        <v/>
      </c>
      <c r="CN40" s="243" t="str">
        <f>IF(ISBLANK('In Process Calc.'!AE33),"",'In Process Calc.'!AE33)</f>
        <v/>
      </c>
      <c r="CO40" s="243" t="str">
        <f>IF(ISBLANK('In Process Calc.'!AF33),"",'In Process Calc.'!AF33)</f>
        <v/>
      </c>
      <c r="CP40" s="243" t="str">
        <f>IF(ISBLANK('In Process Calc.'!AG33),"",'In Process Calc.'!AG33)</f>
        <v/>
      </c>
      <c r="CQ40" s="243" t="str">
        <f>IF(ISBLANK('In Process Calc.'!AH33),"",'In Process Calc.'!AH33)</f>
        <v/>
      </c>
      <c r="CR40" s="243" t="str">
        <f>IF(ISBLANK('In Process Calc.'!AI33),"",'In Process Calc.'!AI33)</f>
        <v/>
      </c>
      <c r="CS40" s="243" t="str">
        <f>IF(ISBLANK('In Process Calc.'!AJ33),"",'In Process Calc.'!AJ33)</f>
        <v/>
      </c>
      <c r="CT40" s="243" t="str">
        <f>IF(ISBLANK('In Process Calc.'!AK33),"",'In Process Calc.'!AK33)</f>
        <v/>
      </c>
      <c r="CU40" s="243" t="str">
        <f>IF(ISBLANK('In Process Calc.'!AL33),"",'In Process Calc.'!AL33)</f>
        <v/>
      </c>
      <c r="CV40" s="243" t="str">
        <f>IF(ISBLANK('In Process Calc.'!AM33),"",'In Process Calc.'!AM33)</f>
        <v/>
      </c>
      <c r="CW40" s="243" t="str">
        <f>IF(ISBLANK('In Process Calc.'!AN33),"",'In Process Calc.'!AN33)</f>
        <v/>
      </c>
      <c r="CX40" s="243" t="str">
        <f>IF(ISBLANK('In Process Calc.'!AO33),"",'In Process Calc.'!AO33)</f>
        <v/>
      </c>
      <c r="CY40" s="243" t="str">
        <f>IF(ISBLANK('In Process Calc.'!AP33),"",'In Process Calc.'!AP33)</f>
        <v/>
      </c>
      <c r="CZ40" s="243" t="str">
        <f>IF(ISBLANK('In Process Calc.'!AQ33),"",'In Process Calc.'!AQ33)</f>
        <v/>
      </c>
      <c r="DA40" s="243" t="str">
        <f>IF(ISBLANK('In Process Calc.'!AR33),"",'In Process Calc.'!AR33)</f>
        <v/>
      </c>
      <c r="DB40" s="243" t="str">
        <f>IF(ISBLANK('In Process Calc.'!AS33),"",'In Process Calc.'!AS33)</f>
        <v/>
      </c>
      <c r="DC40" s="243" t="str">
        <f>IF(ISBLANK('In Process Calc.'!AT33),"",'In Process Calc.'!AT33)</f>
        <v/>
      </c>
      <c r="DD40" s="243" t="str">
        <f>IF(ISBLANK('In Process Calc.'!AU33),"",'In Process Calc.'!AU33)</f>
        <v/>
      </c>
      <c r="DE40" s="243" t="str">
        <f>IF(ISBLANK('In Process Calc.'!AV33),"",'In Process Calc.'!AV33)</f>
        <v/>
      </c>
      <c r="DF40" s="243" t="str">
        <f>IF(ISBLANK('In Process Calc.'!AW33),"",'In Process Calc.'!AW33)</f>
        <v/>
      </c>
      <c r="DG40" s="243" t="str">
        <f>IF(ISBLANK('In Process Calc.'!AX33),"",'In Process Calc.'!AX33)</f>
        <v/>
      </c>
      <c r="DH40" s="243" t="str">
        <f>IF(ISBLANK('In Process Calc.'!AY33),"",'In Process Calc.'!AY33)</f>
        <v/>
      </c>
      <c r="DI40" s="243" t="str">
        <f>IF(ISBLANK('In Process Calc.'!AZ33),"",'In Process Calc.'!AZ33)</f>
        <v/>
      </c>
      <c r="DJ40" s="243" t="str">
        <f>IF(ISBLANK('In Process Calc.'!BA33),"",'In Process Calc.'!BA33)</f>
        <v/>
      </c>
      <c r="DK40" s="243" t="str">
        <f>IF(ISBLANK('In Process Calc.'!BB33),"",'In Process Calc.'!BB33)</f>
        <v/>
      </c>
      <c r="DL40" s="243" t="str">
        <f>IF(ISBLANK('In Process Calc.'!BC33),"",'In Process Calc.'!BC33)</f>
        <v/>
      </c>
      <c r="DM40" s="243" t="str">
        <f>IF(ISBLANK('In Process Calc.'!BD33),"",'In Process Calc.'!BD33)</f>
        <v/>
      </c>
      <c r="DN40" s="243" t="str">
        <f>IF(ISBLANK('In Process Calc.'!BE33),"",'In Process Calc.'!BE33)</f>
        <v/>
      </c>
      <c r="DO40" s="243" t="str">
        <f>IF(ISBLANK('In Process Calc.'!BF33),"",'In Process Calc.'!BF33)</f>
        <v/>
      </c>
      <c r="DP40" s="243" t="str">
        <f>IF(ISBLANK('In Process Calc.'!BG33),"",'In Process Calc.'!BG33)</f>
        <v/>
      </c>
      <c r="DQ40" s="243" t="str">
        <f>IF(ISBLANK('In Process Calc.'!BH33),"",'In Process Calc.'!BH33)</f>
        <v/>
      </c>
      <c r="DR40" s="243" t="str">
        <f>IF(ISBLANK('In Process Calc.'!BI33),"",'In Process Calc.'!BI33)</f>
        <v/>
      </c>
      <c r="DS40" s="243" t="str">
        <f>IF(ISBLANK('In Process Calc.'!BJ33),"",'In Process Calc.'!BJ33)</f>
        <v/>
      </c>
      <c r="DT40" s="243" t="str">
        <f>IF(ISBLANK('In Process Calc.'!BK33),"",'In Process Calc.'!BK33)</f>
        <v/>
      </c>
      <c r="DU40" s="243" t="str">
        <f>IF(ISBLANK('In Process Calc.'!BL33),"",'In Process Calc.'!BL33)</f>
        <v/>
      </c>
      <c r="DV40" s="243" t="str">
        <f>IF(ISBLANK('In Process Calc.'!BM33),"",'In Process Calc.'!BM33)</f>
        <v/>
      </c>
      <c r="DW40" s="243" t="str">
        <f>IF(ISBLANK('In Process Calc.'!BN33),"",'In Process Calc.'!BN33)</f>
        <v/>
      </c>
      <c r="DX40" s="243" t="str">
        <f>IF(ISBLANK('In Process Calc.'!BO33),"",'In Process Calc.'!BO33)</f>
        <v/>
      </c>
      <c r="DY40" s="243" t="str">
        <f>IF(ISBLANK('In Process Calc.'!BP33),"",'In Process Calc.'!BP33)</f>
        <v/>
      </c>
      <c r="DZ40" s="243" t="str">
        <f>IF(ISBLANK('In Process Calc.'!BQ33),"",'In Process Calc.'!BQ33)</f>
        <v/>
      </c>
      <c r="EA40" s="243" t="str">
        <f>IF(ISBLANK('In Process Calc.'!BR33),"",'In Process Calc.'!BR33)</f>
        <v/>
      </c>
      <c r="EB40" s="243" t="str">
        <f>IF(ISBLANK('In Process Calc.'!BS33),"",'In Process Calc.'!BS33)</f>
        <v/>
      </c>
      <c r="EC40" s="243" t="str">
        <f>IF(ISBLANK('In Process Calc.'!BT33),"",'In Process Calc.'!BT33)</f>
        <v/>
      </c>
      <c r="ED40" s="243" t="str">
        <f>IF(ISBLANK('In Process Calc.'!BU33),"",'In Process Calc.'!BU33)</f>
        <v/>
      </c>
      <c r="EE40" s="243" t="str">
        <f>IF(ISBLANK('In Process Calc.'!BV33),"",'In Process Calc.'!BV33)</f>
        <v/>
      </c>
      <c r="EF40" s="243" t="str">
        <f>IF(ISBLANK('In Process Calc.'!BW33),"",'In Process Calc.'!BW33)</f>
        <v/>
      </c>
      <c r="EG40" s="243" t="str">
        <f>IF(ISBLANK('In Process Calc.'!BX33),"",'In Process Calc.'!BX33)</f>
        <v/>
      </c>
      <c r="EH40" s="243" t="str">
        <f>IF(ISBLANK('In Process Calc.'!BY33),"",'In Process Calc.'!BY33)</f>
        <v/>
      </c>
      <c r="EI40" s="243" t="str">
        <f>IF(ISBLANK('In Process Calc.'!BZ33),"",'In Process Calc.'!BZ33)</f>
        <v/>
      </c>
      <c r="EJ40" s="243" t="str">
        <f>IF(ISBLANK('In Process Calc.'!CA33),"",'In Process Calc.'!CA33)</f>
        <v/>
      </c>
      <c r="EK40" s="243" t="str">
        <f>IF(ISBLANK('Post Process Calc.'!A40),"",'Post Process Calc.'!A40)</f>
        <v/>
      </c>
      <c r="EL40" s="243" t="str">
        <f>IF(ISBLANK('Post Process Calc.'!C40),"",'Post Process Calc.'!C40)</f>
        <v/>
      </c>
      <c r="EM40" s="243" t="str">
        <f>IF(ISBLANK('Post Process Calc.'!D40),"",'Post Process Calc.'!D40)</f>
        <v/>
      </c>
      <c r="EN40" s="243" t="str">
        <f>IF(ISBLANK('Post Process Calc.'!E40),"",'Post Process Calc.'!E40)</f>
        <v/>
      </c>
      <c r="EO40" s="243" t="str">
        <f>IF(ISBLANK('Post Process Calc.'!F40),"",'Post Process Calc.'!F40)</f>
        <v/>
      </c>
      <c r="EP40" s="243" t="str">
        <f>IF(ISBLANK('Post Process Calc.'!G40),"",'Post Process Calc.'!G40)</f>
        <v/>
      </c>
      <c r="EQ40" s="243" t="str">
        <f>IF(ISBLANK('Post Process Calc.'!H40),"",'Post Process Calc.'!H40)</f>
        <v/>
      </c>
      <c r="ER40" s="243" t="str">
        <f>IF(ISBLANK('Post Process Calc.'!I40),"",'Post Process Calc.'!I40)</f>
        <v/>
      </c>
      <c r="ES40" s="243" t="str">
        <f>IF(ISBLANK('Post Process Calc.'!J40),"",'Post Process Calc.'!J40)</f>
        <v/>
      </c>
      <c r="ET40" s="243" t="str">
        <f>IF(ISBLANK('Post Process Calc.'!K40),"",'Post Process Calc.'!K40)</f>
        <v/>
      </c>
      <c r="EU40" s="243" t="str">
        <f>IF(ISBLANK('Post Process Calc.'!L40),"",'Post Process Calc.'!L40)</f>
        <v/>
      </c>
      <c r="EV40" s="243" t="str">
        <f>IF(ISBLANK('Post Process Calc.'!M40),"",'Post Process Calc.'!M40)</f>
        <v/>
      </c>
      <c r="EW40" s="243" t="str">
        <f>IF(ISBLANK('Post Process Calc.'!N40),"",'Post Process Calc.'!N40)</f>
        <v/>
      </c>
      <c r="EX40" s="243" t="str">
        <f>IF(ISBLANK('Post Process Calc.'!O40),"",'Post Process Calc.'!O40)</f>
        <v/>
      </c>
      <c r="EY40" s="243" t="str">
        <f>IF(ISBLANK('Post Process Calc.'!P40),"",'Post Process Calc.'!P40)</f>
        <v/>
      </c>
      <c r="EZ40" s="243" t="str">
        <f>IF(ISBLANK('Post Process Calc.'!Q40),"",'Post Process Calc.'!Q40)</f>
        <v/>
      </c>
      <c r="FA40" s="243" t="str">
        <f>IF(ISBLANK('Post Process Calc.'!R40),"",'Post Process Calc.'!R40)</f>
        <v/>
      </c>
      <c r="FB40" s="243" t="str">
        <f>IF(ISBLANK('Post Process Calc.'!S40),"",'Post Process Calc.'!S40)</f>
        <v/>
      </c>
      <c r="FC40" s="243" t="str">
        <f>IF(ISBLANK('Post Process Calc.'!T40),"",'Post Process Calc.'!T40)</f>
        <v/>
      </c>
      <c r="FD40" s="243" t="str">
        <f>IF(ISBLANK('Post Process Calc.'!U40),"",'Post Process Calc.'!U40)</f>
        <v/>
      </c>
      <c r="FE40" s="243" t="str">
        <f>IF(ISBLANK('Post Process Calc.'!V40),"",'Post Process Calc.'!V40)</f>
        <v/>
      </c>
      <c r="FF40" s="243" t="str">
        <f>IF(ISBLANK('Post Process Calc.'!W40),"",'Post Process Calc.'!W40)</f>
        <v/>
      </c>
      <c r="FG40" s="243" t="str">
        <f>IF(ISBLANK('Post Process Calc.'!X40),"",'Post Process Calc.'!X40)</f>
        <v/>
      </c>
      <c r="FH40" s="243" t="str">
        <f>IF(ISBLANK('Post Process Calc.'!Y40),"",'Post Process Calc.'!Y40)</f>
        <v/>
      </c>
      <c r="FI40" s="243" t="str">
        <f>IF(ISBLANK('Post Process Calc.'!Z40),"",'Post Process Calc.'!Z40)</f>
        <v/>
      </c>
      <c r="FJ40" s="243" t="str">
        <f>IF(ISBLANK('Post Process Calc.'!AA40),"",'Post Process Calc.'!AA40)</f>
        <v/>
      </c>
      <c r="FK40" s="243" t="str">
        <f>IF(ISBLANK('Post Process Calc.'!AB40),"",'Post Process Calc.'!AB40)</f>
        <v/>
      </c>
      <c r="FL40" s="243" t="str">
        <f>IF(ISBLANK('Post Process Calc.'!AC40),"",'Post Process Calc.'!AC40)</f>
        <v/>
      </c>
      <c r="FM40" s="243" t="str">
        <f>IF(ISBLANK('Post Process Calc.'!AD40),"",'Post Process Calc.'!AD40)</f>
        <v/>
      </c>
      <c r="FN40" s="243" t="str">
        <f>IF(ISBLANK('Post Process Calc.'!AE40),"",'Post Process Calc.'!AE40)</f>
        <v/>
      </c>
      <c r="FO40" s="243" t="str">
        <f>IF(ISBLANK('Post Process Calc.'!AF40),"",'Post Process Calc.'!AF40)</f>
        <v/>
      </c>
      <c r="FP40" s="243" t="str">
        <f>IF(ISBLANK('Post Process Calc.'!AG40),"",'Post Process Calc.'!AG40)</f>
        <v/>
      </c>
      <c r="FQ40" s="243" t="str">
        <f>IF(ISBLANK('Post Process Calc.'!AH40),"",'Post Process Calc.'!AH40)</f>
        <v/>
      </c>
      <c r="FR40" s="243" t="str">
        <f>IF(ISBLANK('Post Process Calc.'!AI40),"",'Post Process Calc.'!AI40)</f>
        <v/>
      </c>
      <c r="FS40" s="243" t="str">
        <f>IF(ISBLANK('Post Process Calc.'!AJ40),"",'Post Process Calc.'!AJ40)</f>
        <v/>
      </c>
    </row>
    <row r="41" spans="1:175">
      <c r="A41" s="238" t="str">
        <f>IF(Glutamine!B32&lt;&gt;0,Glutamine!$B$1,"")</f>
        <v/>
      </c>
      <c r="B41" s="238" t="str">
        <f>IF(ISBLANK(Glutamine!A32),"",Glutamine!A32)</f>
        <v/>
      </c>
      <c r="C41" s="245" t="str">
        <f>IF(ISBLANK(Glutamine!B32),"",Glutamine!B32)</f>
        <v/>
      </c>
      <c r="D41" s="246" t="str">
        <f>IF(ISBLANK(Glutamine!C32),"",Glutamine!C32)</f>
        <v/>
      </c>
      <c r="E41" s="238" t="str">
        <f>IF(ISBLANK(Glutamine!D32),"",Glutamine!D32)</f>
        <v/>
      </c>
      <c r="F41" s="238" t="str">
        <f>IF(ISBLANK(Glutamine!E32),"",Glutamine!E32)</f>
        <v/>
      </c>
      <c r="G41" s="238" t="str">
        <f>IF(ISBLANK(Glutamine!G32),"",Glutamine!G32)</f>
        <v/>
      </c>
      <c r="H41" s="238" t="str">
        <f>IF(ISBLANK(Glutamine!H32),"",Glutamine!H32)</f>
        <v/>
      </c>
      <c r="I41" s="238" t="str">
        <f>IF(ISBLANK(Glutamine!I32),"",Glutamine!I32)</f>
        <v/>
      </c>
      <c r="J41" s="238" t="str">
        <f>IF(ISBLANK(Glutamine!J32),"",Glutamine!J32)</f>
        <v/>
      </c>
      <c r="K41" s="238" t="str">
        <f>IF(ISBLANK(Glutamine!K32),"",Glutamine!K32)</f>
        <v/>
      </c>
      <c r="L41" s="238" t="str">
        <f>IF(ISBLANK(Glutamine!L32),"",Glutamine!L32)</f>
        <v/>
      </c>
      <c r="M41" s="238" t="str">
        <f>IF(ISBLANK(Glutamine!M32),"",Glutamine!M32)</f>
        <v/>
      </c>
      <c r="N41" s="238" t="str">
        <f>IF(ISBLANK(Glutamine!N32),"",Glutamine!N32)</f>
        <v/>
      </c>
      <c r="O41" s="238" t="str">
        <f>IF(ISBLANK(Glutamine!O32),"",Glutamine!O32)</f>
        <v/>
      </c>
      <c r="P41" s="238" t="str">
        <f>IF(ISBLANK(Glutamine!P32),"",Glutamine!P32)</f>
        <v/>
      </c>
      <c r="Q41" s="238" t="str">
        <f>IF(ISBLANK(Glutamine!Q32),"",Glutamine!Q32)</f>
        <v/>
      </c>
      <c r="R41" s="238" t="str">
        <f>IF(ISBLANK(Glutamine!R32),"",Glutamine!R32)</f>
        <v/>
      </c>
      <c r="S41" s="238" t="str">
        <f>IF(ISBLANK(Glutamine!S32),"",Glutamine!S32)</f>
        <v/>
      </c>
      <c r="T41" s="238" t="str">
        <f>IF(ISBLANK(Glutamine!T32),"",Glutamine!T32)</f>
        <v/>
      </c>
      <c r="U41" s="238" t="str">
        <f>IF(ISBLANK(Glutamine!U32),"",Glutamine!U32)</f>
        <v/>
      </c>
      <c r="V41" s="238" t="str">
        <f>IF(ISBLANK(Glutamine!V32),"",Glutamine!V32)</f>
        <v/>
      </c>
      <c r="W41" s="238" t="str">
        <f>IF(ISBLANK(Glutamine!W32),"",Glutamine!W32)</f>
        <v/>
      </c>
      <c r="X41" s="238" t="str">
        <f>IF(ISBLANK(Glutamine!X32),"",Glutamine!X32)</f>
        <v/>
      </c>
      <c r="Y41" s="238" t="str">
        <f>IF(ISBLANK(Glutamine!Y32),"",Glutamine!Y32)</f>
        <v/>
      </c>
      <c r="Z41" s="238" t="str">
        <f>IF(ISBLANK(Glutamine!Z32),"",Glutamine!Z32)</f>
        <v/>
      </c>
      <c r="AA41" s="238" t="str">
        <f>IF(ISBLANK(Glutamine!AA32),"",Glutamine!AA32)</f>
        <v/>
      </c>
      <c r="AB41" s="238" t="str">
        <f>IF(ISBLANK(Glutamine!AB32),"",Glutamine!AB32)</f>
        <v/>
      </c>
      <c r="AC41" s="238" t="str">
        <f>IF(ISBLANK(Glutamine!AC32),"",Glutamine!AC32)</f>
        <v/>
      </c>
      <c r="AD41" s="238" t="str">
        <f>IF(ISBLANK(Glutamine!AD32),"",Glutamine!AD32)</f>
        <v/>
      </c>
      <c r="AE41" s="238" t="str">
        <f>IF(ISBLANK(Glutamine!AE32),"",Glutamine!AE32)</f>
        <v/>
      </c>
      <c r="AF41" s="238" t="str">
        <f>IF(ISBLANK(Glutamine!AF32),"",Glutamine!AF32)</f>
        <v/>
      </c>
      <c r="AG41" s="238" t="str">
        <f>IF(ISBLANK(Glutamine!AG32),"",Glutamine!AG32)</f>
        <v/>
      </c>
      <c r="AH41" s="238" t="str">
        <f>IF(ISBLANK(Glutamine!AH32),"",Glutamine!AH32)</f>
        <v/>
      </c>
      <c r="AI41" s="238" t="str">
        <f>IF(ISBLANK(Glutamine!AI32),"",Glutamine!AI32)</f>
        <v/>
      </c>
      <c r="AJ41" s="238" t="str">
        <f>IF(ISBLANK(Glutamine!AJ32),"",Glutamine!AJ32)</f>
        <v/>
      </c>
      <c r="AK41" s="238" t="str">
        <f>IF(ISBLANK(Glutamine!AK32),"",Glutamine!AK32)</f>
        <v/>
      </c>
      <c r="AL41" s="238" t="str">
        <f>IF(ISBLANK(Glutamine!AL32),"",Glutamine!AL32)</f>
        <v/>
      </c>
      <c r="AM41" s="238" t="str">
        <f>IF(ISBLANK(Glutamine!AM32),"",Glutamine!AM32)</f>
        <v/>
      </c>
      <c r="AN41" s="238" t="str">
        <f>IF(ISBLANK(Glutamine!AN32),"",Glutamine!AN32)</f>
        <v/>
      </c>
      <c r="AO41" s="238" t="str">
        <f>IF(ISBLANK(Glutamine!AO32),"",Glutamine!AO32)</f>
        <v/>
      </c>
      <c r="AP41" s="238" t="str">
        <f>IF(ISBLANK(Glutamine!AP32),"",Glutamine!AP32)</f>
        <v/>
      </c>
      <c r="AQ41" s="238" t="e">
        <f>IF(ISBLANK(Glutamine!#REF!),"",Glutamine!#REF!)</f>
        <v>#REF!</v>
      </c>
      <c r="AR41" s="238" t="e">
        <f>IF(ISBLANK(Glutamine!#REF!),"",Glutamine!#REF!)</f>
        <v>#REF!</v>
      </c>
      <c r="AS41" s="238" t="e">
        <f>IF(ISBLANK(Glutamine!#REF!),"",Glutamine!#REF!)</f>
        <v>#REF!</v>
      </c>
      <c r="AT41" s="238" t="e">
        <f>IF(ISBLANK(Glutamine!#REF!),"",Glutamine!#REF!)</f>
        <v>#REF!</v>
      </c>
      <c r="AU41" s="238" t="e">
        <f>IF(ISBLANK(Glutamine!#REF!),"",Glutamine!#REF!)</f>
        <v>#REF!</v>
      </c>
      <c r="AV41" s="238" t="e">
        <f>IF(ISBLANK(Glutamine!#REF!),"",Glutamine!#REF!)</f>
        <v>#REF!</v>
      </c>
      <c r="AW41" s="238" t="e">
        <f>IF(ISBLANK(Glutamine!#REF!),"",Glutamine!#REF!)</f>
        <v>#REF!</v>
      </c>
      <c r="AX41" s="238" t="e">
        <f>IF(ISBLANK(Glutamine!#REF!),"",Glutamine!#REF!)</f>
        <v>#REF!</v>
      </c>
      <c r="AY41" s="238" t="e">
        <f>IF(ISBLANK(Glutamine!#REF!),"",Glutamine!#REF!)</f>
        <v>#REF!</v>
      </c>
      <c r="AZ41" s="238" t="e">
        <f>IF(ISBLANK(Glutamine!#REF!),"",Glutamine!#REF!)</f>
        <v>#REF!</v>
      </c>
      <c r="BA41" s="238" t="e">
        <f>IF(ISBLANK(Glutamine!#REF!),"",Glutamine!#REF!)</f>
        <v>#REF!</v>
      </c>
      <c r="BB41" s="238" t="e">
        <f>IF(ISBLANK(Glutamine!#REF!),"",Glutamine!#REF!)</f>
        <v>#REF!</v>
      </c>
      <c r="BC41" s="238" t="e">
        <f>IF(ISBLANK(Glutamine!#REF!),"",Glutamine!#REF!)</f>
        <v>#REF!</v>
      </c>
      <c r="BD41" s="238" t="e">
        <f>IF(ISBLANK(Glutamine!#REF!),"",Glutamine!#REF!)</f>
        <v>#REF!</v>
      </c>
      <c r="BE41" s="238" t="e">
        <f>IF(ISBLANK(Glutamine!#REF!),"",Glutamine!#REF!)</f>
        <v>#REF!</v>
      </c>
      <c r="BF41" s="238" t="e">
        <f>IF(ISBLANK(Glutamine!#REF!),"",Glutamine!#REF!)</f>
        <v>#REF!</v>
      </c>
      <c r="BG41" s="238" t="e">
        <f>IF(ISBLANK(Glutamine!#REF!),"",Glutamine!#REF!)</f>
        <v>#REF!</v>
      </c>
      <c r="BH41" s="238" t="e">
        <f>IF(ISBLANK(Glutamine!#REF!),"",Glutamine!#REF!)</f>
        <v>#REF!</v>
      </c>
      <c r="BI41" s="238" t="e">
        <f>IF(ISBLANK(Glutamine!#REF!),"",Glutamine!#REF!)</f>
        <v>#REF!</v>
      </c>
      <c r="BJ41" s="238" t="e">
        <f>IF(ISBLANK(Glutamine!#REF!),"",Glutamine!#REF!)</f>
        <v>#REF!</v>
      </c>
      <c r="BK41" s="238" t="e">
        <f>IF(ISBLANK(Glutamine!#REF!),"",Glutamine!#REF!)</f>
        <v>#REF!</v>
      </c>
      <c r="BL41" s="238" t="e">
        <f>IF(ISBLANK(Glutamine!#REF!),"",Glutamine!#REF!)</f>
        <v>#REF!</v>
      </c>
      <c r="BM41" s="238" t="e">
        <f>IF(ISBLANK(Glutamine!#REF!),"",Glutamine!#REF!)</f>
        <v>#REF!</v>
      </c>
      <c r="BN41" s="238" t="str">
        <f>IF(ISBLANK('In Process Calc.'!B34),"",ROUND('In Process Calc.'!B34,2))</f>
        <v/>
      </c>
      <c r="BO41" s="238" t="str">
        <f>IF(ISBLANK('In Process Calc.'!C34),"",ROUND('In Process Calc.'!C34,2))</f>
        <v/>
      </c>
      <c r="BP41" s="238" t="str">
        <f>IF(ISBLANK('In Process Calc.'!E34),"",'In Process Calc.'!E34)</f>
        <v/>
      </c>
      <c r="BQ41" s="238" t="str">
        <f>IF(ISBLANK('In Process Calc.'!F34),"",'In Process Calc.'!F34)</f>
        <v/>
      </c>
      <c r="BR41" s="238" t="str">
        <f>IF(ISBLANK('In Process Calc.'!H34),"",'In Process Calc.'!H34)</f>
        <v/>
      </c>
      <c r="BS41" s="238" t="str">
        <f>IF(ISBLANK('In Process Calc.'!J34),"",'In Process Calc.'!J34)</f>
        <v/>
      </c>
      <c r="BT41" s="238" t="str">
        <f>IF(ISBLANK('In Process Calc.'!K34),"",'In Process Calc.'!K34)</f>
        <v/>
      </c>
      <c r="BU41" s="238" t="str">
        <f>IF(ISBLANK('In Process Calc.'!L34),"",'In Process Calc.'!L34)</f>
        <v/>
      </c>
      <c r="BV41" s="243" t="str">
        <f>IF(ISBLANK('In Process Calc.'!M34),"",'In Process Calc.'!M34)</f>
        <v/>
      </c>
      <c r="BW41" s="243" t="str">
        <f>IF(ISBLANK('In Process Calc.'!N34),"",'In Process Calc.'!N34)</f>
        <v/>
      </c>
      <c r="BX41" s="243" t="str">
        <f>IF(ISBLANK('In Process Calc.'!O34),"",'In Process Calc.'!O34)</f>
        <v/>
      </c>
      <c r="BY41" s="243" t="str">
        <f>IF(ISBLANK('In Process Calc.'!P34),"",'In Process Calc.'!P34)</f>
        <v/>
      </c>
      <c r="BZ41" s="243" t="str">
        <f>IF(ISBLANK('In Process Calc.'!Q34),"",'In Process Calc.'!Q34)</f>
        <v/>
      </c>
      <c r="CA41" s="243" t="str">
        <f>IF(ISBLANK('In Process Calc.'!R34),"",'In Process Calc.'!R34)</f>
        <v/>
      </c>
      <c r="CB41" s="243" t="str">
        <f>IF(ISBLANK('In Process Calc.'!S34),"",'In Process Calc.'!S34)</f>
        <v/>
      </c>
      <c r="CC41" s="243" t="str">
        <f>IF(ISBLANK('In Process Calc.'!T34),"",'In Process Calc.'!T34)</f>
        <v/>
      </c>
      <c r="CD41" s="243" t="str">
        <f>IF(ISBLANK('In Process Calc.'!U34),"",'In Process Calc.'!U34)</f>
        <v/>
      </c>
      <c r="CE41" s="243" t="str">
        <f>IF(ISBLANK('In Process Calc.'!V34),"",'In Process Calc.'!V34)</f>
        <v/>
      </c>
      <c r="CF41" s="243" t="str">
        <f>IF(ISBLANK('In Process Calc.'!W34),"",'In Process Calc.'!W34)</f>
        <v/>
      </c>
      <c r="CG41" s="243" t="str">
        <f>IF(ISBLANK('In Process Calc.'!X34),"",'In Process Calc.'!X34)</f>
        <v/>
      </c>
      <c r="CH41" s="243" t="str">
        <f>IF(ISBLANK('In Process Calc.'!Y34),"",'In Process Calc.'!Y34)</f>
        <v/>
      </c>
      <c r="CI41" s="243" t="str">
        <f>IF(ISBLANK('In Process Calc.'!Z34),"",'In Process Calc.'!Z34)</f>
        <v/>
      </c>
      <c r="CJ41" s="243" t="str">
        <f>IF(ISBLANK('In Process Calc.'!AA34),"",'In Process Calc.'!AA34)</f>
        <v/>
      </c>
      <c r="CK41" s="243" t="str">
        <f>IF(ISBLANK('In Process Calc.'!AB34),"",'In Process Calc.'!AB34)</f>
        <v/>
      </c>
      <c r="CL41" s="243" t="str">
        <f>IF(ISBLANK('In Process Calc.'!AC34),"",'In Process Calc.'!AC34)</f>
        <v/>
      </c>
      <c r="CM41" s="243" t="str">
        <f>IF(ISBLANK('In Process Calc.'!AD34),"",'In Process Calc.'!AD34)</f>
        <v/>
      </c>
      <c r="CN41" s="243" t="str">
        <f>IF(ISBLANK('In Process Calc.'!AE34),"",'In Process Calc.'!AE34)</f>
        <v/>
      </c>
      <c r="CO41" s="243" t="str">
        <f>IF(ISBLANK('In Process Calc.'!AF34),"",'In Process Calc.'!AF34)</f>
        <v/>
      </c>
      <c r="CP41" s="243" t="str">
        <f>IF(ISBLANK('In Process Calc.'!AG34),"",'In Process Calc.'!AG34)</f>
        <v/>
      </c>
      <c r="CQ41" s="243" t="str">
        <f>IF(ISBLANK('In Process Calc.'!AH34),"",'In Process Calc.'!AH34)</f>
        <v/>
      </c>
      <c r="CR41" s="243" t="str">
        <f>IF(ISBLANK('In Process Calc.'!AI34),"",'In Process Calc.'!AI34)</f>
        <v/>
      </c>
      <c r="CS41" s="243" t="str">
        <f>IF(ISBLANK('In Process Calc.'!AJ34),"",'In Process Calc.'!AJ34)</f>
        <v/>
      </c>
      <c r="CT41" s="243" t="str">
        <f>IF(ISBLANK('In Process Calc.'!AK34),"",'In Process Calc.'!AK34)</f>
        <v/>
      </c>
      <c r="CU41" s="243" t="str">
        <f>IF(ISBLANK('In Process Calc.'!AL34),"",'In Process Calc.'!AL34)</f>
        <v/>
      </c>
      <c r="CV41" s="243" t="str">
        <f>IF(ISBLANK('In Process Calc.'!AM34),"",'In Process Calc.'!AM34)</f>
        <v/>
      </c>
      <c r="CW41" s="243" t="str">
        <f>IF(ISBLANK('In Process Calc.'!AN34),"",'In Process Calc.'!AN34)</f>
        <v/>
      </c>
      <c r="CX41" s="243" t="str">
        <f>IF(ISBLANK('In Process Calc.'!AO34),"",'In Process Calc.'!AO34)</f>
        <v/>
      </c>
      <c r="CY41" s="243" t="str">
        <f>IF(ISBLANK('In Process Calc.'!AP34),"",'In Process Calc.'!AP34)</f>
        <v/>
      </c>
      <c r="CZ41" s="243" t="str">
        <f>IF(ISBLANK('In Process Calc.'!AQ34),"",'In Process Calc.'!AQ34)</f>
        <v/>
      </c>
      <c r="DA41" s="243" t="str">
        <f>IF(ISBLANK('In Process Calc.'!AR34),"",'In Process Calc.'!AR34)</f>
        <v/>
      </c>
      <c r="DB41" s="243" t="str">
        <f>IF(ISBLANK('In Process Calc.'!AS34),"",'In Process Calc.'!AS34)</f>
        <v/>
      </c>
      <c r="DC41" s="243" t="str">
        <f>IF(ISBLANK('In Process Calc.'!AT34),"",'In Process Calc.'!AT34)</f>
        <v/>
      </c>
      <c r="DD41" s="243" t="str">
        <f>IF(ISBLANK('In Process Calc.'!AU34),"",'In Process Calc.'!AU34)</f>
        <v/>
      </c>
      <c r="DE41" s="243" t="str">
        <f>IF(ISBLANK('In Process Calc.'!AV34),"",'In Process Calc.'!AV34)</f>
        <v/>
      </c>
      <c r="DF41" s="243" t="str">
        <f>IF(ISBLANK('In Process Calc.'!AW34),"",'In Process Calc.'!AW34)</f>
        <v/>
      </c>
      <c r="DG41" s="243" t="str">
        <f>IF(ISBLANK('In Process Calc.'!AX34),"",'In Process Calc.'!AX34)</f>
        <v/>
      </c>
      <c r="DH41" s="243" t="str">
        <f>IF(ISBLANK('In Process Calc.'!AY34),"",'In Process Calc.'!AY34)</f>
        <v/>
      </c>
      <c r="DI41" s="243" t="str">
        <f>IF(ISBLANK('In Process Calc.'!AZ34),"",'In Process Calc.'!AZ34)</f>
        <v/>
      </c>
      <c r="DJ41" s="243" t="str">
        <f>IF(ISBLANK('In Process Calc.'!BA34),"",'In Process Calc.'!BA34)</f>
        <v/>
      </c>
      <c r="DK41" s="243" t="str">
        <f>IF(ISBLANK('In Process Calc.'!BB34),"",'In Process Calc.'!BB34)</f>
        <v/>
      </c>
      <c r="DL41" s="243" t="str">
        <f>IF(ISBLANK('In Process Calc.'!BC34),"",'In Process Calc.'!BC34)</f>
        <v/>
      </c>
      <c r="DM41" s="243" t="str">
        <f>IF(ISBLANK('In Process Calc.'!BD34),"",'In Process Calc.'!BD34)</f>
        <v/>
      </c>
      <c r="DN41" s="243" t="str">
        <f>IF(ISBLANK('In Process Calc.'!BE34),"",'In Process Calc.'!BE34)</f>
        <v/>
      </c>
      <c r="DO41" s="243" t="str">
        <f>IF(ISBLANK('In Process Calc.'!BF34),"",'In Process Calc.'!BF34)</f>
        <v/>
      </c>
      <c r="DP41" s="243" t="str">
        <f>IF(ISBLANK('In Process Calc.'!BG34),"",'In Process Calc.'!BG34)</f>
        <v/>
      </c>
      <c r="DQ41" s="243" t="str">
        <f>IF(ISBLANK('In Process Calc.'!BH34),"",'In Process Calc.'!BH34)</f>
        <v/>
      </c>
      <c r="DR41" s="243" t="str">
        <f>IF(ISBLANK('In Process Calc.'!BI34),"",'In Process Calc.'!BI34)</f>
        <v/>
      </c>
      <c r="DS41" s="243" t="str">
        <f>IF(ISBLANK('In Process Calc.'!BJ34),"",'In Process Calc.'!BJ34)</f>
        <v/>
      </c>
      <c r="DT41" s="243" t="str">
        <f>IF(ISBLANK('In Process Calc.'!BK34),"",'In Process Calc.'!BK34)</f>
        <v/>
      </c>
      <c r="DU41" s="243" t="str">
        <f>IF(ISBLANK('In Process Calc.'!BL34),"",'In Process Calc.'!BL34)</f>
        <v/>
      </c>
      <c r="DV41" s="243" t="str">
        <f>IF(ISBLANK('In Process Calc.'!BM34),"",'In Process Calc.'!BM34)</f>
        <v/>
      </c>
      <c r="DW41" s="243" t="str">
        <f>IF(ISBLANK('In Process Calc.'!BN34),"",'In Process Calc.'!BN34)</f>
        <v/>
      </c>
      <c r="DX41" s="243" t="str">
        <f>IF(ISBLANK('In Process Calc.'!BO34),"",'In Process Calc.'!BO34)</f>
        <v/>
      </c>
      <c r="DY41" s="243" t="str">
        <f>IF(ISBLANK('In Process Calc.'!BP34),"",'In Process Calc.'!BP34)</f>
        <v/>
      </c>
      <c r="DZ41" s="243" t="str">
        <f>IF(ISBLANK('In Process Calc.'!BQ34),"",'In Process Calc.'!BQ34)</f>
        <v/>
      </c>
      <c r="EA41" s="243" t="str">
        <f>IF(ISBLANK('In Process Calc.'!BR34),"",'In Process Calc.'!BR34)</f>
        <v/>
      </c>
      <c r="EB41" s="243" t="str">
        <f>IF(ISBLANK('In Process Calc.'!BS34),"",'In Process Calc.'!BS34)</f>
        <v/>
      </c>
      <c r="EC41" s="243" t="str">
        <f>IF(ISBLANK('In Process Calc.'!BT34),"",'In Process Calc.'!BT34)</f>
        <v/>
      </c>
      <c r="ED41" s="243" t="str">
        <f>IF(ISBLANK('In Process Calc.'!BU34),"",'In Process Calc.'!BU34)</f>
        <v/>
      </c>
      <c r="EE41" s="243" t="str">
        <f>IF(ISBLANK('In Process Calc.'!BV34),"",'In Process Calc.'!BV34)</f>
        <v/>
      </c>
      <c r="EF41" s="243" t="str">
        <f>IF(ISBLANK('In Process Calc.'!BW34),"",'In Process Calc.'!BW34)</f>
        <v/>
      </c>
      <c r="EG41" s="243" t="str">
        <f>IF(ISBLANK('In Process Calc.'!BX34),"",'In Process Calc.'!BX34)</f>
        <v/>
      </c>
      <c r="EH41" s="243" t="str">
        <f>IF(ISBLANK('In Process Calc.'!BY34),"",'In Process Calc.'!BY34)</f>
        <v/>
      </c>
      <c r="EI41" s="243" t="str">
        <f>IF(ISBLANK('In Process Calc.'!BZ34),"",'In Process Calc.'!BZ34)</f>
        <v/>
      </c>
      <c r="EJ41" s="243" t="str">
        <f>IF(ISBLANK('In Process Calc.'!CA34),"",'In Process Calc.'!CA34)</f>
        <v/>
      </c>
      <c r="EK41" s="243" t="str">
        <f>IF(ISBLANK('Post Process Calc.'!A41),"",'Post Process Calc.'!A41)</f>
        <v/>
      </c>
      <c r="EL41" s="243" t="str">
        <f>IF(ISBLANK('Post Process Calc.'!C41),"",'Post Process Calc.'!C41)</f>
        <v/>
      </c>
      <c r="EM41" s="243" t="str">
        <f>IF(ISBLANK('Post Process Calc.'!D41),"",'Post Process Calc.'!D41)</f>
        <v/>
      </c>
      <c r="EN41" s="243" t="str">
        <f>IF(ISBLANK('Post Process Calc.'!E41),"",'Post Process Calc.'!E41)</f>
        <v/>
      </c>
      <c r="EO41" s="243" t="str">
        <f>IF(ISBLANK('Post Process Calc.'!F41),"",'Post Process Calc.'!F41)</f>
        <v/>
      </c>
      <c r="EP41" s="243" t="str">
        <f>IF(ISBLANK('Post Process Calc.'!G41),"",'Post Process Calc.'!G41)</f>
        <v/>
      </c>
      <c r="EQ41" s="243" t="str">
        <f>IF(ISBLANK('Post Process Calc.'!H41),"",'Post Process Calc.'!H41)</f>
        <v/>
      </c>
      <c r="ER41" s="243" t="str">
        <f>IF(ISBLANK('Post Process Calc.'!I41),"",'Post Process Calc.'!I41)</f>
        <v/>
      </c>
      <c r="ES41" s="243" t="str">
        <f>IF(ISBLANK('Post Process Calc.'!J41),"",'Post Process Calc.'!J41)</f>
        <v/>
      </c>
      <c r="ET41" s="243" t="str">
        <f>IF(ISBLANK('Post Process Calc.'!K41),"",'Post Process Calc.'!K41)</f>
        <v/>
      </c>
      <c r="EU41" s="243" t="str">
        <f>IF(ISBLANK('Post Process Calc.'!L41),"",'Post Process Calc.'!L41)</f>
        <v/>
      </c>
      <c r="EV41" s="243" t="str">
        <f>IF(ISBLANK('Post Process Calc.'!M41),"",'Post Process Calc.'!M41)</f>
        <v/>
      </c>
      <c r="EW41" s="243" t="str">
        <f>IF(ISBLANK('Post Process Calc.'!N41),"",'Post Process Calc.'!N41)</f>
        <v/>
      </c>
      <c r="EX41" s="243" t="str">
        <f>IF(ISBLANK('Post Process Calc.'!O41),"",'Post Process Calc.'!O41)</f>
        <v/>
      </c>
      <c r="EY41" s="243" t="str">
        <f>IF(ISBLANK('Post Process Calc.'!P41),"",'Post Process Calc.'!P41)</f>
        <v/>
      </c>
      <c r="EZ41" s="243" t="str">
        <f>IF(ISBLANK('Post Process Calc.'!Q41),"",'Post Process Calc.'!Q41)</f>
        <v/>
      </c>
      <c r="FA41" s="243" t="str">
        <f>IF(ISBLANK('Post Process Calc.'!R41),"",'Post Process Calc.'!R41)</f>
        <v/>
      </c>
      <c r="FB41" s="243" t="str">
        <f>IF(ISBLANK('Post Process Calc.'!S41),"",'Post Process Calc.'!S41)</f>
        <v/>
      </c>
      <c r="FC41" s="243" t="str">
        <f>IF(ISBLANK('Post Process Calc.'!T41),"",'Post Process Calc.'!T41)</f>
        <v/>
      </c>
      <c r="FD41" s="243" t="str">
        <f>IF(ISBLANK('Post Process Calc.'!U41),"",'Post Process Calc.'!U41)</f>
        <v/>
      </c>
      <c r="FE41" s="243" t="str">
        <f>IF(ISBLANK('Post Process Calc.'!V41),"",'Post Process Calc.'!V41)</f>
        <v/>
      </c>
      <c r="FF41" s="243" t="str">
        <f>IF(ISBLANK('Post Process Calc.'!W41),"",'Post Process Calc.'!W41)</f>
        <v/>
      </c>
      <c r="FG41" s="243" t="str">
        <f>IF(ISBLANK('Post Process Calc.'!X41),"",'Post Process Calc.'!X41)</f>
        <v/>
      </c>
      <c r="FH41" s="243" t="str">
        <f>IF(ISBLANK('Post Process Calc.'!Y41),"",'Post Process Calc.'!Y41)</f>
        <v/>
      </c>
      <c r="FI41" s="243" t="str">
        <f>IF(ISBLANK('Post Process Calc.'!Z41),"",'Post Process Calc.'!Z41)</f>
        <v/>
      </c>
      <c r="FJ41" s="243" t="str">
        <f>IF(ISBLANK('Post Process Calc.'!AA41),"",'Post Process Calc.'!AA41)</f>
        <v/>
      </c>
      <c r="FK41" s="243" t="str">
        <f>IF(ISBLANK('Post Process Calc.'!AB41),"",'Post Process Calc.'!AB41)</f>
        <v/>
      </c>
      <c r="FL41" s="243" t="str">
        <f>IF(ISBLANK('Post Process Calc.'!AC41),"",'Post Process Calc.'!AC41)</f>
        <v/>
      </c>
      <c r="FM41" s="243" t="str">
        <f>IF(ISBLANK('Post Process Calc.'!AD41),"",'Post Process Calc.'!AD41)</f>
        <v/>
      </c>
      <c r="FN41" s="243" t="str">
        <f>IF(ISBLANK('Post Process Calc.'!AE41),"",'Post Process Calc.'!AE41)</f>
        <v/>
      </c>
      <c r="FO41" s="243" t="str">
        <f>IF(ISBLANK('Post Process Calc.'!AF41),"",'Post Process Calc.'!AF41)</f>
        <v/>
      </c>
      <c r="FP41" s="243" t="str">
        <f>IF(ISBLANK('Post Process Calc.'!AG41),"",'Post Process Calc.'!AG41)</f>
        <v/>
      </c>
      <c r="FQ41" s="243" t="str">
        <f>IF(ISBLANK('Post Process Calc.'!AH41),"",'Post Process Calc.'!AH41)</f>
        <v/>
      </c>
      <c r="FR41" s="243" t="str">
        <f>IF(ISBLANK('Post Process Calc.'!AI41),"",'Post Process Calc.'!AI41)</f>
        <v/>
      </c>
      <c r="FS41" s="243" t="str">
        <f>IF(ISBLANK('Post Process Calc.'!AJ41),"",'Post Process Calc.'!AJ41)</f>
        <v/>
      </c>
    </row>
    <row r="42" spans="1:175">
      <c r="A42" s="238" t="str">
        <f>IF(Glutamine!B33&lt;&gt;0,Glutamine!$B$1,"")</f>
        <v/>
      </c>
      <c r="B42" s="238" t="str">
        <f>IF(ISBLANK(Glutamine!A33),"",Glutamine!A33)</f>
        <v/>
      </c>
      <c r="C42" s="245" t="str">
        <f>IF(ISBLANK(Glutamine!B33),"",Glutamine!B33)</f>
        <v/>
      </c>
      <c r="D42" s="246" t="str">
        <f>IF(ISBLANK(Glutamine!C33),"",Glutamine!C33)</f>
        <v/>
      </c>
      <c r="E42" s="238" t="str">
        <f>IF(ISBLANK(Glutamine!D33),"",Glutamine!D33)</f>
        <v/>
      </c>
      <c r="F42" s="238" t="str">
        <f>IF(ISBLANK(Glutamine!E33),"",Glutamine!E33)</f>
        <v/>
      </c>
      <c r="G42" s="238" t="str">
        <f>IF(ISBLANK(Glutamine!G33),"",Glutamine!G33)</f>
        <v/>
      </c>
      <c r="H42" s="238" t="str">
        <f>IF(ISBLANK(Glutamine!H33),"",Glutamine!H33)</f>
        <v/>
      </c>
      <c r="I42" s="238" t="str">
        <f>IF(ISBLANK(Glutamine!I33),"",Glutamine!I33)</f>
        <v/>
      </c>
      <c r="J42" s="238" t="str">
        <f>IF(ISBLANK(Glutamine!J33),"",Glutamine!J33)</f>
        <v/>
      </c>
      <c r="K42" s="238" t="str">
        <f>IF(ISBLANK(Glutamine!K33),"",Glutamine!K33)</f>
        <v/>
      </c>
      <c r="L42" s="238" t="str">
        <f>IF(ISBLANK(Glutamine!L33),"",Glutamine!L33)</f>
        <v/>
      </c>
      <c r="M42" s="238" t="str">
        <f>IF(ISBLANK(Glutamine!M33),"",Glutamine!M33)</f>
        <v/>
      </c>
      <c r="N42" s="238" t="str">
        <f>IF(ISBLANK(Glutamine!N33),"",Glutamine!N33)</f>
        <v/>
      </c>
      <c r="O42" s="238" t="str">
        <f>IF(ISBLANK(Glutamine!O33),"",Glutamine!O33)</f>
        <v/>
      </c>
      <c r="P42" s="238" t="str">
        <f>IF(ISBLANK(Glutamine!P33),"",Glutamine!P33)</f>
        <v/>
      </c>
      <c r="Q42" s="238" t="str">
        <f>IF(ISBLANK(Glutamine!Q33),"",Glutamine!Q33)</f>
        <v/>
      </c>
      <c r="R42" s="238" t="str">
        <f>IF(ISBLANK(Glutamine!R33),"",Glutamine!R33)</f>
        <v/>
      </c>
      <c r="S42" s="238" t="str">
        <f>IF(ISBLANK(Glutamine!S33),"",Glutamine!S33)</f>
        <v/>
      </c>
      <c r="T42" s="238" t="str">
        <f>IF(ISBLANK(Glutamine!T33),"",Glutamine!T33)</f>
        <v/>
      </c>
      <c r="U42" s="238" t="str">
        <f>IF(ISBLANK(Glutamine!U33),"",Glutamine!U33)</f>
        <v/>
      </c>
      <c r="V42" s="238" t="str">
        <f>IF(ISBLANK(Glutamine!V33),"",Glutamine!V33)</f>
        <v/>
      </c>
      <c r="W42" s="238" t="str">
        <f>IF(ISBLANK(Glutamine!W33),"",Glutamine!W33)</f>
        <v/>
      </c>
      <c r="X42" s="238" t="str">
        <f>IF(ISBLANK(Glutamine!X33),"",Glutamine!X33)</f>
        <v/>
      </c>
      <c r="Y42" s="238" t="str">
        <f>IF(ISBLANK(Glutamine!Y33),"",Glutamine!Y33)</f>
        <v/>
      </c>
      <c r="Z42" s="238" t="str">
        <f>IF(ISBLANK(Glutamine!Z33),"",Glutamine!Z33)</f>
        <v/>
      </c>
      <c r="AA42" s="238" t="str">
        <f>IF(ISBLANK(Glutamine!AA33),"",Glutamine!AA33)</f>
        <v/>
      </c>
      <c r="AB42" s="238" t="str">
        <f>IF(ISBLANK(Glutamine!AB33),"",Glutamine!AB33)</f>
        <v/>
      </c>
      <c r="AC42" s="238" t="str">
        <f>IF(ISBLANK(Glutamine!AC33),"",Glutamine!AC33)</f>
        <v/>
      </c>
      <c r="AD42" s="238" t="str">
        <f>IF(ISBLANK(Glutamine!AD33),"",Glutamine!AD33)</f>
        <v/>
      </c>
      <c r="AE42" s="238" t="str">
        <f>IF(ISBLANK(Glutamine!AE33),"",Glutamine!AE33)</f>
        <v/>
      </c>
      <c r="AF42" s="238" t="str">
        <f>IF(ISBLANK(Glutamine!AF33),"",Glutamine!AF33)</f>
        <v/>
      </c>
      <c r="AG42" s="238" t="str">
        <f>IF(ISBLANK(Glutamine!AG33),"",Glutamine!AG33)</f>
        <v/>
      </c>
      <c r="AH42" s="238" t="str">
        <f>IF(ISBLANK(Glutamine!AH33),"",Glutamine!AH33)</f>
        <v/>
      </c>
      <c r="AI42" s="238" t="str">
        <f>IF(ISBLANK(Glutamine!AI33),"",Glutamine!AI33)</f>
        <v/>
      </c>
      <c r="AJ42" s="238" t="str">
        <f>IF(ISBLANK(Glutamine!AJ33),"",Glutamine!AJ33)</f>
        <v/>
      </c>
      <c r="AK42" s="238" t="str">
        <f>IF(ISBLANK(Glutamine!AK33),"",Glutamine!AK33)</f>
        <v/>
      </c>
      <c r="AL42" s="238" t="str">
        <f>IF(ISBLANK(Glutamine!AL33),"",Glutamine!AL33)</f>
        <v/>
      </c>
      <c r="AM42" s="238" t="str">
        <f>IF(ISBLANK(Glutamine!AM33),"",Glutamine!AM33)</f>
        <v/>
      </c>
      <c r="AN42" s="238" t="str">
        <f>IF(ISBLANK(Glutamine!AN33),"",Glutamine!AN33)</f>
        <v/>
      </c>
      <c r="AO42" s="238" t="str">
        <f>IF(ISBLANK(Glutamine!AO33),"",Glutamine!AO33)</f>
        <v/>
      </c>
      <c r="AP42" s="238" t="str">
        <f>IF(ISBLANK(Glutamine!AP33),"",Glutamine!AP33)</f>
        <v/>
      </c>
      <c r="AQ42" s="238" t="e">
        <f>IF(ISBLANK(Glutamine!#REF!),"",Glutamine!#REF!)</f>
        <v>#REF!</v>
      </c>
      <c r="AR42" s="238" t="e">
        <f>IF(ISBLANK(Glutamine!#REF!),"",Glutamine!#REF!)</f>
        <v>#REF!</v>
      </c>
      <c r="AS42" s="238" t="e">
        <f>IF(ISBLANK(Glutamine!#REF!),"",Glutamine!#REF!)</f>
        <v>#REF!</v>
      </c>
      <c r="AT42" s="238" t="e">
        <f>IF(ISBLANK(Glutamine!#REF!),"",Glutamine!#REF!)</f>
        <v>#REF!</v>
      </c>
      <c r="AU42" s="238" t="e">
        <f>IF(ISBLANK(Glutamine!#REF!),"",Glutamine!#REF!)</f>
        <v>#REF!</v>
      </c>
      <c r="AV42" s="238" t="e">
        <f>IF(ISBLANK(Glutamine!#REF!),"",Glutamine!#REF!)</f>
        <v>#REF!</v>
      </c>
      <c r="AW42" s="238" t="e">
        <f>IF(ISBLANK(Glutamine!#REF!),"",Glutamine!#REF!)</f>
        <v>#REF!</v>
      </c>
      <c r="AX42" s="238" t="e">
        <f>IF(ISBLANK(Glutamine!#REF!),"",Glutamine!#REF!)</f>
        <v>#REF!</v>
      </c>
      <c r="AY42" s="238" t="e">
        <f>IF(ISBLANK(Glutamine!#REF!),"",Glutamine!#REF!)</f>
        <v>#REF!</v>
      </c>
      <c r="AZ42" s="238" t="e">
        <f>IF(ISBLANK(Glutamine!#REF!),"",Glutamine!#REF!)</f>
        <v>#REF!</v>
      </c>
      <c r="BA42" s="238" t="e">
        <f>IF(ISBLANK(Glutamine!#REF!),"",Glutamine!#REF!)</f>
        <v>#REF!</v>
      </c>
      <c r="BB42" s="238" t="e">
        <f>IF(ISBLANK(Glutamine!#REF!),"",Glutamine!#REF!)</f>
        <v>#REF!</v>
      </c>
      <c r="BC42" s="238" t="e">
        <f>IF(ISBLANK(Glutamine!#REF!),"",Glutamine!#REF!)</f>
        <v>#REF!</v>
      </c>
      <c r="BD42" s="238" t="e">
        <f>IF(ISBLANK(Glutamine!#REF!),"",Glutamine!#REF!)</f>
        <v>#REF!</v>
      </c>
      <c r="BE42" s="238" t="e">
        <f>IF(ISBLANK(Glutamine!#REF!),"",Glutamine!#REF!)</f>
        <v>#REF!</v>
      </c>
      <c r="BF42" s="238" t="e">
        <f>IF(ISBLANK(Glutamine!#REF!),"",Glutamine!#REF!)</f>
        <v>#REF!</v>
      </c>
      <c r="BG42" s="238" t="e">
        <f>IF(ISBLANK(Glutamine!#REF!),"",Glutamine!#REF!)</f>
        <v>#REF!</v>
      </c>
      <c r="BH42" s="238" t="e">
        <f>IF(ISBLANK(Glutamine!#REF!),"",Glutamine!#REF!)</f>
        <v>#REF!</v>
      </c>
      <c r="BI42" s="238" t="e">
        <f>IF(ISBLANK(Glutamine!#REF!),"",Glutamine!#REF!)</f>
        <v>#REF!</v>
      </c>
      <c r="BJ42" s="238" t="e">
        <f>IF(ISBLANK(Glutamine!#REF!),"",Glutamine!#REF!)</f>
        <v>#REF!</v>
      </c>
      <c r="BK42" s="238" t="e">
        <f>IF(ISBLANK(Glutamine!#REF!),"",Glutamine!#REF!)</f>
        <v>#REF!</v>
      </c>
      <c r="BL42" s="238" t="e">
        <f>IF(ISBLANK(Glutamine!#REF!),"",Glutamine!#REF!)</f>
        <v>#REF!</v>
      </c>
      <c r="BM42" s="238" t="e">
        <f>IF(ISBLANK(Glutamine!#REF!),"",Glutamine!#REF!)</f>
        <v>#REF!</v>
      </c>
      <c r="BN42" s="238" t="str">
        <f>IF(ISBLANK('In Process Calc.'!B35),"",ROUND('In Process Calc.'!B35,2))</f>
        <v/>
      </c>
      <c r="BO42" s="238" t="str">
        <f>IF(ISBLANK('In Process Calc.'!C35),"",ROUND('In Process Calc.'!C35,2))</f>
        <v/>
      </c>
      <c r="BP42" s="238" t="str">
        <f>IF(ISBLANK('In Process Calc.'!E35),"",'In Process Calc.'!E35)</f>
        <v/>
      </c>
      <c r="BQ42" s="238" t="str">
        <f>IF(ISBLANK('In Process Calc.'!F35),"",'In Process Calc.'!F35)</f>
        <v/>
      </c>
      <c r="BR42" s="238" t="str">
        <f>IF(ISBLANK('In Process Calc.'!H35),"",'In Process Calc.'!H35)</f>
        <v/>
      </c>
      <c r="BS42" s="238" t="str">
        <f>IF(ISBLANK('In Process Calc.'!J35),"",'In Process Calc.'!J35)</f>
        <v/>
      </c>
      <c r="BT42" s="238" t="str">
        <f>IF(ISBLANK('In Process Calc.'!K35),"",'In Process Calc.'!K35)</f>
        <v/>
      </c>
      <c r="BU42" s="238" t="str">
        <f>IF(ISBLANK('In Process Calc.'!L35),"",'In Process Calc.'!L35)</f>
        <v/>
      </c>
      <c r="BV42" s="243" t="str">
        <f>IF(ISBLANK('In Process Calc.'!M35),"",'In Process Calc.'!M35)</f>
        <v/>
      </c>
      <c r="BW42" s="243" t="str">
        <f>IF(ISBLANK('In Process Calc.'!N35),"",'In Process Calc.'!N35)</f>
        <v/>
      </c>
      <c r="BX42" s="243" t="str">
        <f>IF(ISBLANK('In Process Calc.'!O35),"",'In Process Calc.'!O35)</f>
        <v/>
      </c>
      <c r="BY42" s="243" t="str">
        <f>IF(ISBLANK('In Process Calc.'!P35),"",'In Process Calc.'!P35)</f>
        <v/>
      </c>
      <c r="BZ42" s="243" t="str">
        <f>IF(ISBLANK('In Process Calc.'!Q35),"",'In Process Calc.'!Q35)</f>
        <v/>
      </c>
      <c r="CA42" s="243" t="str">
        <f>IF(ISBLANK('In Process Calc.'!R35),"",'In Process Calc.'!R35)</f>
        <v/>
      </c>
      <c r="CB42" s="243" t="str">
        <f>IF(ISBLANK('In Process Calc.'!S35),"",'In Process Calc.'!S35)</f>
        <v/>
      </c>
      <c r="CC42" s="243" t="str">
        <f>IF(ISBLANK('In Process Calc.'!T35),"",'In Process Calc.'!T35)</f>
        <v/>
      </c>
      <c r="CD42" s="243" t="str">
        <f>IF(ISBLANK('In Process Calc.'!U35),"",'In Process Calc.'!U35)</f>
        <v/>
      </c>
      <c r="CE42" s="243" t="str">
        <f>IF(ISBLANK('In Process Calc.'!V35),"",'In Process Calc.'!V35)</f>
        <v/>
      </c>
      <c r="CF42" s="243" t="str">
        <f>IF(ISBLANK('In Process Calc.'!W35),"",'In Process Calc.'!W35)</f>
        <v/>
      </c>
      <c r="CG42" s="243" t="str">
        <f>IF(ISBLANK('In Process Calc.'!X35),"",'In Process Calc.'!X35)</f>
        <v/>
      </c>
      <c r="CH42" s="243" t="str">
        <f>IF(ISBLANK('In Process Calc.'!Y35),"",'In Process Calc.'!Y35)</f>
        <v/>
      </c>
      <c r="CI42" s="243" t="str">
        <f>IF(ISBLANK('In Process Calc.'!Z35),"",'In Process Calc.'!Z35)</f>
        <v/>
      </c>
      <c r="CJ42" s="243" t="str">
        <f>IF(ISBLANK('In Process Calc.'!AA35),"",'In Process Calc.'!AA35)</f>
        <v/>
      </c>
      <c r="CK42" s="243" t="str">
        <f>IF(ISBLANK('In Process Calc.'!AB35),"",'In Process Calc.'!AB35)</f>
        <v/>
      </c>
      <c r="CL42" s="243" t="str">
        <f>IF(ISBLANK('In Process Calc.'!AC35),"",'In Process Calc.'!AC35)</f>
        <v/>
      </c>
      <c r="CM42" s="243" t="str">
        <f>IF(ISBLANK('In Process Calc.'!AD35),"",'In Process Calc.'!AD35)</f>
        <v/>
      </c>
      <c r="CN42" s="243" t="str">
        <f>IF(ISBLANK('In Process Calc.'!AE35),"",'In Process Calc.'!AE35)</f>
        <v/>
      </c>
      <c r="CO42" s="243" t="str">
        <f>IF(ISBLANK('In Process Calc.'!AF35),"",'In Process Calc.'!AF35)</f>
        <v/>
      </c>
      <c r="CP42" s="243" t="str">
        <f>IF(ISBLANK('In Process Calc.'!AG35),"",'In Process Calc.'!AG35)</f>
        <v/>
      </c>
      <c r="CQ42" s="243" t="str">
        <f>IF(ISBLANK('In Process Calc.'!AH35),"",'In Process Calc.'!AH35)</f>
        <v/>
      </c>
      <c r="CR42" s="243" t="str">
        <f>IF(ISBLANK('In Process Calc.'!AI35),"",'In Process Calc.'!AI35)</f>
        <v/>
      </c>
      <c r="CS42" s="243" t="str">
        <f>IF(ISBLANK('In Process Calc.'!AJ35),"",'In Process Calc.'!AJ35)</f>
        <v/>
      </c>
      <c r="CT42" s="243" t="str">
        <f>IF(ISBLANK('In Process Calc.'!AK35),"",'In Process Calc.'!AK35)</f>
        <v/>
      </c>
      <c r="CU42" s="243" t="str">
        <f>IF(ISBLANK('In Process Calc.'!AL35),"",'In Process Calc.'!AL35)</f>
        <v/>
      </c>
      <c r="CV42" s="243" t="str">
        <f>IF(ISBLANK('In Process Calc.'!AM35),"",'In Process Calc.'!AM35)</f>
        <v/>
      </c>
      <c r="CW42" s="243" t="str">
        <f>IF(ISBLANK('In Process Calc.'!AN35),"",'In Process Calc.'!AN35)</f>
        <v/>
      </c>
      <c r="CX42" s="243" t="str">
        <f>IF(ISBLANK('In Process Calc.'!AO35),"",'In Process Calc.'!AO35)</f>
        <v/>
      </c>
      <c r="CY42" s="243" t="str">
        <f>IF(ISBLANK('In Process Calc.'!AP35),"",'In Process Calc.'!AP35)</f>
        <v/>
      </c>
      <c r="CZ42" s="243" t="str">
        <f>IF(ISBLANK('In Process Calc.'!AQ35),"",'In Process Calc.'!AQ35)</f>
        <v/>
      </c>
      <c r="DA42" s="243" t="str">
        <f>IF(ISBLANK('In Process Calc.'!AR35),"",'In Process Calc.'!AR35)</f>
        <v/>
      </c>
      <c r="DB42" s="243" t="str">
        <f>IF(ISBLANK('In Process Calc.'!AS35),"",'In Process Calc.'!AS35)</f>
        <v/>
      </c>
      <c r="DC42" s="243" t="str">
        <f>IF(ISBLANK('In Process Calc.'!AT35),"",'In Process Calc.'!AT35)</f>
        <v/>
      </c>
      <c r="DD42" s="243" t="str">
        <f>IF(ISBLANK('In Process Calc.'!AU35),"",'In Process Calc.'!AU35)</f>
        <v/>
      </c>
      <c r="DE42" s="243" t="str">
        <f>IF(ISBLANK('In Process Calc.'!AV35),"",'In Process Calc.'!AV35)</f>
        <v/>
      </c>
      <c r="DF42" s="243" t="str">
        <f>IF(ISBLANK('In Process Calc.'!AW35),"",'In Process Calc.'!AW35)</f>
        <v/>
      </c>
      <c r="DG42" s="243" t="str">
        <f>IF(ISBLANK('In Process Calc.'!AX35),"",'In Process Calc.'!AX35)</f>
        <v/>
      </c>
      <c r="DH42" s="243" t="str">
        <f>IF(ISBLANK('In Process Calc.'!AY35),"",'In Process Calc.'!AY35)</f>
        <v/>
      </c>
      <c r="DI42" s="243" t="str">
        <f>IF(ISBLANK('In Process Calc.'!AZ35),"",'In Process Calc.'!AZ35)</f>
        <v/>
      </c>
      <c r="DJ42" s="243" t="str">
        <f>IF(ISBLANK('In Process Calc.'!BA35),"",'In Process Calc.'!BA35)</f>
        <v/>
      </c>
      <c r="DK42" s="243" t="str">
        <f>IF(ISBLANK('In Process Calc.'!BB35),"",'In Process Calc.'!BB35)</f>
        <v/>
      </c>
      <c r="DL42" s="243" t="str">
        <f>IF(ISBLANK('In Process Calc.'!BC35),"",'In Process Calc.'!BC35)</f>
        <v/>
      </c>
      <c r="DM42" s="243" t="str">
        <f>IF(ISBLANK('In Process Calc.'!BD35),"",'In Process Calc.'!BD35)</f>
        <v/>
      </c>
      <c r="DN42" s="243" t="str">
        <f>IF(ISBLANK('In Process Calc.'!BE35),"",'In Process Calc.'!BE35)</f>
        <v/>
      </c>
      <c r="DO42" s="243" t="str">
        <f>IF(ISBLANK('In Process Calc.'!BF35),"",'In Process Calc.'!BF35)</f>
        <v/>
      </c>
      <c r="DP42" s="243" t="str">
        <f>IF(ISBLANK('In Process Calc.'!BG35),"",'In Process Calc.'!BG35)</f>
        <v/>
      </c>
      <c r="DQ42" s="243" t="str">
        <f>IF(ISBLANK('In Process Calc.'!BH35),"",'In Process Calc.'!BH35)</f>
        <v/>
      </c>
      <c r="DR42" s="243" t="str">
        <f>IF(ISBLANK('In Process Calc.'!BI35),"",'In Process Calc.'!BI35)</f>
        <v/>
      </c>
      <c r="DS42" s="243" t="str">
        <f>IF(ISBLANK('In Process Calc.'!BJ35),"",'In Process Calc.'!BJ35)</f>
        <v/>
      </c>
      <c r="DT42" s="243" t="str">
        <f>IF(ISBLANK('In Process Calc.'!BK35),"",'In Process Calc.'!BK35)</f>
        <v/>
      </c>
      <c r="DU42" s="243" t="str">
        <f>IF(ISBLANK('In Process Calc.'!BL35),"",'In Process Calc.'!BL35)</f>
        <v/>
      </c>
      <c r="DV42" s="243" t="str">
        <f>IF(ISBLANK('In Process Calc.'!BM35),"",'In Process Calc.'!BM35)</f>
        <v/>
      </c>
      <c r="DW42" s="243" t="str">
        <f>IF(ISBLANK('In Process Calc.'!BN35),"",'In Process Calc.'!BN35)</f>
        <v/>
      </c>
      <c r="DX42" s="243" t="str">
        <f>IF(ISBLANK('In Process Calc.'!BO35),"",'In Process Calc.'!BO35)</f>
        <v/>
      </c>
      <c r="DY42" s="243" t="str">
        <f>IF(ISBLANK('In Process Calc.'!BP35),"",'In Process Calc.'!BP35)</f>
        <v/>
      </c>
      <c r="DZ42" s="243" t="str">
        <f>IF(ISBLANK('In Process Calc.'!BQ35),"",'In Process Calc.'!BQ35)</f>
        <v/>
      </c>
      <c r="EA42" s="243" t="str">
        <f>IF(ISBLANK('In Process Calc.'!BR35),"",'In Process Calc.'!BR35)</f>
        <v/>
      </c>
      <c r="EB42" s="243" t="str">
        <f>IF(ISBLANK('In Process Calc.'!BS35),"",'In Process Calc.'!BS35)</f>
        <v/>
      </c>
      <c r="EC42" s="243" t="str">
        <f>IF(ISBLANK('In Process Calc.'!BT35),"",'In Process Calc.'!BT35)</f>
        <v/>
      </c>
      <c r="ED42" s="243" t="str">
        <f>IF(ISBLANK('In Process Calc.'!BU35),"",'In Process Calc.'!BU35)</f>
        <v/>
      </c>
      <c r="EE42" s="243" t="str">
        <f>IF(ISBLANK('In Process Calc.'!BV35),"",'In Process Calc.'!BV35)</f>
        <v/>
      </c>
      <c r="EF42" s="243" t="str">
        <f>IF(ISBLANK('In Process Calc.'!BW35),"",'In Process Calc.'!BW35)</f>
        <v/>
      </c>
      <c r="EG42" s="243" t="str">
        <f>IF(ISBLANK('In Process Calc.'!BX35),"",'In Process Calc.'!BX35)</f>
        <v/>
      </c>
      <c r="EH42" s="243" t="str">
        <f>IF(ISBLANK('In Process Calc.'!BY35),"",'In Process Calc.'!BY35)</f>
        <v/>
      </c>
      <c r="EI42" s="243" t="str">
        <f>IF(ISBLANK('In Process Calc.'!BZ35),"",'In Process Calc.'!BZ35)</f>
        <v/>
      </c>
      <c r="EJ42" s="243" t="str">
        <f>IF(ISBLANK('In Process Calc.'!CA35),"",'In Process Calc.'!CA35)</f>
        <v/>
      </c>
      <c r="EK42" s="243" t="str">
        <f>IF(ISBLANK('Post Process Calc.'!A42),"",'Post Process Calc.'!A42)</f>
        <v/>
      </c>
      <c r="EL42" s="243" t="str">
        <f>IF(ISBLANK('Post Process Calc.'!C42),"",'Post Process Calc.'!C42)</f>
        <v/>
      </c>
      <c r="EM42" s="243" t="str">
        <f>IF(ISBLANK('Post Process Calc.'!D42),"",'Post Process Calc.'!D42)</f>
        <v/>
      </c>
      <c r="EN42" s="243" t="str">
        <f>IF(ISBLANK('Post Process Calc.'!E42),"",'Post Process Calc.'!E42)</f>
        <v/>
      </c>
      <c r="EO42" s="243" t="str">
        <f>IF(ISBLANK('Post Process Calc.'!F42),"",'Post Process Calc.'!F42)</f>
        <v/>
      </c>
      <c r="EP42" s="243" t="str">
        <f>IF(ISBLANK('Post Process Calc.'!G42),"",'Post Process Calc.'!G42)</f>
        <v/>
      </c>
      <c r="EQ42" s="243" t="str">
        <f>IF(ISBLANK('Post Process Calc.'!H42),"",'Post Process Calc.'!H42)</f>
        <v/>
      </c>
      <c r="ER42" s="243" t="str">
        <f>IF(ISBLANK('Post Process Calc.'!I42),"",'Post Process Calc.'!I42)</f>
        <v/>
      </c>
      <c r="ES42" s="243" t="str">
        <f>IF(ISBLANK('Post Process Calc.'!J42),"",'Post Process Calc.'!J42)</f>
        <v/>
      </c>
      <c r="ET42" s="243" t="str">
        <f>IF(ISBLANK('Post Process Calc.'!K42),"",'Post Process Calc.'!K42)</f>
        <v/>
      </c>
      <c r="EU42" s="243" t="str">
        <f>IF(ISBLANK('Post Process Calc.'!L42),"",'Post Process Calc.'!L42)</f>
        <v/>
      </c>
      <c r="EV42" s="243" t="str">
        <f>IF(ISBLANK('Post Process Calc.'!M42),"",'Post Process Calc.'!M42)</f>
        <v/>
      </c>
      <c r="EW42" s="243" t="str">
        <f>IF(ISBLANK('Post Process Calc.'!N42),"",'Post Process Calc.'!N42)</f>
        <v/>
      </c>
      <c r="EX42" s="243" t="str">
        <f>IF(ISBLANK('Post Process Calc.'!O42),"",'Post Process Calc.'!O42)</f>
        <v/>
      </c>
      <c r="EY42" s="243" t="str">
        <f>IF(ISBLANK('Post Process Calc.'!P42),"",'Post Process Calc.'!P42)</f>
        <v/>
      </c>
      <c r="EZ42" s="243" t="str">
        <f>IF(ISBLANK('Post Process Calc.'!Q42),"",'Post Process Calc.'!Q42)</f>
        <v/>
      </c>
      <c r="FA42" s="243" t="str">
        <f>IF(ISBLANK('Post Process Calc.'!R42),"",'Post Process Calc.'!R42)</f>
        <v/>
      </c>
      <c r="FB42" s="243" t="str">
        <f>IF(ISBLANK('Post Process Calc.'!S42),"",'Post Process Calc.'!S42)</f>
        <v/>
      </c>
      <c r="FC42" s="243" t="str">
        <f>IF(ISBLANK('Post Process Calc.'!T42),"",'Post Process Calc.'!T42)</f>
        <v/>
      </c>
      <c r="FD42" s="243" t="str">
        <f>IF(ISBLANK('Post Process Calc.'!U42),"",'Post Process Calc.'!U42)</f>
        <v/>
      </c>
      <c r="FE42" s="243" t="str">
        <f>IF(ISBLANK('Post Process Calc.'!V42),"",'Post Process Calc.'!V42)</f>
        <v/>
      </c>
      <c r="FF42" s="243" t="str">
        <f>IF(ISBLANK('Post Process Calc.'!W42),"",'Post Process Calc.'!W42)</f>
        <v/>
      </c>
      <c r="FG42" s="243" t="str">
        <f>IF(ISBLANK('Post Process Calc.'!X42),"",'Post Process Calc.'!X42)</f>
        <v/>
      </c>
      <c r="FH42" s="243" t="str">
        <f>IF(ISBLANK('Post Process Calc.'!Y42),"",'Post Process Calc.'!Y42)</f>
        <v/>
      </c>
      <c r="FI42" s="243" t="str">
        <f>IF(ISBLANK('Post Process Calc.'!Z42),"",'Post Process Calc.'!Z42)</f>
        <v/>
      </c>
      <c r="FJ42" s="243" t="str">
        <f>IF(ISBLANK('Post Process Calc.'!AA42),"",'Post Process Calc.'!AA42)</f>
        <v/>
      </c>
      <c r="FK42" s="243" t="str">
        <f>IF(ISBLANK('Post Process Calc.'!AB42),"",'Post Process Calc.'!AB42)</f>
        <v/>
      </c>
      <c r="FL42" s="243" t="str">
        <f>IF(ISBLANK('Post Process Calc.'!AC42),"",'Post Process Calc.'!AC42)</f>
        <v/>
      </c>
      <c r="FM42" s="243" t="str">
        <f>IF(ISBLANK('Post Process Calc.'!AD42),"",'Post Process Calc.'!AD42)</f>
        <v/>
      </c>
      <c r="FN42" s="243" t="str">
        <f>IF(ISBLANK('Post Process Calc.'!AE42),"",'Post Process Calc.'!AE42)</f>
        <v/>
      </c>
      <c r="FO42" s="243" t="str">
        <f>IF(ISBLANK('Post Process Calc.'!AF42),"",'Post Process Calc.'!AF42)</f>
        <v/>
      </c>
      <c r="FP42" s="243" t="str">
        <f>IF(ISBLANK('Post Process Calc.'!AG42),"",'Post Process Calc.'!AG42)</f>
        <v/>
      </c>
      <c r="FQ42" s="243" t="str">
        <f>IF(ISBLANK('Post Process Calc.'!AH42),"",'Post Process Calc.'!AH42)</f>
        <v/>
      </c>
      <c r="FR42" s="243" t="str">
        <f>IF(ISBLANK('Post Process Calc.'!AI42),"",'Post Process Calc.'!AI42)</f>
        <v/>
      </c>
      <c r="FS42" s="243" t="str">
        <f>IF(ISBLANK('Post Process Calc.'!AJ42),"",'Post Process Calc.'!AJ42)</f>
        <v/>
      </c>
    </row>
    <row r="43" spans="1:175">
      <c r="A43" s="238" t="str">
        <f>IF(Glutamine!B34&lt;&gt;0,Glutamine!$B$1,"")</f>
        <v/>
      </c>
      <c r="B43" s="238" t="str">
        <f>IF(ISBLANK(Glutamine!A34),"",Glutamine!A34)</f>
        <v/>
      </c>
      <c r="C43" s="245" t="str">
        <f>IF(ISBLANK(Glutamine!B34),"",Glutamine!B34)</f>
        <v/>
      </c>
      <c r="D43" s="246" t="str">
        <f>IF(ISBLANK(Glutamine!C34),"",Glutamine!C34)</f>
        <v/>
      </c>
      <c r="E43" s="238" t="str">
        <f>IF(ISBLANK(Glutamine!D34),"",Glutamine!D34)</f>
        <v/>
      </c>
      <c r="F43" s="238" t="str">
        <f>IF(ISBLANK(Glutamine!E34),"",Glutamine!E34)</f>
        <v/>
      </c>
      <c r="G43" s="238" t="str">
        <f>IF(ISBLANK(Glutamine!G34),"",Glutamine!G34)</f>
        <v/>
      </c>
      <c r="H43" s="238" t="str">
        <f>IF(ISBLANK(Glutamine!H34),"",Glutamine!H34)</f>
        <v/>
      </c>
      <c r="I43" s="238" t="str">
        <f>IF(ISBLANK(Glutamine!I34),"",Glutamine!I34)</f>
        <v/>
      </c>
      <c r="J43" s="238" t="str">
        <f>IF(ISBLANK(Glutamine!J34),"",Glutamine!J34)</f>
        <v/>
      </c>
      <c r="K43" s="238" t="str">
        <f>IF(ISBLANK(Glutamine!K34),"",Glutamine!K34)</f>
        <v/>
      </c>
      <c r="L43" s="238" t="str">
        <f>IF(ISBLANK(Glutamine!L34),"",Glutamine!L34)</f>
        <v/>
      </c>
      <c r="M43" s="238" t="str">
        <f>IF(ISBLANK(Glutamine!M34),"",Glutamine!M34)</f>
        <v/>
      </c>
      <c r="N43" s="238" t="str">
        <f>IF(ISBLANK(Glutamine!N34),"",Glutamine!N34)</f>
        <v/>
      </c>
      <c r="O43" s="238" t="str">
        <f>IF(ISBLANK(Glutamine!O34),"",Glutamine!O34)</f>
        <v/>
      </c>
      <c r="P43" s="238" t="str">
        <f>IF(ISBLANK(Glutamine!P34),"",Glutamine!P34)</f>
        <v/>
      </c>
      <c r="Q43" s="238" t="str">
        <f>IF(ISBLANK(Glutamine!Q34),"",Glutamine!Q34)</f>
        <v/>
      </c>
      <c r="R43" s="238" t="str">
        <f>IF(ISBLANK(Glutamine!R34),"",Glutamine!R34)</f>
        <v/>
      </c>
      <c r="S43" s="238" t="str">
        <f>IF(ISBLANK(Glutamine!S34),"",Glutamine!S34)</f>
        <v/>
      </c>
      <c r="T43" s="238" t="str">
        <f>IF(ISBLANK(Glutamine!T34),"",Glutamine!T34)</f>
        <v/>
      </c>
      <c r="U43" s="238" t="str">
        <f>IF(ISBLANK(Glutamine!U34),"",Glutamine!U34)</f>
        <v/>
      </c>
      <c r="V43" s="238" t="str">
        <f>IF(ISBLANK(Glutamine!V34),"",Glutamine!V34)</f>
        <v/>
      </c>
      <c r="W43" s="238" t="str">
        <f>IF(ISBLANK(Glutamine!W34),"",Glutamine!W34)</f>
        <v/>
      </c>
      <c r="X43" s="238" t="str">
        <f>IF(ISBLANK(Glutamine!X34),"",Glutamine!X34)</f>
        <v/>
      </c>
      <c r="Y43" s="238" t="str">
        <f>IF(ISBLANK(Glutamine!Y34),"",Glutamine!Y34)</f>
        <v/>
      </c>
      <c r="Z43" s="238" t="str">
        <f>IF(ISBLANK(Glutamine!Z34),"",Glutamine!Z34)</f>
        <v/>
      </c>
      <c r="AA43" s="238" t="str">
        <f>IF(ISBLANK(Glutamine!AA34),"",Glutamine!AA34)</f>
        <v/>
      </c>
      <c r="AB43" s="238" t="str">
        <f>IF(ISBLANK(Glutamine!AB34),"",Glutamine!AB34)</f>
        <v/>
      </c>
      <c r="AC43" s="238" t="str">
        <f>IF(ISBLANK(Glutamine!AC34),"",Glutamine!AC34)</f>
        <v/>
      </c>
      <c r="AD43" s="238" t="str">
        <f>IF(ISBLANK(Glutamine!AD34),"",Glutamine!AD34)</f>
        <v/>
      </c>
      <c r="AE43" s="238" t="str">
        <f>IF(ISBLANK(Glutamine!AE34),"",Glutamine!AE34)</f>
        <v/>
      </c>
      <c r="AF43" s="238" t="str">
        <f>IF(ISBLANK(Glutamine!AF34),"",Glutamine!AF34)</f>
        <v/>
      </c>
      <c r="AG43" s="238" t="str">
        <f>IF(ISBLANK(Glutamine!AG34),"",Glutamine!AG34)</f>
        <v/>
      </c>
      <c r="AH43" s="238" t="str">
        <f>IF(ISBLANK(Glutamine!AH34),"",Glutamine!AH34)</f>
        <v/>
      </c>
      <c r="AI43" s="238" t="str">
        <f>IF(ISBLANK(Glutamine!AI34),"",Glutamine!AI34)</f>
        <v/>
      </c>
      <c r="AJ43" s="238" t="str">
        <f>IF(ISBLANK(Glutamine!AJ34),"",Glutamine!AJ34)</f>
        <v/>
      </c>
      <c r="AK43" s="238" t="str">
        <f>IF(ISBLANK(Glutamine!AK34),"",Glutamine!AK34)</f>
        <v/>
      </c>
      <c r="AL43" s="238" t="str">
        <f>IF(ISBLANK(Glutamine!AL34),"",Glutamine!AL34)</f>
        <v/>
      </c>
      <c r="AM43" s="238" t="str">
        <f>IF(ISBLANK(Glutamine!AM34),"",Glutamine!AM34)</f>
        <v/>
      </c>
      <c r="AN43" s="238" t="str">
        <f>IF(ISBLANK(Glutamine!AN34),"",Glutamine!AN34)</f>
        <v/>
      </c>
      <c r="AO43" s="238" t="str">
        <f>IF(ISBLANK(Glutamine!AO34),"",Glutamine!AO34)</f>
        <v/>
      </c>
      <c r="AP43" s="238" t="str">
        <f>IF(ISBLANK(Glutamine!AP34),"",Glutamine!AP34)</f>
        <v/>
      </c>
      <c r="AQ43" s="238" t="e">
        <f>IF(ISBLANK(Glutamine!#REF!),"",Glutamine!#REF!)</f>
        <v>#REF!</v>
      </c>
      <c r="AR43" s="238" t="e">
        <f>IF(ISBLANK(Glutamine!#REF!),"",Glutamine!#REF!)</f>
        <v>#REF!</v>
      </c>
      <c r="AS43" s="238" t="e">
        <f>IF(ISBLANK(Glutamine!#REF!),"",Glutamine!#REF!)</f>
        <v>#REF!</v>
      </c>
      <c r="AT43" s="238" t="e">
        <f>IF(ISBLANK(Glutamine!#REF!),"",Glutamine!#REF!)</f>
        <v>#REF!</v>
      </c>
      <c r="AU43" s="238" t="e">
        <f>IF(ISBLANK(Glutamine!#REF!),"",Glutamine!#REF!)</f>
        <v>#REF!</v>
      </c>
      <c r="AV43" s="238" t="e">
        <f>IF(ISBLANK(Glutamine!#REF!),"",Glutamine!#REF!)</f>
        <v>#REF!</v>
      </c>
      <c r="AW43" s="238" t="e">
        <f>IF(ISBLANK(Glutamine!#REF!),"",Glutamine!#REF!)</f>
        <v>#REF!</v>
      </c>
      <c r="AX43" s="238" t="e">
        <f>IF(ISBLANK(Glutamine!#REF!),"",Glutamine!#REF!)</f>
        <v>#REF!</v>
      </c>
      <c r="AY43" s="238" t="e">
        <f>IF(ISBLANK(Glutamine!#REF!),"",Glutamine!#REF!)</f>
        <v>#REF!</v>
      </c>
      <c r="AZ43" s="238" t="e">
        <f>IF(ISBLANK(Glutamine!#REF!),"",Glutamine!#REF!)</f>
        <v>#REF!</v>
      </c>
      <c r="BA43" s="238" t="e">
        <f>IF(ISBLANK(Glutamine!#REF!),"",Glutamine!#REF!)</f>
        <v>#REF!</v>
      </c>
      <c r="BB43" s="238" t="e">
        <f>IF(ISBLANK(Glutamine!#REF!),"",Glutamine!#REF!)</f>
        <v>#REF!</v>
      </c>
      <c r="BC43" s="238" t="e">
        <f>IF(ISBLANK(Glutamine!#REF!),"",Glutamine!#REF!)</f>
        <v>#REF!</v>
      </c>
      <c r="BD43" s="238" t="e">
        <f>IF(ISBLANK(Glutamine!#REF!),"",Glutamine!#REF!)</f>
        <v>#REF!</v>
      </c>
      <c r="BE43" s="238" t="e">
        <f>IF(ISBLANK(Glutamine!#REF!),"",Glutamine!#REF!)</f>
        <v>#REF!</v>
      </c>
      <c r="BF43" s="238" t="e">
        <f>IF(ISBLANK(Glutamine!#REF!),"",Glutamine!#REF!)</f>
        <v>#REF!</v>
      </c>
      <c r="BG43" s="238" t="e">
        <f>IF(ISBLANK(Glutamine!#REF!),"",Glutamine!#REF!)</f>
        <v>#REF!</v>
      </c>
      <c r="BH43" s="238" t="e">
        <f>IF(ISBLANK(Glutamine!#REF!),"",Glutamine!#REF!)</f>
        <v>#REF!</v>
      </c>
      <c r="BI43" s="238" t="e">
        <f>IF(ISBLANK(Glutamine!#REF!),"",Glutamine!#REF!)</f>
        <v>#REF!</v>
      </c>
      <c r="BJ43" s="238" t="e">
        <f>IF(ISBLANK(Glutamine!#REF!),"",Glutamine!#REF!)</f>
        <v>#REF!</v>
      </c>
      <c r="BK43" s="238" t="e">
        <f>IF(ISBLANK(Glutamine!#REF!),"",Glutamine!#REF!)</f>
        <v>#REF!</v>
      </c>
      <c r="BL43" s="238" t="e">
        <f>IF(ISBLANK(Glutamine!#REF!),"",Glutamine!#REF!)</f>
        <v>#REF!</v>
      </c>
      <c r="BM43" s="238" t="e">
        <f>IF(ISBLANK(Glutamine!#REF!),"",Glutamine!#REF!)</f>
        <v>#REF!</v>
      </c>
      <c r="BN43" s="238" t="str">
        <f>IF(ISBLANK('In Process Calc.'!B36),"",ROUND('In Process Calc.'!B36,2))</f>
        <v/>
      </c>
      <c r="BO43" s="238" t="str">
        <f>IF(ISBLANK('In Process Calc.'!C36),"",ROUND('In Process Calc.'!C36,2))</f>
        <v/>
      </c>
      <c r="BP43" s="238" t="str">
        <f>IF(ISBLANK('In Process Calc.'!E36),"",'In Process Calc.'!E36)</f>
        <v/>
      </c>
      <c r="BQ43" s="238" t="str">
        <f>IF(ISBLANK('In Process Calc.'!F36),"",'In Process Calc.'!F36)</f>
        <v/>
      </c>
      <c r="BR43" s="238" t="str">
        <f>IF(ISBLANK('In Process Calc.'!H36),"",'In Process Calc.'!H36)</f>
        <v/>
      </c>
      <c r="BS43" s="238" t="str">
        <f>IF(ISBLANK('In Process Calc.'!J36),"",'In Process Calc.'!J36)</f>
        <v/>
      </c>
      <c r="BT43" s="238" t="str">
        <f>IF(ISBLANK('In Process Calc.'!K36),"",'In Process Calc.'!K36)</f>
        <v/>
      </c>
      <c r="BU43" s="238" t="str">
        <f>IF(ISBLANK('In Process Calc.'!L36),"",'In Process Calc.'!L36)</f>
        <v/>
      </c>
      <c r="BV43" s="243" t="str">
        <f>IF(ISBLANK('In Process Calc.'!M36),"",'In Process Calc.'!M36)</f>
        <v/>
      </c>
      <c r="BW43" s="243" t="str">
        <f>IF(ISBLANK('In Process Calc.'!N36),"",'In Process Calc.'!N36)</f>
        <v/>
      </c>
      <c r="BX43" s="243" t="str">
        <f>IF(ISBLANK('In Process Calc.'!O36),"",'In Process Calc.'!O36)</f>
        <v/>
      </c>
      <c r="BY43" s="243" t="str">
        <f>IF(ISBLANK('In Process Calc.'!P36),"",'In Process Calc.'!P36)</f>
        <v/>
      </c>
      <c r="BZ43" s="243" t="str">
        <f>IF(ISBLANK('In Process Calc.'!Q36),"",'In Process Calc.'!Q36)</f>
        <v/>
      </c>
      <c r="CA43" s="243" t="str">
        <f>IF(ISBLANK('In Process Calc.'!R36),"",'In Process Calc.'!R36)</f>
        <v/>
      </c>
      <c r="CB43" s="243" t="str">
        <f>IF(ISBLANK('In Process Calc.'!S36),"",'In Process Calc.'!S36)</f>
        <v/>
      </c>
      <c r="CC43" s="243" t="str">
        <f>IF(ISBLANK('In Process Calc.'!T36),"",'In Process Calc.'!T36)</f>
        <v/>
      </c>
      <c r="CD43" s="243" t="str">
        <f>IF(ISBLANK('In Process Calc.'!U36),"",'In Process Calc.'!U36)</f>
        <v/>
      </c>
      <c r="CE43" s="243" t="str">
        <f>IF(ISBLANK('In Process Calc.'!V36),"",'In Process Calc.'!V36)</f>
        <v/>
      </c>
      <c r="CF43" s="243" t="str">
        <f>IF(ISBLANK('In Process Calc.'!W36),"",'In Process Calc.'!W36)</f>
        <v/>
      </c>
      <c r="CG43" s="243" t="str">
        <f>IF(ISBLANK('In Process Calc.'!X36),"",'In Process Calc.'!X36)</f>
        <v/>
      </c>
      <c r="CH43" s="243" t="str">
        <f>IF(ISBLANK('In Process Calc.'!Y36),"",'In Process Calc.'!Y36)</f>
        <v/>
      </c>
      <c r="CI43" s="243" t="str">
        <f>IF(ISBLANK('In Process Calc.'!Z36),"",'In Process Calc.'!Z36)</f>
        <v/>
      </c>
      <c r="CJ43" s="243" t="str">
        <f>IF(ISBLANK('In Process Calc.'!AA36),"",'In Process Calc.'!AA36)</f>
        <v/>
      </c>
      <c r="CK43" s="243" t="str">
        <f>IF(ISBLANK('In Process Calc.'!AB36),"",'In Process Calc.'!AB36)</f>
        <v/>
      </c>
      <c r="CL43" s="243" t="str">
        <f>IF(ISBLANK('In Process Calc.'!AC36),"",'In Process Calc.'!AC36)</f>
        <v/>
      </c>
      <c r="CM43" s="243" t="str">
        <f>IF(ISBLANK('In Process Calc.'!AD36),"",'In Process Calc.'!AD36)</f>
        <v/>
      </c>
      <c r="CN43" s="243" t="str">
        <f>IF(ISBLANK('In Process Calc.'!AE36),"",'In Process Calc.'!AE36)</f>
        <v/>
      </c>
      <c r="CO43" s="243" t="str">
        <f>IF(ISBLANK('In Process Calc.'!AF36),"",'In Process Calc.'!AF36)</f>
        <v/>
      </c>
      <c r="CP43" s="243" t="str">
        <f>IF(ISBLANK('In Process Calc.'!AG36),"",'In Process Calc.'!AG36)</f>
        <v/>
      </c>
      <c r="CQ43" s="243" t="str">
        <f>IF(ISBLANK('In Process Calc.'!AH36),"",'In Process Calc.'!AH36)</f>
        <v/>
      </c>
      <c r="CR43" s="243" t="str">
        <f>IF(ISBLANK('In Process Calc.'!AI36),"",'In Process Calc.'!AI36)</f>
        <v/>
      </c>
      <c r="CS43" s="243" t="str">
        <f>IF(ISBLANK('In Process Calc.'!AJ36),"",'In Process Calc.'!AJ36)</f>
        <v/>
      </c>
      <c r="CT43" s="243" t="str">
        <f>IF(ISBLANK('In Process Calc.'!AK36),"",'In Process Calc.'!AK36)</f>
        <v/>
      </c>
      <c r="CU43" s="243" t="str">
        <f>IF(ISBLANK('In Process Calc.'!AL36),"",'In Process Calc.'!AL36)</f>
        <v/>
      </c>
      <c r="CV43" s="243" t="str">
        <f>IF(ISBLANK('In Process Calc.'!AM36),"",'In Process Calc.'!AM36)</f>
        <v/>
      </c>
      <c r="CW43" s="243" t="str">
        <f>IF(ISBLANK('In Process Calc.'!AN36),"",'In Process Calc.'!AN36)</f>
        <v/>
      </c>
      <c r="CX43" s="243" t="str">
        <f>IF(ISBLANK('In Process Calc.'!AO36),"",'In Process Calc.'!AO36)</f>
        <v/>
      </c>
      <c r="CY43" s="243" t="str">
        <f>IF(ISBLANK('In Process Calc.'!AP36),"",'In Process Calc.'!AP36)</f>
        <v/>
      </c>
      <c r="CZ43" s="243" t="str">
        <f>IF(ISBLANK('In Process Calc.'!AQ36),"",'In Process Calc.'!AQ36)</f>
        <v/>
      </c>
      <c r="DA43" s="243" t="str">
        <f>IF(ISBLANK('In Process Calc.'!AR36),"",'In Process Calc.'!AR36)</f>
        <v/>
      </c>
      <c r="DB43" s="243" t="str">
        <f>IF(ISBLANK('In Process Calc.'!AS36),"",'In Process Calc.'!AS36)</f>
        <v/>
      </c>
      <c r="DC43" s="243" t="str">
        <f>IF(ISBLANK('In Process Calc.'!AT36),"",'In Process Calc.'!AT36)</f>
        <v/>
      </c>
      <c r="DD43" s="243" t="str">
        <f>IF(ISBLANK('In Process Calc.'!AU36),"",'In Process Calc.'!AU36)</f>
        <v/>
      </c>
      <c r="DE43" s="243" t="str">
        <f>IF(ISBLANK('In Process Calc.'!AV36),"",'In Process Calc.'!AV36)</f>
        <v/>
      </c>
      <c r="DF43" s="243" t="str">
        <f>IF(ISBLANK('In Process Calc.'!AW36),"",'In Process Calc.'!AW36)</f>
        <v/>
      </c>
      <c r="DG43" s="243" t="str">
        <f>IF(ISBLANK('In Process Calc.'!AX36),"",'In Process Calc.'!AX36)</f>
        <v/>
      </c>
      <c r="DH43" s="243" t="str">
        <f>IF(ISBLANK('In Process Calc.'!AY36),"",'In Process Calc.'!AY36)</f>
        <v/>
      </c>
      <c r="DI43" s="243" t="str">
        <f>IF(ISBLANK('In Process Calc.'!AZ36),"",'In Process Calc.'!AZ36)</f>
        <v/>
      </c>
      <c r="DJ43" s="243" t="str">
        <f>IF(ISBLANK('In Process Calc.'!BA36),"",'In Process Calc.'!BA36)</f>
        <v/>
      </c>
      <c r="DK43" s="243" t="str">
        <f>IF(ISBLANK('In Process Calc.'!BB36),"",'In Process Calc.'!BB36)</f>
        <v/>
      </c>
      <c r="DL43" s="243" t="str">
        <f>IF(ISBLANK('In Process Calc.'!BC36),"",'In Process Calc.'!BC36)</f>
        <v/>
      </c>
      <c r="DM43" s="243" t="str">
        <f>IF(ISBLANK('In Process Calc.'!BD36),"",'In Process Calc.'!BD36)</f>
        <v/>
      </c>
      <c r="DN43" s="243" t="str">
        <f>IF(ISBLANK('In Process Calc.'!BE36),"",'In Process Calc.'!BE36)</f>
        <v/>
      </c>
      <c r="DO43" s="243" t="str">
        <f>IF(ISBLANK('In Process Calc.'!BF36),"",'In Process Calc.'!BF36)</f>
        <v/>
      </c>
      <c r="DP43" s="243" t="str">
        <f>IF(ISBLANK('In Process Calc.'!BG36),"",'In Process Calc.'!BG36)</f>
        <v/>
      </c>
      <c r="DQ43" s="243" t="str">
        <f>IF(ISBLANK('In Process Calc.'!BH36),"",'In Process Calc.'!BH36)</f>
        <v/>
      </c>
      <c r="DR43" s="243" t="str">
        <f>IF(ISBLANK('In Process Calc.'!BI36),"",'In Process Calc.'!BI36)</f>
        <v/>
      </c>
      <c r="DS43" s="243" t="str">
        <f>IF(ISBLANK('In Process Calc.'!BJ36),"",'In Process Calc.'!BJ36)</f>
        <v/>
      </c>
      <c r="DT43" s="243" t="str">
        <f>IF(ISBLANK('In Process Calc.'!BK36),"",'In Process Calc.'!BK36)</f>
        <v/>
      </c>
      <c r="DU43" s="243" t="str">
        <f>IF(ISBLANK('In Process Calc.'!BL36),"",'In Process Calc.'!BL36)</f>
        <v/>
      </c>
      <c r="DV43" s="243" t="str">
        <f>IF(ISBLANK('In Process Calc.'!BM36),"",'In Process Calc.'!BM36)</f>
        <v/>
      </c>
      <c r="DW43" s="243" t="str">
        <f>IF(ISBLANK('In Process Calc.'!BN36),"",'In Process Calc.'!BN36)</f>
        <v/>
      </c>
      <c r="DX43" s="243" t="str">
        <f>IF(ISBLANK('In Process Calc.'!BO36),"",'In Process Calc.'!BO36)</f>
        <v/>
      </c>
      <c r="DY43" s="243" t="str">
        <f>IF(ISBLANK('In Process Calc.'!BP36),"",'In Process Calc.'!BP36)</f>
        <v/>
      </c>
      <c r="DZ43" s="243" t="str">
        <f>IF(ISBLANK('In Process Calc.'!BQ36),"",'In Process Calc.'!BQ36)</f>
        <v/>
      </c>
      <c r="EA43" s="243" t="str">
        <f>IF(ISBLANK('In Process Calc.'!BR36),"",'In Process Calc.'!BR36)</f>
        <v/>
      </c>
      <c r="EB43" s="243" t="str">
        <f>IF(ISBLANK('In Process Calc.'!BS36),"",'In Process Calc.'!BS36)</f>
        <v/>
      </c>
      <c r="EC43" s="243" t="str">
        <f>IF(ISBLANK('In Process Calc.'!BT36),"",'In Process Calc.'!BT36)</f>
        <v/>
      </c>
      <c r="ED43" s="243" t="str">
        <f>IF(ISBLANK('In Process Calc.'!BU36),"",'In Process Calc.'!BU36)</f>
        <v/>
      </c>
      <c r="EE43" s="243" t="str">
        <f>IF(ISBLANK('In Process Calc.'!BV36),"",'In Process Calc.'!BV36)</f>
        <v/>
      </c>
      <c r="EF43" s="243" t="str">
        <f>IF(ISBLANK('In Process Calc.'!BW36),"",'In Process Calc.'!BW36)</f>
        <v/>
      </c>
      <c r="EG43" s="243" t="str">
        <f>IF(ISBLANK('In Process Calc.'!BX36),"",'In Process Calc.'!BX36)</f>
        <v/>
      </c>
      <c r="EH43" s="243" t="str">
        <f>IF(ISBLANK('In Process Calc.'!BY36),"",'In Process Calc.'!BY36)</f>
        <v/>
      </c>
      <c r="EI43" s="243" t="str">
        <f>IF(ISBLANK('In Process Calc.'!BZ36),"",'In Process Calc.'!BZ36)</f>
        <v/>
      </c>
      <c r="EJ43" s="243" t="str">
        <f>IF(ISBLANK('In Process Calc.'!CA36),"",'In Process Calc.'!CA36)</f>
        <v/>
      </c>
      <c r="EK43" s="243" t="str">
        <f>IF(ISBLANK('Post Process Calc.'!A43),"",'Post Process Calc.'!A43)</f>
        <v/>
      </c>
      <c r="EL43" s="243" t="str">
        <f>IF(ISBLANK('Post Process Calc.'!C43),"",'Post Process Calc.'!C43)</f>
        <v/>
      </c>
      <c r="EM43" s="243" t="str">
        <f>IF(ISBLANK('Post Process Calc.'!D43),"",'Post Process Calc.'!D43)</f>
        <v/>
      </c>
      <c r="EN43" s="243" t="str">
        <f>IF(ISBLANK('Post Process Calc.'!E43),"",'Post Process Calc.'!E43)</f>
        <v/>
      </c>
      <c r="EO43" s="243" t="str">
        <f>IF(ISBLANK('Post Process Calc.'!F43),"",'Post Process Calc.'!F43)</f>
        <v/>
      </c>
      <c r="EP43" s="243" t="str">
        <f>IF(ISBLANK('Post Process Calc.'!G43),"",'Post Process Calc.'!G43)</f>
        <v/>
      </c>
      <c r="EQ43" s="243" t="str">
        <f>IF(ISBLANK('Post Process Calc.'!H43),"",'Post Process Calc.'!H43)</f>
        <v/>
      </c>
      <c r="ER43" s="243" t="str">
        <f>IF(ISBLANK('Post Process Calc.'!I43),"",'Post Process Calc.'!I43)</f>
        <v/>
      </c>
      <c r="ES43" s="243" t="str">
        <f>IF(ISBLANK('Post Process Calc.'!J43),"",'Post Process Calc.'!J43)</f>
        <v/>
      </c>
      <c r="ET43" s="243" t="str">
        <f>IF(ISBLANK('Post Process Calc.'!K43),"",'Post Process Calc.'!K43)</f>
        <v/>
      </c>
      <c r="EU43" s="243" t="str">
        <f>IF(ISBLANK('Post Process Calc.'!L43),"",'Post Process Calc.'!L43)</f>
        <v/>
      </c>
      <c r="EV43" s="243" t="str">
        <f>IF(ISBLANK('Post Process Calc.'!M43),"",'Post Process Calc.'!M43)</f>
        <v/>
      </c>
      <c r="EW43" s="243" t="str">
        <f>IF(ISBLANK('Post Process Calc.'!N43),"",'Post Process Calc.'!N43)</f>
        <v/>
      </c>
      <c r="EX43" s="243" t="str">
        <f>IF(ISBLANK('Post Process Calc.'!O43),"",'Post Process Calc.'!O43)</f>
        <v/>
      </c>
      <c r="EY43" s="243" t="str">
        <f>IF(ISBLANK('Post Process Calc.'!P43),"",'Post Process Calc.'!P43)</f>
        <v/>
      </c>
      <c r="EZ43" s="243" t="str">
        <f>IF(ISBLANK('Post Process Calc.'!Q43),"",'Post Process Calc.'!Q43)</f>
        <v/>
      </c>
      <c r="FA43" s="243" t="str">
        <f>IF(ISBLANK('Post Process Calc.'!R43),"",'Post Process Calc.'!R43)</f>
        <v/>
      </c>
      <c r="FB43" s="243" t="str">
        <f>IF(ISBLANK('Post Process Calc.'!S43),"",'Post Process Calc.'!S43)</f>
        <v/>
      </c>
      <c r="FC43" s="243" t="str">
        <f>IF(ISBLANK('Post Process Calc.'!T43),"",'Post Process Calc.'!T43)</f>
        <v/>
      </c>
      <c r="FD43" s="243" t="str">
        <f>IF(ISBLANK('Post Process Calc.'!U43),"",'Post Process Calc.'!U43)</f>
        <v/>
      </c>
      <c r="FE43" s="243" t="str">
        <f>IF(ISBLANK('Post Process Calc.'!V43),"",'Post Process Calc.'!V43)</f>
        <v/>
      </c>
      <c r="FF43" s="243" t="str">
        <f>IF(ISBLANK('Post Process Calc.'!W43),"",'Post Process Calc.'!W43)</f>
        <v/>
      </c>
      <c r="FG43" s="243" t="str">
        <f>IF(ISBLANK('Post Process Calc.'!X43),"",'Post Process Calc.'!X43)</f>
        <v/>
      </c>
      <c r="FH43" s="243" t="str">
        <f>IF(ISBLANK('Post Process Calc.'!Y43),"",'Post Process Calc.'!Y43)</f>
        <v/>
      </c>
      <c r="FI43" s="243" t="str">
        <f>IF(ISBLANK('Post Process Calc.'!Z43),"",'Post Process Calc.'!Z43)</f>
        <v/>
      </c>
      <c r="FJ43" s="243" t="str">
        <f>IF(ISBLANK('Post Process Calc.'!AA43),"",'Post Process Calc.'!AA43)</f>
        <v/>
      </c>
      <c r="FK43" s="243" t="str">
        <f>IF(ISBLANK('Post Process Calc.'!AB43),"",'Post Process Calc.'!AB43)</f>
        <v/>
      </c>
      <c r="FL43" s="243" t="str">
        <f>IF(ISBLANK('Post Process Calc.'!AC43),"",'Post Process Calc.'!AC43)</f>
        <v/>
      </c>
      <c r="FM43" s="243" t="str">
        <f>IF(ISBLANK('Post Process Calc.'!AD43),"",'Post Process Calc.'!AD43)</f>
        <v/>
      </c>
      <c r="FN43" s="243" t="str">
        <f>IF(ISBLANK('Post Process Calc.'!AE43),"",'Post Process Calc.'!AE43)</f>
        <v/>
      </c>
      <c r="FO43" s="243" t="str">
        <f>IF(ISBLANK('Post Process Calc.'!AF43),"",'Post Process Calc.'!AF43)</f>
        <v/>
      </c>
      <c r="FP43" s="243" t="str">
        <f>IF(ISBLANK('Post Process Calc.'!AG43),"",'Post Process Calc.'!AG43)</f>
        <v/>
      </c>
      <c r="FQ43" s="243" t="str">
        <f>IF(ISBLANK('Post Process Calc.'!AH43),"",'Post Process Calc.'!AH43)</f>
        <v/>
      </c>
      <c r="FR43" s="243" t="str">
        <f>IF(ISBLANK('Post Process Calc.'!AI43),"",'Post Process Calc.'!AI43)</f>
        <v/>
      </c>
      <c r="FS43" s="243" t="str">
        <f>IF(ISBLANK('Post Process Calc.'!AJ43),"",'Post Process Calc.'!AJ43)</f>
        <v/>
      </c>
    </row>
    <row r="44" spans="1:175">
      <c r="A44" s="238" t="str">
        <f>IF(Glutamine!B35&lt;&gt;0,Glutamine!$B$1,"")</f>
        <v/>
      </c>
      <c r="B44" s="238" t="str">
        <f>IF(ISBLANK(Glutamine!A35),"",Glutamine!A35)</f>
        <v/>
      </c>
      <c r="C44" s="245" t="str">
        <f>IF(ISBLANK(Glutamine!B35),"",Glutamine!B35)</f>
        <v/>
      </c>
      <c r="D44" s="246" t="str">
        <f>IF(ISBLANK(Glutamine!C35),"",Glutamine!C35)</f>
        <v/>
      </c>
      <c r="E44" s="238" t="str">
        <f>IF(ISBLANK(Glutamine!D35),"",Glutamine!D35)</f>
        <v/>
      </c>
      <c r="F44" s="238" t="str">
        <f>IF(ISBLANK(Glutamine!E35),"",Glutamine!E35)</f>
        <v/>
      </c>
      <c r="G44" s="238" t="str">
        <f>IF(ISBLANK(Glutamine!G35),"",Glutamine!G35)</f>
        <v/>
      </c>
      <c r="H44" s="238" t="str">
        <f>IF(ISBLANK(Glutamine!H35),"",Glutamine!H35)</f>
        <v/>
      </c>
      <c r="I44" s="238" t="str">
        <f>IF(ISBLANK(Glutamine!I35),"",Glutamine!I35)</f>
        <v/>
      </c>
      <c r="J44" s="238" t="str">
        <f>IF(ISBLANK(Glutamine!J35),"",Glutamine!J35)</f>
        <v/>
      </c>
      <c r="K44" s="238" t="str">
        <f>IF(ISBLANK(Glutamine!K35),"",Glutamine!K35)</f>
        <v/>
      </c>
      <c r="L44" s="238" t="str">
        <f>IF(ISBLANK(Glutamine!L35),"",Glutamine!L35)</f>
        <v/>
      </c>
      <c r="M44" s="238" t="str">
        <f>IF(ISBLANK(Glutamine!M35),"",Glutamine!M35)</f>
        <v/>
      </c>
      <c r="N44" s="238" t="str">
        <f>IF(ISBLANK(Glutamine!N35),"",Glutamine!N35)</f>
        <v/>
      </c>
      <c r="O44" s="238" t="str">
        <f>IF(ISBLANK(Glutamine!O35),"",Glutamine!O35)</f>
        <v/>
      </c>
      <c r="P44" s="238" t="str">
        <f>IF(ISBLANK(Glutamine!P35),"",Glutamine!P35)</f>
        <v/>
      </c>
      <c r="Q44" s="238" t="str">
        <f>IF(ISBLANK(Glutamine!Q35),"",Glutamine!Q35)</f>
        <v/>
      </c>
      <c r="R44" s="238" t="str">
        <f>IF(ISBLANK(Glutamine!R35),"",Glutamine!R35)</f>
        <v/>
      </c>
      <c r="S44" s="238" t="str">
        <f>IF(ISBLANK(Glutamine!S35),"",Glutamine!S35)</f>
        <v/>
      </c>
      <c r="T44" s="238" t="str">
        <f>IF(ISBLANK(Glutamine!T35),"",Glutamine!T35)</f>
        <v/>
      </c>
      <c r="U44" s="238" t="str">
        <f>IF(ISBLANK(Glutamine!U35),"",Glutamine!U35)</f>
        <v/>
      </c>
      <c r="V44" s="238" t="str">
        <f>IF(ISBLANK(Glutamine!V35),"",Glutamine!V35)</f>
        <v/>
      </c>
      <c r="W44" s="238" t="str">
        <f>IF(ISBLANK(Glutamine!W35),"",Glutamine!W35)</f>
        <v/>
      </c>
      <c r="X44" s="238" t="str">
        <f>IF(ISBLANK(Glutamine!X35),"",Glutamine!X35)</f>
        <v/>
      </c>
      <c r="Y44" s="238" t="str">
        <f>IF(ISBLANK(Glutamine!Y35),"",Glutamine!Y35)</f>
        <v/>
      </c>
      <c r="Z44" s="238" t="str">
        <f>IF(ISBLANK(Glutamine!Z35),"",Glutamine!Z35)</f>
        <v/>
      </c>
      <c r="AA44" s="238" t="str">
        <f>IF(ISBLANK(Glutamine!AA35),"",Glutamine!AA35)</f>
        <v/>
      </c>
      <c r="AB44" s="238" t="str">
        <f>IF(ISBLANK(Glutamine!AB35),"",Glutamine!AB35)</f>
        <v/>
      </c>
      <c r="AC44" s="238" t="str">
        <f>IF(ISBLANK(Glutamine!AC35),"",Glutamine!AC35)</f>
        <v/>
      </c>
      <c r="AD44" s="238" t="str">
        <f>IF(ISBLANK(Glutamine!AD35),"",Glutamine!AD35)</f>
        <v/>
      </c>
      <c r="AE44" s="238" t="str">
        <f>IF(ISBLANK(Glutamine!AE35),"",Glutamine!AE35)</f>
        <v/>
      </c>
      <c r="AF44" s="238" t="str">
        <f>IF(ISBLANK(Glutamine!AF35),"",Glutamine!AF35)</f>
        <v/>
      </c>
      <c r="AG44" s="238" t="str">
        <f>IF(ISBLANK(Glutamine!AG35),"",Glutamine!AG35)</f>
        <v/>
      </c>
      <c r="AH44" s="238" t="str">
        <f>IF(ISBLANK(Glutamine!AH35),"",Glutamine!AH35)</f>
        <v/>
      </c>
      <c r="AI44" s="238" t="str">
        <f>IF(ISBLANK(Glutamine!AI35),"",Glutamine!AI35)</f>
        <v/>
      </c>
      <c r="AJ44" s="238" t="str">
        <f>IF(ISBLANK(Glutamine!AJ35),"",Glutamine!AJ35)</f>
        <v/>
      </c>
      <c r="AK44" s="238" t="str">
        <f>IF(ISBLANK(Glutamine!AK35),"",Glutamine!AK35)</f>
        <v/>
      </c>
      <c r="AL44" s="238" t="str">
        <f>IF(ISBLANK(Glutamine!AL35),"",Glutamine!AL35)</f>
        <v/>
      </c>
      <c r="AM44" s="238" t="str">
        <f>IF(ISBLANK(Glutamine!AM35),"",Glutamine!AM35)</f>
        <v/>
      </c>
      <c r="AN44" s="238" t="str">
        <f>IF(ISBLANK(Glutamine!AN35),"",Glutamine!AN35)</f>
        <v/>
      </c>
      <c r="AO44" s="238" t="str">
        <f>IF(ISBLANK(Glutamine!AO35),"",Glutamine!AO35)</f>
        <v/>
      </c>
      <c r="AP44" s="238" t="str">
        <f>IF(ISBLANK(Glutamine!AP35),"",Glutamine!AP35)</f>
        <v/>
      </c>
      <c r="AQ44" s="238" t="e">
        <f>IF(ISBLANK(Glutamine!#REF!),"",Glutamine!#REF!)</f>
        <v>#REF!</v>
      </c>
      <c r="AR44" s="238" t="e">
        <f>IF(ISBLANK(Glutamine!#REF!),"",Glutamine!#REF!)</f>
        <v>#REF!</v>
      </c>
      <c r="AS44" s="238" t="e">
        <f>IF(ISBLANK(Glutamine!#REF!),"",Glutamine!#REF!)</f>
        <v>#REF!</v>
      </c>
      <c r="AT44" s="238" t="e">
        <f>IF(ISBLANK(Glutamine!#REF!),"",Glutamine!#REF!)</f>
        <v>#REF!</v>
      </c>
      <c r="AU44" s="238" t="e">
        <f>IF(ISBLANK(Glutamine!#REF!),"",Glutamine!#REF!)</f>
        <v>#REF!</v>
      </c>
      <c r="AV44" s="238" t="e">
        <f>IF(ISBLANK(Glutamine!#REF!),"",Glutamine!#REF!)</f>
        <v>#REF!</v>
      </c>
      <c r="AW44" s="238" t="e">
        <f>IF(ISBLANK(Glutamine!#REF!),"",Glutamine!#REF!)</f>
        <v>#REF!</v>
      </c>
      <c r="AX44" s="238" t="e">
        <f>IF(ISBLANK(Glutamine!#REF!),"",Glutamine!#REF!)</f>
        <v>#REF!</v>
      </c>
      <c r="AY44" s="238" t="e">
        <f>IF(ISBLANK(Glutamine!#REF!),"",Glutamine!#REF!)</f>
        <v>#REF!</v>
      </c>
      <c r="AZ44" s="238" t="e">
        <f>IF(ISBLANK(Glutamine!#REF!),"",Glutamine!#REF!)</f>
        <v>#REF!</v>
      </c>
      <c r="BA44" s="238" t="e">
        <f>IF(ISBLANK(Glutamine!#REF!),"",Glutamine!#REF!)</f>
        <v>#REF!</v>
      </c>
      <c r="BB44" s="238" t="e">
        <f>IF(ISBLANK(Glutamine!#REF!),"",Glutamine!#REF!)</f>
        <v>#REF!</v>
      </c>
      <c r="BC44" s="238" t="e">
        <f>IF(ISBLANK(Glutamine!#REF!),"",Glutamine!#REF!)</f>
        <v>#REF!</v>
      </c>
      <c r="BD44" s="238" t="e">
        <f>IF(ISBLANK(Glutamine!#REF!),"",Glutamine!#REF!)</f>
        <v>#REF!</v>
      </c>
      <c r="BE44" s="238" t="e">
        <f>IF(ISBLANK(Glutamine!#REF!),"",Glutamine!#REF!)</f>
        <v>#REF!</v>
      </c>
      <c r="BF44" s="238" t="e">
        <f>IF(ISBLANK(Glutamine!#REF!),"",Glutamine!#REF!)</f>
        <v>#REF!</v>
      </c>
      <c r="BG44" s="238" t="e">
        <f>IF(ISBLANK(Glutamine!#REF!),"",Glutamine!#REF!)</f>
        <v>#REF!</v>
      </c>
      <c r="BH44" s="238" t="e">
        <f>IF(ISBLANK(Glutamine!#REF!),"",Glutamine!#REF!)</f>
        <v>#REF!</v>
      </c>
      <c r="BI44" s="238" t="e">
        <f>IF(ISBLANK(Glutamine!#REF!),"",Glutamine!#REF!)</f>
        <v>#REF!</v>
      </c>
      <c r="BJ44" s="238" t="e">
        <f>IF(ISBLANK(Glutamine!#REF!),"",Glutamine!#REF!)</f>
        <v>#REF!</v>
      </c>
      <c r="BK44" s="238" t="e">
        <f>IF(ISBLANK(Glutamine!#REF!),"",Glutamine!#REF!)</f>
        <v>#REF!</v>
      </c>
      <c r="BL44" s="238" t="e">
        <f>IF(ISBLANK(Glutamine!#REF!),"",Glutamine!#REF!)</f>
        <v>#REF!</v>
      </c>
      <c r="BM44" s="238" t="e">
        <f>IF(ISBLANK(Glutamine!#REF!),"",Glutamine!#REF!)</f>
        <v>#REF!</v>
      </c>
      <c r="BN44" s="238" t="str">
        <f>IF(ISBLANK('In Process Calc.'!B37),"",ROUND('In Process Calc.'!B37,2))</f>
        <v/>
      </c>
      <c r="BO44" s="238" t="str">
        <f>IF(ISBLANK('In Process Calc.'!C37),"",ROUND('In Process Calc.'!C37,2))</f>
        <v/>
      </c>
      <c r="BP44" s="238" t="str">
        <f>IF(ISBLANK('In Process Calc.'!E37),"",'In Process Calc.'!E37)</f>
        <v/>
      </c>
      <c r="BQ44" s="238" t="str">
        <f>IF(ISBLANK('In Process Calc.'!F37),"",'In Process Calc.'!F37)</f>
        <v/>
      </c>
      <c r="BR44" s="238" t="str">
        <f>IF(ISBLANK('In Process Calc.'!H37),"",'In Process Calc.'!H37)</f>
        <v/>
      </c>
      <c r="BS44" s="238" t="str">
        <f>IF(ISBLANK('In Process Calc.'!J37),"",'In Process Calc.'!J37)</f>
        <v/>
      </c>
      <c r="BT44" s="238" t="str">
        <f>IF(ISBLANK('In Process Calc.'!K37),"",'In Process Calc.'!K37)</f>
        <v/>
      </c>
      <c r="BU44" s="238" t="str">
        <f>IF(ISBLANK('In Process Calc.'!L37),"",'In Process Calc.'!L37)</f>
        <v/>
      </c>
      <c r="BV44" s="243" t="str">
        <f>IF(ISBLANK('In Process Calc.'!M37),"",'In Process Calc.'!M37)</f>
        <v/>
      </c>
      <c r="BW44" s="243" t="str">
        <f>IF(ISBLANK('In Process Calc.'!N37),"",'In Process Calc.'!N37)</f>
        <v/>
      </c>
      <c r="BX44" s="243" t="str">
        <f>IF(ISBLANK('In Process Calc.'!O37),"",'In Process Calc.'!O37)</f>
        <v/>
      </c>
      <c r="BY44" s="243" t="str">
        <f>IF(ISBLANK('In Process Calc.'!P37),"",'In Process Calc.'!P37)</f>
        <v/>
      </c>
      <c r="BZ44" s="243" t="str">
        <f>IF(ISBLANK('In Process Calc.'!Q37),"",'In Process Calc.'!Q37)</f>
        <v/>
      </c>
      <c r="CA44" s="243" t="str">
        <f>IF(ISBLANK('In Process Calc.'!R37),"",'In Process Calc.'!R37)</f>
        <v/>
      </c>
      <c r="CB44" s="243" t="str">
        <f>IF(ISBLANK('In Process Calc.'!S37),"",'In Process Calc.'!S37)</f>
        <v/>
      </c>
      <c r="CC44" s="243" t="str">
        <f>IF(ISBLANK('In Process Calc.'!T37),"",'In Process Calc.'!T37)</f>
        <v/>
      </c>
      <c r="CD44" s="243" t="str">
        <f>IF(ISBLANK('In Process Calc.'!U37),"",'In Process Calc.'!U37)</f>
        <v/>
      </c>
      <c r="CE44" s="243" t="str">
        <f>IF(ISBLANK('In Process Calc.'!V37),"",'In Process Calc.'!V37)</f>
        <v/>
      </c>
      <c r="CF44" s="243" t="str">
        <f>IF(ISBLANK('In Process Calc.'!W37),"",'In Process Calc.'!W37)</f>
        <v/>
      </c>
      <c r="CG44" s="243" t="str">
        <f>IF(ISBLANK('In Process Calc.'!X37),"",'In Process Calc.'!X37)</f>
        <v/>
      </c>
      <c r="CH44" s="243" t="str">
        <f>IF(ISBLANK('In Process Calc.'!Y37),"",'In Process Calc.'!Y37)</f>
        <v/>
      </c>
      <c r="CI44" s="243" t="str">
        <f>IF(ISBLANK('In Process Calc.'!Z37),"",'In Process Calc.'!Z37)</f>
        <v/>
      </c>
      <c r="CJ44" s="243" t="str">
        <f>IF(ISBLANK('In Process Calc.'!AA37),"",'In Process Calc.'!AA37)</f>
        <v/>
      </c>
      <c r="CK44" s="243" t="str">
        <f>IF(ISBLANK('In Process Calc.'!AB37),"",'In Process Calc.'!AB37)</f>
        <v/>
      </c>
      <c r="CL44" s="243" t="str">
        <f>IF(ISBLANK('In Process Calc.'!AC37),"",'In Process Calc.'!AC37)</f>
        <v/>
      </c>
      <c r="CM44" s="243" t="str">
        <f>IF(ISBLANK('In Process Calc.'!AD37),"",'In Process Calc.'!AD37)</f>
        <v/>
      </c>
      <c r="CN44" s="243" t="str">
        <f>IF(ISBLANK('In Process Calc.'!AE37),"",'In Process Calc.'!AE37)</f>
        <v/>
      </c>
      <c r="CO44" s="243" t="str">
        <f>IF(ISBLANK('In Process Calc.'!AF37),"",'In Process Calc.'!AF37)</f>
        <v/>
      </c>
      <c r="CP44" s="243" t="str">
        <f>IF(ISBLANK('In Process Calc.'!AG37),"",'In Process Calc.'!AG37)</f>
        <v/>
      </c>
      <c r="CQ44" s="243" t="str">
        <f>IF(ISBLANK('In Process Calc.'!AH37),"",'In Process Calc.'!AH37)</f>
        <v/>
      </c>
      <c r="CR44" s="243" t="str">
        <f>IF(ISBLANK('In Process Calc.'!AI37),"",'In Process Calc.'!AI37)</f>
        <v/>
      </c>
      <c r="CS44" s="243" t="str">
        <f>IF(ISBLANK('In Process Calc.'!AJ37),"",'In Process Calc.'!AJ37)</f>
        <v/>
      </c>
      <c r="CT44" s="243" t="str">
        <f>IF(ISBLANK('In Process Calc.'!AK37),"",'In Process Calc.'!AK37)</f>
        <v/>
      </c>
      <c r="CU44" s="243" t="str">
        <f>IF(ISBLANK('In Process Calc.'!AL37),"",'In Process Calc.'!AL37)</f>
        <v/>
      </c>
      <c r="CV44" s="243" t="str">
        <f>IF(ISBLANK('In Process Calc.'!AM37),"",'In Process Calc.'!AM37)</f>
        <v/>
      </c>
      <c r="CW44" s="243" t="str">
        <f>IF(ISBLANK('In Process Calc.'!AN37),"",'In Process Calc.'!AN37)</f>
        <v/>
      </c>
      <c r="CX44" s="243" t="str">
        <f>IF(ISBLANK('In Process Calc.'!AO37),"",'In Process Calc.'!AO37)</f>
        <v/>
      </c>
      <c r="CY44" s="243" t="str">
        <f>IF(ISBLANK('In Process Calc.'!AP37),"",'In Process Calc.'!AP37)</f>
        <v/>
      </c>
      <c r="CZ44" s="243" t="str">
        <f>IF(ISBLANK('In Process Calc.'!AQ37),"",'In Process Calc.'!AQ37)</f>
        <v/>
      </c>
      <c r="DA44" s="243" t="str">
        <f>IF(ISBLANK('In Process Calc.'!AR37),"",'In Process Calc.'!AR37)</f>
        <v/>
      </c>
      <c r="DB44" s="243" t="str">
        <f>IF(ISBLANK('In Process Calc.'!AS37),"",'In Process Calc.'!AS37)</f>
        <v/>
      </c>
      <c r="DC44" s="243" t="str">
        <f>IF(ISBLANK('In Process Calc.'!AT37),"",'In Process Calc.'!AT37)</f>
        <v/>
      </c>
      <c r="DD44" s="243" t="str">
        <f>IF(ISBLANK('In Process Calc.'!AU37),"",'In Process Calc.'!AU37)</f>
        <v/>
      </c>
      <c r="DE44" s="243" t="str">
        <f>IF(ISBLANK('In Process Calc.'!AV37),"",'In Process Calc.'!AV37)</f>
        <v/>
      </c>
      <c r="DF44" s="243" t="str">
        <f>IF(ISBLANK('In Process Calc.'!AW37),"",'In Process Calc.'!AW37)</f>
        <v/>
      </c>
      <c r="DG44" s="243" t="str">
        <f>IF(ISBLANK('In Process Calc.'!AX37),"",'In Process Calc.'!AX37)</f>
        <v/>
      </c>
      <c r="DH44" s="243" t="str">
        <f>IF(ISBLANK('In Process Calc.'!AY37),"",'In Process Calc.'!AY37)</f>
        <v/>
      </c>
      <c r="DI44" s="243" t="str">
        <f>IF(ISBLANK('In Process Calc.'!AZ37),"",'In Process Calc.'!AZ37)</f>
        <v/>
      </c>
      <c r="DJ44" s="243" t="str">
        <f>IF(ISBLANK('In Process Calc.'!BA37),"",'In Process Calc.'!BA37)</f>
        <v/>
      </c>
      <c r="DK44" s="243" t="str">
        <f>IF(ISBLANK('In Process Calc.'!BB37),"",'In Process Calc.'!BB37)</f>
        <v/>
      </c>
      <c r="DL44" s="243" t="str">
        <f>IF(ISBLANK('In Process Calc.'!BC37),"",'In Process Calc.'!BC37)</f>
        <v/>
      </c>
      <c r="DM44" s="243" t="str">
        <f>IF(ISBLANK('In Process Calc.'!BD37),"",'In Process Calc.'!BD37)</f>
        <v/>
      </c>
      <c r="DN44" s="243" t="str">
        <f>IF(ISBLANK('In Process Calc.'!BE37),"",'In Process Calc.'!BE37)</f>
        <v/>
      </c>
      <c r="DO44" s="243" t="str">
        <f>IF(ISBLANK('In Process Calc.'!BF37),"",'In Process Calc.'!BF37)</f>
        <v/>
      </c>
      <c r="DP44" s="243" t="str">
        <f>IF(ISBLANK('In Process Calc.'!BG37),"",'In Process Calc.'!BG37)</f>
        <v/>
      </c>
      <c r="DQ44" s="243" t="str">
        <f>IF(ISBLANK('In Process Calc.'!BH37),"",'In Process Calc.'!BH37)</f>
        <v/>
      </c>
      <c r="DR44" s="243" t="str">
        <f>IF(ISBLANK('In Process Calc.'!BI37),"",'In Process Calc.'!BI37)</f>
        <v/>
      </c>
      <c r="DS44" s="243" t="str">
        <f>IF(ISBLANK('In Process Calc.'!BJ37),"",'In Process Calc.'!BJ37)</f>
        <v/>
      </c>
      <c r="DT44" s="243" t="str">
        <f>IF(ISBLANK('In Process Calc.'!BK37),"",'In Process Calc.'!BK37)</f>
        <v/>
      </c>
      <c r="DU44" s="243" t="str">
        <f>IF(ISBLANK('In Process Calc.'!BL37),"",'In Process Calc.'!BL37)</f>
        <v/>
      </c>
      <c r="DV44" s="243" t="str">
        <f>IF(ISBLANK('In Process Calc.'!BM37),"",'In Process Calc.'!BM37)</f>
        <v/>
      </c>
      <c r="DW44" s="243" t="str">
        <f>IF(ISBLANK('In Process Calc.'!BN37),"",'In Process Calc.'!BN37)</f>
        <v/>
      </c>
      <c r="DX44" s="243" t="str">
        <f>IF(ISBLANK('In Process Calc.'!BO37),"",'In Process Calc.'!BO37)</f>
        <v/>
      </c>
      <c r="DY44" s="243" t="str">
        <f>IF(ISBLANK('In Process Calc.'!BP37),"",'In Process Calc.'!BP37)</f>
        <v/>
      </c>
      <c r="DZ44" s="243" t="str">
        <f>IF(ISBLANK('In Process Calc.'!BQ37),"",'In Process Calc.'!BQ37)</f>
        <v/>
      </c>
      <c r="EA44" s="243" t="str">
        <f>IF(ISBLANK('In Process Calc.'!BR37),"",'In Process Calc.'!BR37)</f>
        <v/>
      </c>
      <c r="EB44" s="243" t="str">
        <f>IF(ISBLANK('In Process Calc.'!BS37),"",'In Process Calc.'!BS37)</f>
        <v/>
      </c>
      <c r="EC44" s="243" t="str">
        <f>IF(ISBLANK('In Process Calc.'!BT37),"",'In Process Calc.'!BT37)</f>
        <v/>
      </c>
      <c r="ED44" s="243" t="str">
        <f>IF(ISBLANK('In Process Calc.'!BU37),"",'In Process Calc.'!BU37)</f>
        <v/>
      </c>
      <c r="EE44" s="243" t="str">
        <f>IF(ISBLANK('In Process Calc.'!BV37),"",'In Process Calc.'!BV37)</f>
        <v/>
      </c>
      <c r="EF44" s="243" t="str">
        <f>IF(ISBLANK('In Process Calc.'!BW37),"",'In Process Calc.'!BW37)</f>
        <v/>
      </c>
      <c r="EG44" s="243" t="str">
        <f>IF(ISBLANK('In Process Calc.'!BX37),"",'In Process Calc.'!BX37)</f>
        <v/>
      </c>
      <c r="EH44" s="243" t="str">
        <f>IF(ISBLANK('In Process Calc.'!BY37),"",'In Process Calc.'!BY37)</f>
        <v/>
      </c>
      <c r="EI44" s="243" t="str">
        <f>IF(ISBLANK('In Process Calc.'!BZ37),"",'In Process Calc.'!BZ37)</f>
        <v/>
      </c>
      <c r="EJ44" s="243" t="str">
        <f>IF(ISBLANK('In Process Calc.'!CA37),"",'In Process Calc.'!CA37)</f>
        <v/>
      </c>
      <c r="EK44" s="243" t="str">
        <f>IF(ISBLANK('Post Process Calc.'!A44),"",'Post Process Calc.'!A44)</f>
        <v/>
      </c>
      <c r="EL44" s="243" t="str">
        <f>IF(ISBLANK('Post Process Calc.'!C44),"",'Post Process Calc.'!C44)</f>
        <v/>
      </c>
      <c r="EM44" s="243" t="str">
        <f>IF(ISBLANK('Post Process Calc.'!D44),"",'Post Process Calc.'!D44)</f>
        <v/>
      </c>
      <c r="EN44" s="243" t="str">
        <f>IF(ISBLANK('Post Process Calc.'!E44),"",'Post Process Calc.'!E44)</f>
        <v/>
      </c>
      <c r="EO44" s="243" t="str">
        <f>IF(ISBLANK('Post Process Calc.'!F44),"",'Post Process Calc.'!F44)</f>
        <v/>
      </c>
      <c r="EP44" s="243" t="str">
        <f>IF(ISBLANK('Post Process Calc.'!G44),"",'Post Process Calc.'!G44)</f>
        <v/>
      </c>
      <c r="EQ44" s="243" t="str">
        <f>IF(ISBLANK('Post Process Calc.'!H44),"",'Post Process Calc.'!H44)</f>
        <v/>
      </c>
      <c r="ER44" s="243" t="str">
        <f>IF(ISBLANK('Post Process Calc.'!I44),"",'Post Process Calc.'!I44)</f>
        <v/>
      </c>
      <c r="ES44" s="243" t="str">
        <f>IF(ISBLANK('Post Process Calc.'!J44),"",'Post Process Calc.'!J44)</f>
        <v/>
      </c>
      <c r="ET44" s="243" t="str">
        <f>IF(ISBLANK('Post Process Calc.'!K44),"",'Post Process Calc.'!K44)</f>
        <v/>
      </c>
      <c r="EU44" s="243" t="str">
        <f>IF(ISBLANK('Post Process Calc.'!L44),"",'Post Process Calc.'!L44)</f>
        <v/>
      </c>
      <c r="EV44" s="243" t="str">
        <f>IF(ISBLANK('Post Process Calc.'!M44),"",'Post Process Calc.'!M44)</f>
        <v/>
      </c>
      <c r="EW44" s="243" t="str">
        <f>IF(ISBLANK('Post Process Calc.'!N44),"",'Post Process Calc.'!N44)</f>
        <v/>
      </c>
      <c r="EX44" s="243" t="str">
        <f>IF(ISBLANK('Post Process Calc.'!O44),"",'Post Process Calc.'!O44)</f>
        <v/>
      </c>
      <c r="EY44" s="243" t="str">
        <f>IF(ISBLANK('Post Process Calc.'!P44),"",'Post Process Calc.'!P44)</f>
        <v/>
      </c>
      <c r="EZ44" s="243" t="str">
        <f>IF(ISBLANK('Post Process Calc.'!Q44),"",'Post Process Calc.'!Q44)</f>
        <v/>
      </c>
      <c r="FA44" s="243" t="str">
        <f>IF(ISBLANK('Post Process Calc.'!R44),"",'Post Process Calc.'!R44)</f>
        <v/>
      </c>
      <c r="FB44" s="243" t="str">
        <f>IF(ISBLANK('Post Process Calc.'!S44),"",'Post Process Calc.'!S44)</f>
        <v/>
      </c>
      <c r="FC44" s="243" t="str">
        <f>IF(ISBLANK('Post Process Calc.'!T44),"",'Post Process Calc.'!T44)</f>
        <v/>
      </c>
      <c r="FD44" s="243" t="str">
        <f>IF(ISBLANK('Post Process Calc.'!U44),"",'Post Process Calc.'!U44)</f>
        <v/>
      </c>
      <c r="FE44" s="243" t="str">
        <f>IF(ISBLANK('Post Process Calc.'!V44),"",'Post Process Calc.'!V44)</f>
        <v/>
      </c>
      <c r="FF44" s="243" t="str">
        <f>IF(ISBLANK('Post Process Calc.'!W44),"",'Post Process Calc.'!W44)</f>
        <v/>
      </c>
      <c r="FG44" s="243" t="str">
        <f>IF(ISBLANK('Post Process Calc.'!X44),"",'Post Process Calc.'!X44)</f>
        <v/>
      </c>
      <c r="FH44" s="243" t="str">
        <f>IF(ISBLANK('Post Process Calc.'!Y44),"",'Post Process Calc.'!Y44)</f>
        <v/>
      </c>
      <c r="FI44" s="243" t="str">
        <f>IF(ISBLANK('Post Process Calc.'!Z44),"",'Post Process Calc.'!Z44)</f>
        <v/>
      </c>
      <c r="FJ44" s="243" t="str">
        <f>IF(ISBLANK('Post Process Calc.'!AA44),"",'Post Process Calc.'!AA44)</f>
        <v/>
      </c>
      <c r="FK44" s="243" t="str">
        <f>IF(ISBLANK('Post Process Calc.'!AB44),"",'Post Process Calc.'!AB44)</f>
        <v/>
      </c>
      <c r="FL44" s="243" t="str">
        <f>IF(ISBLANK('Post Process Calc.'!AC44),"",'Post Process Calc.'!AC44)</f>
        <v/>
      </c>
      <c r="FM44" s="243" t="str">
        <f>IF(ISBLANK('Post Process Calc.'!AD44),"",'Post Process Calc.'!AD44)</f>
        <v/>
      </c>
      <c r="FN44" s="243" t="str">
        <f>IF(ISBLANK('Post Process Calc.'!AE44),"",'Post Process Calc.'!AE44)</f>
        <v/>
      </c>
      <c r="FO44" s="243" t="str">
        <f>IF(ISBLANK('Post Process Calc.'!AF44),"",'Post Process Calc.'!AF44)</f>
        <v/>
      </c>
      <c r="FP44" s="243" t="str">
        <f>IF(ISBLANK('Post Process Calc.'!AG44),"",'Post Process Calc.'!AG44)</f>
        <v/>
      </c>
      <c r="FQ44" s="243" t="str">
        <f>IF(ISBLANK('Post Process Calc.'!AH44),"",'Post Process Calc.'!AH44)</f>
        <v/>
      </c>
      <c r="FR44" s="243" t="str">
        <f>IF(ISBLANK('Post Process Calc.'!AI44),"",'Post Process Calc.'!AI44)</f>
        <v/>
      </c>
      <c r="FS44" s="243" t="str">
        <f>IF(ISBLANK('Post Process Calc.'!AJ44),"",'Post Process Calc.'!AJ44)</f>
        <v/>
      </c>
    </row>
    <row r="45" spans="1:175">
      <c r="A45" s="238" t="str">
        <f>IF(Glutamine!B36&lt;&gt;0,Glutamine!$B$1,"")</f>
        <v/>
      </c>
      <c r="B45" s="238" t="str">
        <f>IF(ISBLANK(Glutamine!A36),"",Glutamine!A36)</f>
        <v/>
      </c>
      <c r="C45" s="245" t="str">
        <f>IF(ISBLANK(Glutamine!B36),"",Glutamine!B36)</f>
        <v/>
      </c>
      <c r="D45" s="246" t="str">
        <f>IF(ISBLANK(Glutamine!C36),"",Glutamine!C36)</f>
        <v/>
      </c>
      <c r="E45" s="238" t="str">
        <f>IF(ISBLANK(Glutamine!D36),"",Glutamine!D36)</f>
        <v/>
      </c>
      <c r="F45" s="238" t="str">
        <f>IF(ISBLANK(Glutamine!E36),"",Glutamine!E36)</f>
        <v/>
      </c>
      <c r="G45" s="238" t="str">
        <f>IF(ISBLANK(Glutamine!G36),"",Glutamine!G36)</f>
        <v/>
      </c>
      <c r="H45" s="238" t="str">
        <f>IF(ISBLANK(Glutamine!H36),"",Glutamine!H36)</f>
        <v/>
      </c>
      <c r="I45" s="238" t="str">
        <f>IF(ISBLANK(Glutamine!I36),"",Glutamine!I36)</f>
        <v/>
      </c>
      <c r="J45" s="238" t="str">
        <f>IF(ISBLANK(Glutamine!J36),"",Glutamine!J36)</f>
        <v/>
      </c>
      <c r="K45" s="238" t="str">
        <f>IF(ISBLANK(Glutamine!K36),"",Glutamine!K36)</f>
        <v/>
      </c>
      <c r="L45" s="238" t="str">
        <f>IF(ISBLANK(Glutamine!L36),"",Glutamine!L36)</f>
        <v/>
      </c>
      <c r="M45" s="238" t="str">
        <f>IF(ISBLANK(Glutamine!M36),"",Glutamine!M36)</f>
        <v/>
      </c>
      <c r="N45" s="238" t="str">
        <f>IF(ISBLANK(Glutamine!N36),"",Glutamine!N36)</f>
        <v/>
      </c>
      <c r="O45" s="238" t="str">
        <f>IF(ISBLANK(Glutamine!O36),"",Glutamine!O36)</f>
        <v/>
      </c>
      <c r="P45" s="238" t="str">
        <f>IF(ISBLANK(Glutamine!P36),"",Glutamine!P36)</f>
        <v/>
      </c>
      <c r="Q45" s="238" t="str">
        <f>IF(ISBLANK(Glutamine!Q36),"",Glutamine!Q36)</f>
        <v/>
      </c>
      <c r="R45" s="238" t="str">
        <f>IF(ISBLANK(Glutamine!R36),"",Glutamine!R36)</f>
        <v/>
      </c>
      <c r="S45" s="238" t="str">
        <f>IF(ISBLANK(Glutamine!S36),"",Glutamine!S36)</f>
        <v/>
      </c>
      <c r="T45" s="238" t="str">
        <f>IF(ISBLANK(Glutamine!T36),"",Glutamine!T36)</f>
        <v/>
      </c>
      <c r="U45" s="238" t="str">
        <f>IF(ISBLANK(Glutamine!U36),"",Glutamine!U36)</f>
        <v/>
      </c>
      <c r="V45" s="238" t="str">
        <f>IF(ISBLANK(Glutamine!V36),"",Glutamine!V36)</f>
        <v/>
      </c>
      <c r="W45" s="238" t="str">
        <f>IF(ISBLANK(Glutamine!W36),"",Glutamine!W36)</f>
        <v/>
      </c>
      <c r="X45" s="238" t="str">
        <f>IF(ISBLANK(Glutamine!X36),"",Glutamine!X36)</f>
        <v/>
      </c>
      <c r="Y45" s="238" t="str">
        <f>IF(ISBLANK(Glutamine!Y36),"",Glutamine!Y36)</f>
        <v/>
      </c>
      <c r="Z45" s="238" t="str">
        <f>IF(ISBLANK(Glutamine!Z36),"",Glutamine!Z36)</f>
        <v/>
      </c>
      <c r="AA45" s="238" t="str">
        <f>IF(ISBLANK(Glutamine!AA36),"",Glutamine!AA36)</f>
        <v/>
      </c>
      <c r="AB45" s="238" t="str">
        <f>IF(ISBLANK(Glutamine!AB36),"",Glutamine!AB36)</f>
        <v/>
      </c>
      <c r="AC45" s="238" t="str">
        <f>IF(ISBLANK(Glutamine!AC36),"",Glutamine!AC36)</f>
        <v/>
      </c>
      <c r="AD45" s="238" t="str">
        <f>IF(ISBLANK(Glutamine!AD36),"",Glutamine!AD36)</f>
        <v/>
      </c>
      <c r="AE45" s="238" t="str">
        <f>IF(ISBLANK(Glutamine!AE36),"",Glutamine!AE36)</f>
        <v/>
      </c>
      <c r="AF45" s="238" t="str">
        <f>IF(ISBLANK(Glutamine!AF36),"",Glutamine!AF36)</f>
        <v/>
      </c>
      <c r="AG45" s="238" t="str">
        <f>IF(ISBLANK(Glutamine!AG36),"",Glutamine!AG36)</f>
        <v/>
      </c>
      <c r="AH45" s="238" t="str">
        <f>IF(ISBLANK(Glutamine!AH36),"",Glutamine!AH36)</f>
        <v/>
      </c>
      <c r="AI45" s="238" t="str">
        <f>IF(ISBLANK(Glutamine!AI36),"",Glutamine!AI36)</f>
        <v/>
      </c>
      <c r="AJ45" s="238" t="str">
        <f>IF(ISBLANK(Glutamine!AJ36),"",Glutamine!AJ36)</f>
        <v/>
      </c>
      <c r="AK45" s="238" t="str">
        <f>IF(ISBLANK(Glutamine!AK36),"",Glutamine!AK36)</f>
        <v/>
      </c>
      <c r="AL45" s="238" t="str">
        <f>IF(ISBLANK(Glutamine!AL36),"",Glutamine!AL36)</f>
        <v/>
      </c>
      <c r="AM45" s="238" t="str">
        <f>IF(ISBLANK(Glutamine!AM36),"",Glutamine!AM36)</f>
        <v/>
      </c>
      <c r="AN45" s="238" t="str">
        <f>IF(ISBLANK(Glutamine!AN36),"",Glutamine!AN36)</f>
        <v/>
      </c>
      <c r="AO45" s="238" t="str">
        <f>IF(ISBLANK(Glutamine!AO36),"",Glutamine!AO36)</f>
        <v/>
      </c>
      <c r="AP45" s="238" t="str">
        <f>IF(ISBLANK(Glutamine!AP36),"",Glutamine!AP36)</f>
        <v/>
      </c>
      <c r="AQ45" s="238" t="e">
        <f>IF(ISBLANK(Glutamine!#REF!),"",Glutamine!#REF!)</f>
        <v>#REF!</v>
      </c>
      <c r="AR45" s="238" t="e">
        <f>IF(ISBLANK(Glutamine!#REF!),"",Glutamine!#REF!)</f>
        <v>#REF!</v>
      </c>
      <c r="AS45" s="238" t="e">
        <f>IF(ISBLANK(Glutamine!#REF!),"",Glutamine!#REF!)</f>
        <v>#REF!</v>
      </c>
      <c r="AT45" s="238" t="e">
        <f>IF(ISBLANK(Glutamine!#REF!),"",Glutamine!#REF!)</f>
        <v>#REF!</v>
      </c>
      <c r="AU45" s="238" t="e">
        <f>IF(ISBLANK(Glutamine!#REF!),"",Glutamine!#REF!)</f>
        <v>#REF!</v>
      </c>
      <c r="AV45" s="238" t="e">
        <f>IF(ISBLANK(Glutamine!#REF!),"",Glutamine!#REF!)</f>
        <v>#REF!</v>
      </c>
      <c r="AW45" s="238" t="e">
        <f>IF(ISBLANK(Glutamine!#REF!),"",Glutamine!#REF!)</f>
        <v>#REF!</v>
      </c>
      <c r="AX45" s="238" t="e">
        <f>IF(ISBLANK(Glutamine!#REF!),"",Glutamine!#REF!)</f>
        <v>#REF!</v>
      </c>
      <c r="AY45" s="238" t="e">
        <f>IF(ISBLANK(Glutamine!#REF!),"",Glutamine!#REF!)</f>
        <v>#REF!</v>
      </c>
      <c r="AZ45" s="238" t="e">
        <f>IF(ISBLANK(Glutamine!#REF!),"",Glutamine!#REF!)</f>
        <v>#REF!</v>
      </c>
      <c r="BA45" s="238" t="e">
        <f>IF(ISBLANK(Glutamine!#REF!),"",Glutamine!#REF!)</f>
        <v>#REF!</v>
      </c>
      <c r="BB45" s="238" t="e">
        <f>IF(ISBLANK(Glutamine!#REF!),"",Glutamine!#REF!)</f>
        <v>#REF!</v>
      </c>
      <c r="BC45" s="238" t="e">
        <f>IF(ISBLANK(Glutamine!#REF!),"",Glutamine!#REF!)</f>
        <v>#REF!</v>
      </c>
      <c r="BD45" s="238" t="e">
        <f>IF(ISBLANK(Glutamine!#REF!),"",Glutamine!#REF!)</f>
        <v>#REF!</v>
      </c>
      <c r="BE45" s="238" t="e">
        <f>IF(ISBLANK(Glutamine!#REF!),"",Glutamine!#REF!)</f>
        <v>#REF!</v>
      </c>
      <c r="BF45" s="238" t="e">
        <f>IF(ISBLANK(Glutamine!#REF!),"",Glutamine!#REF!)</f>
        <v>#REF!</v>
      </c>
      <c r="BG45" s="238" t="e">
        <f>IF(ISBLANK(Glutamine!#REF!),"",Glutamine!#REF!)</f>
        <v>#REF!</v>
      </c>
      <c r="BH45" s="238" t="e">
        <f>IF(ISBLANK(Glutamine!#REF!),"",Glutamine!#REF!)</f>
        <v>#REF!</v>
      </c>
      <c r="BI45" s="238" t="e">
        <f>IF(ISBLANK(Glutamine!#REF!),"",Glutamine!#REF!)</f>
        <v>#REF!</v>
      </c>
      <c r="BJ45" s="238" t="e">
        <f>IF(ISBLANK(Glutamine!#REF!),"",Glutamine!#REF!)</f>
        <v>#REF!</v>
      </c>
      <c r="BK45" s="238" t="e">
        <f>IF(ISBLANK(Glutamine!#REF!),"",Glutamine!#REF!)</f>
        <v>#REF!</v>
      </c>
      <c r="BL45" s="238" t="e">
        <f>IF(ISBLANK(Glutamine!#REF!),"",Glutamine!#REF!)</f>
        <v>#REF!</v>
      </c>
      <c r="BM45" s="238" t="e">
        <f>IF(ISBLANK(Glutamine!#REF!),"",Glutamine!#REF!)</f>
        <v>#REF!</v>
      </c>
      <c r="BN45" s="238" t="str">
        <f>IF(ISBLANK('In Process Calc.'!B38),"",ROUND('In Process Calc.'!B38,2))</f>
        <v/>
      </c>
      <c r="BO45" s="238" t="str">
        <f>IF(ISBLANK('In Process Calc.'!C38),"",ROUND('In Process Calc.'!C38,2))</f>
        <v/>
      </c>
      <c r="BP45" s="238" t="str">
        <f>IF(ISBLANK('In Process Calc.'!E38),"",'In Process Calc.'!E38)</f>
        <v/>
      </c>
      <c r="BQ45" s="238" t="str">
        <f>IF(ISBLANK('In Process Calc.'!F38),"",'In Process Calc.'!F38)</f>
        <v/>
      </c>
      <c r="BR45" s="238" t="str">
        <f>IF(ISBLANK('In Process Calc.'!H38),"",'In Process Calc.'!H38)</f>
        <v/>
      </c>
      <c r="BS45" s="238" t="str">
        <f>IF(ISBLANK('In Process Calc.'!J38),"",'In Process Calc.'!J38)</f>
        <v/>
      </c>
      <c r="BT45" s="238" t="str">
        <f>IF(ISBLANK('In Process Calc.'!K38),"",'In Process Calc.'!K38)</f>
        <v/>
      </c>
      <c r="BU45" s="238" t="str">
        <f>IF(ISBLANK('In Process Calc.'!L38),"",'In Process Calc.'!L38)</f>
        <v/>
      </c>
      <c r="BV45" s="243" t="str">
        <f>IF(ISBLANK('In Process Calc.'!M38),"",'In Process Calc.'!M38)</f>
        <v/>
      </c>
      <c r="BW45" s="243" t="str">
        <f>IF(ISBLANK('In Process Calc.'!N38),"",'In Process Calc.'!N38)</f>
        <v/>
      </c>
      <c r="BX45" s="243" t="str">
        <f>IF(ISBLANK('In Process Calc.'!O38),"",'In Process Calc.'!O38)</f>
        <v/>
      </c>
      <c r="BY45" s="243" t="str">
        <f>IF(ISBLANK('In Process Calc.'!P38),"",'In Process Calc.'!P38)</f>
        <v/>
      </c>
      <c r="BZ45" s="243" t="str">
        <f>IF(ISBLANK('In Process Calc.'!Q38),"",'In Process Calc.'!Q38)</f>
        <v/>
      </c>
      <c r="CA45" s="243" t="str">
        <f>IF(ISBLANK('In Process Calc.'!R38),"",'In Process Calc.'!R38)</f>
        <v/>
      </c>
      <c r="CB45" s="243" t="str">
        <f>IF(ISBLANK('In Process Calc.'!S38),"",'In Process Calc.'!S38)</f>
        <v/>
      </c>
      <c r="CC45" s="243" t="str">
        <f>IF(ISBLANK('In Process Calc.'!T38),"",'In Process Calc.'!T38)</f>
        <v/>
      </c>
      <c r="CD45" s="243" t="str">
        <f>IF(ISBLANK('In Process Calc.'!U38),"",'In Process Calc.'!U38)</f>
        <v/>
      </c>
      <c r="CE45" s="243" t="str">
        <f>IF(ISBLANK('In Process Calc.'!V38),"",'In Process Calc.'!V38)</f>
        <v/>
      </c>
      <c r="CF45" s="243" t="str">
        <f>IF(ISBLANK('In Process Calc.'!W38),"",'In Process Calc.'!W38)</f>
        <v/>
      </c>
      <c r="CG45" s="243" t="str">
        <f>IF(ISBLANK('In Process Calc.'!X38),"",'In Process Calc.'!X38)</f>
        <v/>
      </c>
      <c r="CH45" s="243" t="str">
        <f>IF(ISBLANK('In Process Calc.'!Y38),"",'In Process Calc.'!Y38)</f>
        <v/>
      </c>
      <c r="CI45" s="243" t="str">
        <f>IF(ISBLANK('In Process Calc.'!Z38),"",'In Process Calc.'!Z38)</f>
        <v/>
      </c>
      <c r="CJ45" s="243" t="str">
        <f>IF(ISBLANK('In Process Calc.'!AA38),"",'In Process Calc.'!AA38)</f>
        <v/>
      </c>
      <c r="CK45" s="243" t="str">
        <f>IF(ISBLANK('In Process Calc.'!AB38),"",'In Process Calc.'!AB38)</f>
        <v/>
      </c>
      <c r="CL45" s="243" t="str">
        <f>IF(ISBLANK('In Process Calc.'!AC38),"",'In Process Calc.'!AC38)</f>
        <v/>
      </c>
      <c r="CM45" s="243" t="str">
        <f>IF(ISBLANK('In Process Calc.'!AD38),"",'In Process Calc.'!AD38)</f>
        <v/>
      </c>
      <c r="CN45" s="243" t="str">
        <f>IF(ISBLANK('In Process Calc.'!AE38),"",'In Process Calc.'!AE38)</f>
        <v/>
      </c>
      <c r="CO45" s="243" t="str">
        <f>IF(ISBLANK('In Process Calc.'!AF38),"",'In Process Calc.'!AF38)</f>
        <v/>
      </c>
      <c r="CP45" s="243" t="str">
        <f>IF(ISBLANK('In Process Calc.'!AG38),"",'In Process Calc.'!AG38)</f>
        <v/>
      </c>
      <c r="CQ45" s="243" t="str">
        <f>IF(ISBLANK('In Process Calc.'!AH38),"",'In Process Calc.'!AH38)</f>
        <v/>
      </c>
      <c r="CR45" s="243" t="str">
        <f>IF(ISBLANK('In Process Calc.'!AI38),"",'In Process Calc.'!AI38)</f>
        <v/>
      </c>
      <c r="CS45" s="243" t="str">
        <f>IF(ISBLANK('In Process Calc.'!AJ38),"",'In Process Calc.'!AJ38)</f>
        <v/>
      </c>
      <c r="CT45" s="243" t="str">
        <f>IF(ISBLANK('In Process Calc.'!AK38),"",'In Process Calc.'!AK38)</f>
        <v/>
      </c>
      <c r="CU45" s="243" t="str">
        <f>IF(ISBLANK('In Process Calc.'!AL38),"",'In Process Calc.'!AL38)</f>
        <v/>
      </c>
      <c r="CV45" s="243" t="str">
        <f>IF(ISBLANK('In Process Calc.'!AM38),"",'In Process Calc.'!AM38)</f>
        <v/>
      </c>
      <c r="CW45" s="243" t="str">
        <f>IF(ISBLANK('In Process Calc.'!AN38),"",'In Process Calc.'!AN38)</f>
        <v/>
      </c>
      <c r="CX45" s="243" t="str">
        <f>IF(ISBLANK('In Process Calc.'!AO38),"",'In Process Calc.'!AO38)</f>
        <v/>
      </c>
      <c r="CY45" s="243" t="str">
        <f>IF(ISBLANK('In Process Calc.'!AP38),"",'In Process Calc.'!AP38)</f>
        <v/>
      </c>
      <c r="CZ45" s="243" t="str">
        <f>IF(ISBLANK('In Process Calc.'!AQ38),"",'In Process Calc.'!AQ38)</f>
        <v/>
      </c>
      <c r="DA45" s="243" t="str">
        <f>IF(ISBLANK('In Process Calc.'!AR38),"",'In Process Calc.'!AR38)</f>
        <v/>
      </c>
      <c r="DB45" s="243" t="str">
        <f>IF(ISBLANK('In Process Calc.'!AS38),"",'In Process Calc.'!AS38)</f>
        <v/>
      </c>
      <c r="DC45" s="243" t="str">
        <f>IF(ISBLANK('In Process Calc.'!AT38),"",'In Process Calc.'!AT38)</f>
        <v/>
      </c>
      <c r="DD45" s="243" t="str">
        <f>IF(ISBLANK('In Process Calc.'!AU38),"",'In Process Calc.'!AU38)</f>
        <v/>
      </c>
      <c r="DE45" s="243" t="str">
        <f>IF(ISBLANK('In Process Calc.'!AV38),"",'In Process Calc.'!AV38)</f>
        <v/>
      </c>
      <c r="DF45" s="243" t="str">
        <f>IF(ISBLANK('In Process Calc.'!AW38),"",'In Process Calc.'!AW38)</f>
        <v/>
      </c>
      <c r="DG45" s="243" t="str">
        <f>IF(ISBLANK('In Process Calc.'!AX38),"",'In Process Calc.'!AX38)</f>
        <v/>
      </c>
      <c r="DH45" s="243" t="str">
        <f>IF(ISBLANK('In Process Calc.'!AY38),"",'In Process Calc.'!AY38)</f>
        <v/>
      </c>
      <c r="DI45" s="243" t="str">
        <f>IF(ISBLANK('In Process Calc.'!AZ38),"",'In Process Calc.'!AZ38)</f>
        <v/>
      </c>
      <c r="DJ45" s="243" t="str">
        <f>IF(ISBLANK('In Process Calc.'!BA38),"",'In Process Calc.'!BA38)</f>
        <v/>
      </c>
      <c r="DK45" s="243" t="str">
        <f>IF(ISBLANK('In Process Calc.'!BB38),"",'In Process Calc.'!BB38)</f>
        <v/>
      </c>
      <c r="DL45" s="243" t="str">
        <f>IF(ISBLANK('In Process Calc.'!BC38),"",'In Process Calc.'!BC38)</f>
        <v/>
      </c>
      <c r="DM45" s="243" t="str">
        <f>IF(ISBLANK('In Process Calc.'!BD38),"",'In Process Calc.'!BD38)</f>
        <v/>
      </c>
      <c r="DN45" s="243" t="str">
        <f>IF(ISBLANK('In Process Calc.'!BE38),"",'In Process Calc.'!BE38)</f>
        <v/>
      </c>
      <c r="DO45" s="243" t="str">
        <f>IF(ISBLANK('In Process Calc.'!BF38),"",'In Process Calc.'!BF38)</f>
        <v/>
      </c>
      <c r="DP45" s="243" t="str">
        <f>IF(ISBLANK('In Process Calc.'!BG38),"",'In Process Calc.'!BG38)</f>
        <v/>
      </c>
      <c r="DQ45" s="243" t="str">
        <f>IF(ISBLANK('In Process Calc.'!BH38),"",'In Process Calc.'!BH38)</f>
        <v/>
      </c>
      <c r="DR45" s="243" t="str">
        <f>IF(ISBLANK('In Process Calc.'!BI38),"",'In Process Calc.'!BI38)</f>
        <v/>
      </c>
      <c r="DS45" s="243" t="str">
        <f>IF(ISBLANK('In Process Calc.'!BJ38),"",'In Process Calc.'!BJ38)</f>
        <v/>
      </c>
      <c r="DT45" s="243" t="str">
        <f>IF(ISBLANK('In Process Calc.'!BK38),"",'In Process Calc.'!BK38)</f>
        <v/>
      </c>
      <c r="DU45" s="243" t="str">
        <f>IF(ISBLANK('In Process Calc.'!BL38),"",'In Process Calc.'!BL38)</f>
        <v/>
      </c>
      <c r="DV45" s="243" t="str">
        <f>IF(ISBLANK('In Process Calc.'!BM38),"",'In Process Calc.'!BM38)</f>
        <v/>
      </c>
      <c r="DW45" s="243" t="str">
        <f>IF(ISBLANK('In Process Calc.'!BN38),"",'In Process Calc.'!BN38)</f>
        <v/>
      </c>
      <c r="DX45" s="243" t="str">
        <f>IF(ISBLANK('In Process Calc.'!BO38),"",'In Process Calc.'!BO38)</f>
        <v/>
      </c>
      <c r="DY45" s="243" t="str">
        <f>IF(ISBLANK('In Process Calc.'!BP38),"",'In Process Calc.'!BP38)</f>
        <v/>
      </c>
      <c r="DZ45" s="243" t="str">
        <f>IF(ISBLANK('In Process Calc.'!BQ38),"",'In Process Calc.'!BQ38)</f>
        <v/>
      </c>
      <c r="EA45" s="243" t="str">
        <f>IF(ISBLANK('In Process Calc.'!BR38),"",'In Process Calc.'!BR38)</f>
        <v/>
      </c>
      <c r="EB45" s="243" t="str">
        <f>IF(ISBLANK('In Process Calc.'!BS38),"",'In Process Calc.'!BS38)</f>
        <v/>
      </c>
      <c r="EC45" s="243" t="str">
        <f>IF(ISBLANK('In Process Calc.'!BT38),"",'In Process Calc.'!BT38)</f>
        <v/>
      </c>
      <c r="ED45" s="243" t="str">
        <f>IF(ISBLANK('In Process Calc.'!BU38),"",'In Process Calc.'!BU38)</f>
        <v/>
      </c>
      <c r="EE45" s="243" t="str">
        <f>IF(ISBLANK('In Process Calc.'!BV38),"",'In Process Calc.'!BV38)</f>
        <v/>
      </c>
      <c r="EF45" s="243" t="str">
        <f>IF(ISBLANK('In Process Calc.'!BW38),"",'In Process Calc.'!BW38)</f>
        <v/>
      </c>
      <c r="EG45" s="243" t="str">
        <f>IF(ISBLANK('In Process Calc.'!BX38),"",'In Process Calc.'!BX38)</f>
        <v/>
      </c>
      <c r="EH45" s="243" t="str">
        <f>IF(ISBLANK('In Process Calc.'!BY38),"",'In Process Calc.'!BY38)</f>
        <v/>
      </c>
      <c r="EI45" s="243" t="str">
        <f>IF(ISBLANK('In Process Calc.'!BZ38),"",'In Process Calc.'!BZ38)</f>
        <v/>
      </c>
      <c r="EJ45" s="243" t="str">
        <f>IF(ISBLANK('In Process Calc.'!CA38),"",'In Process Calc.'!CA38)</f>
        <v/>
      </c>
      <c r="EK45" s="243" t="str">
        <f>IF(ISBLANK('Post Process Calc.'!A45),"",'Post Process Calc.'!A45)</f>
        <v/>
      </c>
      <c r="EL45" s="243" t="str">
        <f>IF(ISBLANK('Post Process Calc.'!C45),"",'Post Process Calc.'!C45)</f>
        <v/>
      </c>
      <c r="EM45" s="243" t="str">
        <f>IF(ISBLANK('Post Process Calc.'!D45),"",'Post Process Calc.'!D45)</f>
        <v/>
      </c>
      <c r="EN45" s="243" t="str">
        <f>IF(ISBLANK('Post Process Calc.'!E45),"",'Post Process Calc.'!E45)</f>
        <v/>
      </c>
      <c r="EO45" s="243" t="str">
        <f>IF(ISBLANK('Post Process Calc.'!F45),"",'Post Process Calc.'!F45)</f>
        <v/>
      </c>
      <c r="EP45" s="243" t="str">
        <f>IF(ISBLANK('Post Process Calc.'!G45),"",'Post Process Calc.'!G45)</f>
        <v/>
      </c>
      <c r="EQ45" s="243" t="str">
        <f>IF(ISBLANK('Post Process Calc.'!H45),"",'Post Process Calc.'!H45)</f>
        <v/>
      </c>
      <c r="ER45" s="243" t="str">
        <f>IF(ISBLANK('Post Process Calc.'!I45),"",'Post Process Calc.'!I45)</f>
        <v/>
      </c>
      <c r="ES45" s="243" t="str">
        <f>IF(ISBLANK('Post Process Calc.'!J45),"",'Post Process Calc.'!J45)</f>
        <v/>
      </c>
      <c r="ET45" s="243" t="str">
        <f>IF(ISBLANK('Post Process Calc.'!K45),"",'Post Process Calc.'!K45)</f>
        <v/>
      </c>
      <c r="EU45" s="243" t="str">
        <f>IF(ISBLANK('Post Process Calc.'!L45),"",'Post Process Calc.'!L45)</f>
        <v/>
      </c>
      <c r="EV45" s="243" t="str">
        <f>IF(ISBLANK('Post Process Calc.'!M45),"",'Post Process Calc.'!M45)</f>
        <v/>
      </c>
      <c r="EW45" s="243" t="str">
        <f>IF(ISBLANK('Post Process Calc.'!N45),"",'Post Process Calc.'!N45)</f>
        <v/>
      </c>
      <c r="EX45" s="243" t="str">
        <f>IF(ISBLANK('Post Process Calc.'!O45),"",'Post Process Calc.'!O45)</f>
        <v/>
      </c>
      <c r="EY45" s="243" t="str">
        <f>IF(ISBLANK('Post Process Calc.'!P45),"",'Post Process Calc.'!P45)</f>
        <v/>
      </c>
      <c r="EZ45" s="243" t="str">
        <f>IF(ISBLANK('Post Process Calc.'!Q45),"",'Post Process Calc.'!Q45)</f>
        <v/>
      </c>
      <c r="FA45" s="243" t="str">
        <f>IF(ISBLANK('Post Process Calc.'!R45),"",'Post Process Calc.'!R45)</f>
        <v/>
      </c>
      <c r="FB45" s="243" t="str">
        <f>IF(ISBLANK('Post Process Calc.'!S45),"",'Post Process Calc.'!S45)</f>
        <v/>
      </c>
      <c r="FC45" s="243" t="str">
        <f>IF(ISBLANK('Post Process Calc.'!T45),"",'Post Process Calc.'!T45)</f>
        <v/>
      </c>
      <c r="FD45" s="243" t="str">
        <f>IF(ISBLANK('Post Process Calc.'!U45),"",'Post Process Calc.'!U45)</f>
        <v/>
      </c>
      <c r="FE45" s="243" t="str">
        <f>IF(ISBLANK('Post Process Calc.'!V45),"",'Post Process Calc.'!V45)</f>
        <v/>
      </c>
      <c r="FF45" s="243" t="str">
        <f>IF(ISBLANK('Post Process Calc.'!W45),"",'Post Process Calc.'!W45)</f>
        <v/>
      </c>
      <c r="FG45" s="243" t="str">
        <f>IF(ISBLANK('Post Process Calc.'!X45),"",'Post Process Calc.'!X45)</f>
        <v/>
      </c>
      <c r="FH45" s="243" t="str">
        <f>IF(ISBLANK('Post Process Calc.'!Y45),"",'Post Process Calc.'!Y45)</f>
        <v/>
      </c>
      <c r="FI45" s="243" t="str">
        <f>IF(ISBLANK('Post Process Calc.'!Z45),"",'Post Process Calc.'!Z45)</f>
        <v/>
      </c>
      <c r="FJ45" s="243" t="str">
        <f>IF(ISBLANK('Post Process Calc.'!AA45),"",'Post Process Calc.'!AA45)</f>
        <v/>
      </c>
      <c r="FK45" s="243" t="str">
        <f>IF(ISBLANK('Post Process Calc.'!AB45),"",'Post Process Calc.'!AB45)</f>
        <v/>
      </c>
      <c r="FL45" s="243" t="str">
        <f>IF(ISBLANK('Post Process Calc.'!AC45),"",'Post Process Calc.'!AC45)</f>
        <v/>
      </c>
      <c r="FM45" s="243" t="str">
        <f>IF(ISBLANK('Post Process Calc.'!AD45),"",'Post Process Calc.'!AD45)</f>
        <v/>
      </c>
      <c r="FN45" s="243" t="str">
        <f>IF(ISBLANK('Post Process Calc.'!AE45),"",'Post Process Calc.'!AE45)</f>
        <v/>
      </c>
      <c r="FO45" s="243" t="str">
        <f>IF(ISBLANK('Post Process Calc.'!AF45),"",'Post Process Calc.'!AF45)</f>
        <v/>
      </c>
      <c r="FP45" s="243" t="str">
        <f>IF(ISBLANK('Post Process Calc.'!AG45),"",'Post Process Calc.'!AG45)</f>
        <v/>
      </c>
      <c r="FQ45" s="243" t="str">
        <f>IF(ISBLANK('Post Process Calc.'!AH45),"",'Post Process Calc.'!AH45)</f>
        <v/>
      </c>
      <c r="FR45" s="243" t="str">
        <f>IF(ISBLANK('Post Process Calc.'!AI45),"",'Post Process Calc.'!AI45)</f>
        <v/>
      </c>
      <c r="FS45" s="243" t="str">
        <f>IF(ISBLANK('Post Process Calc.'!AJ45),"",'Post Process Calc.'!AJ45)</f>
        <v/>
      </c>
    </row>
    <row r="46" spans="1:175">
      <c r="A46" s="238" t="str">
        <f>IF(Glutamine!B37&lt;&gt;0,Glutamine!$B$1,"")</f>
        <v/>
      </c>
      <c r="B46" s="238" t="str">
        <f>IF(ISBLANK(Glutamine!A37),"",Glutamine!A37)</f>
        <v/>
      </c>
      <c r="C46" s="245" t="str">
        <f>IF(ISBLANK(Glutamine!B37),"",Glutamine!B37)</f>
        <v/>
      </c>
      <c r="D46" s="246" t="str">
        <f>IF(ISBLANK(Glutamine!C37),"",Glutamine!C37)</f>
        <v/>
      </c>
      <c r="E46" s="238" t="str">
        <f>IF(ISBLANK(Glutamine!D37),"",Glutamine!D37)</f>
        <v/>
      </c>
      <c r="F46" s="238" t="str">
        <f>IF(ISBLANK(Glutamine!E37),"",Glutamine!E37)</f>
        <v/>
      </c>
      <c r="G46" s="238" t="str">
        <f>IF(ISBLANK(Glutamine!G37),"",Glutamine!G37)</f>
        <v/>
      </c>
      <c r="H46" s="238" t="str">
        <f>IF(ISBLANK(Glutamine!H37),"",Glutamine!H37)</f>
        <v/>
      </c>
      <c r="I46" s="238" t="str">
        <f>IF(ISBLANK(Glutamine!I37),"",Glutamine!I37)</f>
        <v/>
      </c>
      <c r="J46" s="238" t="str">
        <f>IF(ISBLANK(Glutamine!J37),"",Glutamine!J37)</f>
        <v/>
      </c>
      <c r="K46" s="238" t="str">
        <f>IF(ISBLANK(Glutamine!K37),"",Glutamine!K37)</f>
        <v/>
      </c>
      <c r="L46" s="238" t="str">
        <f>IF(ISBLANK(Glutamine!L37),"",Glutamine!L37)</f>
        <v/>
      </c>
      <c r="M46" s="238" t="str">
        <f>IF(ISBLANK(Glutamine!M37),"",Glutamine!M37)</f>
        <v/>
      </c>
      <c r="N46" s="238" t="str">
        <f>IF(ISBLANK(Glutamine!N37),"",Glutamine!N37)</f>
        <v/>
      </c>
      <c r="O46" s="238" t="str">
        <f>IF(ISBLANK(Glutamine!O37),"",Glutamine!O37)</f>
        <v/>
      </c>
      <c r="P46" s="238" t="str">
        <f>IF(ISBLANK(Glutamine!P37),"",Glutamine!P37)</f>
        <v/>
      </c>
      <c r="Q46" s="238" t="str">
        <f>IF(ISBLANK(Glutamine!Q37),"",Glutamine!Q37)</f>
        <v/>
      </c>
      <c r="R46" s="238" t="str">
        <f>IF(ISBLANK(Glutamine!R37),"",Glutamine!R37)</f>
        <v/>
      </c>
      <c r="S46" s="238" t="str">
        <f>IF(ISBLANK(Glutamine!S37),"",Glutamine!S37)</f>
        <v/>
      </c>
      <c r="T46" s="238" t="str">
        <f>IF(ISBLANK(Glutamine!T37),"",Glutamine!T37)</f>
        <v/>
      </c>
      <c r="U46" s="238" t="str">
        <f>IF(ISBLANK(Glutamine!U37),"",Glutamine!U37)</f>
        <v/>
      </c>
      <c r="V46" s="238" t="str">
        <f>IF(ISBLANK(Glutamine!V37),"",Glutamine!V37)</f>
        <v/>
      </c>
      <c r="W46" s="238" t="str">
        <f>IF(ISBLANK(Glutamine!W37),"",Glutamine!W37)</f>
        <v/>
      </c>
      <c r="X46" s="238" t="str">
        <f>IF(ISBLANK(Glutamine!X37),"",Glutamine!X37)</f>
        <v/>
      </c>
      <c r="Y46" s="238" t="str">
        <f>IF(ISBLANK(Glutamine!Y37),"",Glutamine!Y37)</f>
        <v/>
      </c>
      <c r="Z46" s="238" t="str">
        <f>IF(ISBLANK(Glutamine!Z37),"",Glutamine!Z37)</f>
        <v/>
      </c>
      <c r="AA46" s="238" t="str">
        <f>IF(ISBLANK(Glutamine!AA37),"",Glutamine!AA37)</f>
        <v/>
      </c>
      <c r="AB46" s="238" t="str">
        <f>IF(ISBLANK(Glutamine!AB37),"",Glutamine!AB37)</f>
        <v/>
      </c>
      <c r="AC46" s="238" t="str">
        <f>IF(ISBLANK(Glutamine!AC37),"",Glutamine!AC37)</f>
        <v/>
      </c>
      <c r="AD46" s="238" t="str">
        <f>IF(ISBLANK(Glutamine!AD37),"",Glutamine!AD37)</f>
        <v/>
      </c>
      <c r="AE46" s="238" t="str">
        <f>IF(ISBLANK(Glutamine!AE37),"",Glutamine!AE37)</f>
        <v/>
      </c>
      <c r="AF46" s="238" t="str">
        <f>IF(ISBLANK(Glutamine!AF37),"",Glutamine!AF37)</f>
        <v/>
      </c>
      <c r="AG46" s="238" t="str">
        <f>IF(ISBLANK(Glutamine!AG37),"",Glutamine!AG37)</f>
        <v/>
      </c>
      <c r="AH46" s="238" t="str">
        <f>IF(ISBLANK(Glutamine!AH37),"",Glutamine!AH37)</f>
        <v/>
      </c>
      <c r="AI46" s="238" t="str">
        <f>IF(ISBLANK(Glutamine!AI37),"",Glutamine!AI37)</f>
        <v/>
      </c>
      <c r="AJ46" s="238" t="str">
        <f>IF(ISBLANK(Glutamine!AJ37),"",Glutamine!AJ37)</f>
        <v/>
      </c>
      <c r="AK46" s="238" t="str">
        <f>IF(ISBLANK(Glutamine!AK37),"",Glutamine!AK37)</f>
        <v/>
      </c>
      <c r="AL46" s="238" t="str">
        <f>IF(ISBLANK(Glutamine!AL37),"",Glutamine!AL37)</f>
        <v/>
      </c>
      <c r="AM46" s="238" t="str">
        <f>IF(ISBLANK(Glutamine!AM37),"",Glutamine!AM37)</f>
        <v/>
      </c>
      <c r="AN46" s="238" t="str">
        <f>IF(ISBLANK(Glutamine!AN37),"",Glutamine!AN37)</f>
        <v/>
      </c>
      <c r="AO46" s="238" t="str">
        <f>IF(ISBLANK(Glutamine!AO37),"",Glutamine!AO37)</f>
        <v/>
      </c>
      <c r="AP46" s="238" t="str">
        <f>IF(ISBLANK(Glutamine!AP37),"",Glutamine!AP37)</f>
        <v/>
      </c>
      <c r="AQ46" s="238" t="e">
        <f>IF(ISBLANK(Glutamine!#REF!),"",Glutamine!#REF!)</f>
        <v>#REF!</v>
      </c>
      <c r="AR46" s="238" t="e">
        <f>IF(ISBLANK(Glutamine!#REF!),"",Glutamine!#REF!)</f>
        <v>#REF!</v>
      </c>
      <c r="AS46" s="238" t="e">
        <f>IF(ISBLANK(Glutamine!#REF!),"",Glutamine!#REF!)</f>
        <v>#REF!</v>
      </c>
      <c r="AT46" s="238" t="e">
        <f>IF(ISBLANK(Glutamine!#REF!),"",Glutamine!#REF!)</f>
        <v>#REF!</v>
      </c>
      <c r="AU46" s="238" t="e">
        <f>IF(ISBLANK(Glutamine!#REF!),"",Glutamine!#REF!)</f>
        <v>#REF!</v>
      </c>
      <c r="AV46" s="238" t="e">
        <f>IF(ISBLANK(Glutamine!#REF!),"",Glutamine!#REF!)</f>
        <v>#REF!</v>
      </c>
      <c r="AW46" s="238" t="e">
        <f>IF(ISBLANK(Glutamine!#REF!),"",Glutamine!#REF!)</f>
        <v>#REF!</v>
      </c>
      <c r="AX46" s="238" t="e">
        <f>IF(ISBLANK(Glutamine!#REF!),"",Glutamine!#REF!)</f>
        <v>#REF!</v>
      </c>
      <c r="AY46" s="238" t="e">
        <f>IF(ISBLANK(Glutamine!#REF!),"",Glutamine!#REF!)</f>
        <v>#REF!</v>
      </c>
      <c r="AZ46" s="238" t="e">
        <f>IF(ISBLANK(Glutamine!#REF!),"",Glutamine!#REF!)</f>
        <v>#REF!</v>
      </c>
      <c r="BA46" s="238" t="e">
        <f>IF(ISBLANK(Glutamine!#REF!),"",Glutamine!#REF!)</f>
        <v>#REF!</v>
      </c>
      <c r="BB46" s="238" t="e">
        <f>IF(ISBLANK(Glutamine!#REF!),"",Glutamine!#REF!)</f>
        <v>#REF!</v>
      </c>
      <c r="BC46" s="238" t="e">
        <f>IF(ISBLANK(Glutamine!#REF!),"",Glutamine!#REF!)</f>
        <v>#REF!</v>
      </c>
      <c r="BD46" s="238" t="e">
        <f>IF(ISBLANK(Glutamine!#REF!),"",Glutamine!#REF!)</f>
        <v>#REF!</v>
      </c>
      <c r="BE46" s="238" t="e">
        <f>IF(ISBLANK(Glutamine!#REF!),"",Glutamine!#REF!)</f>
        <v>#REF!</v>
      </c>
      <c r="BF46" s="238" t="e">
        <f>IF(ISBLANK(Glutamine!#REF!),"",Glutamine!#REF!)</f>
        <v>#REF!</v>
      </c>
      <c r="BG46" s="238" t="e">
        <f>IF(ISBLANK(Glutamine!#REF!),"",Glutamine!#REF!)</f>
        <v>#REF!</v>
      </c>
      <c r="BH46" s="238" t="e">
        <f>IF(ISBLANK(Glutamine!#REF!),"",Glutamine!#REF!)</f>
        <v>#REF!</v>
      </c>
      <c r="BI46" s="238" t="e">
        <f>IF(ISBLANK(Glutamine!#REF!),"",Glutamine!#REF!)</f>
        <v>#REF!</v>
      </c>
      <c r="BJ46" s="238" t="e">
        <f>IF(ISBLANK(Glutamine!#REF!),"",Glutamine!#REF!)</f>
        <v>#REF!</v>
      </c>
      <c r="BK46" s="238" t="e">
        <f>IF(ISBLANK(Glutamine!#REF!),"",Glutamine!#REF!)</f>
        <v>#REF!</v>
      </c>
      <c r="BL46" s="238" t="e">
        <f>IF(ISBLANK(Glutamine!#REF!),"",Glutamine!#REF!)</f>
        <v>#REF!</v>
      </c>
      <c r="BM46" s="238" t="e">
        <f>IF(ISBLANK(Glutamine!#REF!),"",Glutamine!#REF!)</f>
        <v>#REF!</v>
      </c>
      <c r="BN46" s="238" t="str">
        <f>IF(ISBLANK('In Process Calc.'!B39),"",ROUND('In Process Calc.'!B39,2))</f>
        <v/>
      </c>
      <c r="BO46" s="238" t="str">
        <f>IF(ISBLANK('In Process Calc.'!C39),"",ROUND('In Process Calc.'!C39,2))</f>
        <v/>
      </c>
      <c r="BP46" s="238" t="str">
        <f>IF(ISBLANK('In Process Calc.'!E39),"",'In Process Calc.'!E39)</f>
        <v/>
      </c>
      <c r="BQ46" s="238" t="str">
        <f>IF(ISBLANK('In Process Calc.'!F39),"",'In Process Calc.'!F39)</f>
        <v/>
      </c>
      <c r="BR46" s="238" t="str">
        <f>IF(ISBLANK('In Process Calc.'!H39),"",'In Process Calc.'!H39)</f>
        <v/>
      </c>
      <c r="BS46" s="238" t="str">
        <f>IF(ISBLANK('In Process Calc.'!J39),"",'In Process Calc.'!J39)</f>
        <v/>
      </c>
      <c r="BT46" s="238" t="str">
        <f>IF(ISBLANK('In Process Calc.'!K39),"",'In Process Calc.'!K39)</f>
        <v/>
      </c>
      <c r="BU46" s="238" t="str">
        <f>IF(ISBLANK('In Process Calc.'!L39),"",'In Process Calc.'!L39)</f>
        <v/>
      </c>
      <c r="BV46" s="243" t="str">
        <f>IF(ISBLANK('In Process Calc.'!M39),"",'In Process Calc.'!M39)</f>
        <v/>
      </c>
      <c r="BW46" s="243" t="str">
        <f>IF(ISBLANK('In Process Calc.'!N39),"",'In Process Calc.'!N39)</f>
        <v/>
      </c>
      <c r="BX46" s="243" t="str">
        <f>IF(ISBLANK('In Process Calc.'!O39),"",'In Process Calc.'!O39)</f>
        <v/>
      </c>
      <c r="BY46" s="243" t="str">
        <f>IF(ISBLANK('In Process Calc.'!P39),"",'In Process Calc.'!P39)</f>
        <v/>
      </c>
      <c r="BZ46" s="243" t="str">
        <f>IF(ISBLANK('In Process Calc.'!Q39),"",'In Process Calc.'!Q39)</f>
        <v/>
      </c>
      <c r="CA46" s="243" t="str">
        <f>IF(ISBLANK('In Process Calc.'!R39),"",'In Process Calc.'!R39)</f>
        <v/>
      </c>
      <c r="CB46" s="243" t="str">
        <f>IF(ISBLANK('In Process Calc.'!S39),"",'In Process Calc.'!S39)</f>
        <v/>
      </c>
      <c r="CC46" s="243" t="str">
        <f>IF(ISBLANK('In Process Calc.'!T39),"",'In Process Calc.'!T39)</f>
        <v/>
      </c>
      <c r="CD46" s="243" t="str">
        <f>IF(ISBLANK('In Process Calc.'!U39),"",'In Process Calc.'!U39)</f>
        <v/>
      </c>
      <c r="CE46" s="243" t="str">
        <f>IF(ISBLANK('In Process Calc.'!V39),"",'In Process Calc.'!V39)</f>
        <v/>
      </c>
      <c r="CF46" s="243" t="str">
        <f>IF(ISBLANK('In Process Calc.'!W39),"",'In Process Calc.'!W39)</f>
        <v/>
      </c>
      <c r="CG46" s="243" t="str">
        <f>IF(ISBLANK('In Process Calc.'!X39),"",'In Process Calc.'!X39)</f>
        <v/>
      </c>
      <c r="CH46" s="243" t="str">
        <f>IF(ISBLANK('In Process Calc.'!Y39),"",'In Process Calc.'!Y39)</f>
        <v/>
      </c>
      <c r="CI46" s="243" t="str">
        <f>IF(ISBLANK('In Process Calc.'!Z39),"",'In Process Calc.'!Z39)</f>
        <v/>
      </c>
      <c r="CJ46" s="243" t="str">
        <f>IF(ISBLANK('In Process Calc.'!AA39),"",'In Process Calc.'!AA39)</f>
        <v/>
      </c>
      <c r="CK46" s="243" t="str">
        <f>IF(ISBLANK('In Process Calc.'!AB39),"",'In Process Calc.'!AB39)</f>
        <v/>
      </c>
      <c r="CL46" s="243" t="str">
        <f>IF(ISBLANK('In Process Calc.'!AC39),"",'In Process Calc.'!AC39)</f>
        <v/>
      </c>
      <c r="CM46" s="243" t="str">
        <f>IF(ISBLANK('In Process Calc.'!AD39),"",'In Process Calc.'!AD39)</f>
        <v/>
      </c>
      <c r="CN46" s="243" t="str">
        <f>IF(ISBLANK('In Process Calc.'!AE39),"",'In Process Calc.'!AE39)</f>
        <v/>
      </c>
      <c r="CO46" s="243" t="str">
        <f>IF(ISBLANK('In Process Calc.'!AF39),"",'In Process Calc.'!AF39)</f>
        <v/>
      </c>
      <c r="CP46" s="243" t="str">
        <f>IF(ISBLANK('In Process Calc.'!AG39),"",'In Process Calc.'!AG39)</f>
        <v/>
      </c>
      <c r="CQ46" s="243" t="str">
        <f>IF(ISBLANK('In Process Calc.'!AH39),"",'In Process Calc.'!AH39)</f>
        <v/>
      </c>
      <c r="CR46" s="243" t="str">
        <f>IF(ISBLANK('In Process Calc.'!AI39),"",'In Process Calc.'!AI39)</f>
        <v/>
      </c>
      <c r="CS46" s="243" t="str">
        <f>IF(ISBLANK('In Process Calc.'!AJ39),"",'In Process Calc.'!AJ39)</f>
        <v/>
      </c>
      <c r="CT46" s="243" t="str">
        <f>IF(ISBLANK('In Process Calc.'!AK39),"",'In Process Calc.'!AK39)</f>
        <v/>
      </c>
      <c r="CU46" s="243" t="str">
        <f>IF(ISBLANK('In Process Calc.'!AL39),"",'In Process Calc.'!AL39)</f>
        <v/>
      </c>
      <c r="CV46" s="243" t="str">
        <f>IF(ISBLANK('In Process Calc.'!AM39),"",'In Process Calc.'!AM39)</f>
        <v/>
      </c>
      <c r="CW46" s="243" t="str">
        <f>IF(ISBLANK('In Process Calc.'!AN39),"",'In Process Calc.'!AN39)</f>
        <v/>
      </c>
      <c r="CX46" s="243" t="str">
        <f>IF(ISBLANK('In Process Calc.'!AO39),"",'In Process Calc.'!AO39)</f>
        <v/>
      </c>
      <c r="CY46" s="243" t="str">
        <f>IF(ISBLANK('In Process Calc.'!AP39),"",'In Process Calc.'!AP39)</f>
        <v/>
      </c>
      <c r="CZ46" s="243" t="str">
        <f>IF(ISBLANK('In Process Calc.'!AQ39),"",'In Process Calc.'!AQ39)</f>
        <v/>
      </c>
      <c r="DA46" s="243" t="str">
        <f>IF(ISBLANK('In Process Calc.'!AR39),"",'In Process Calc.'!AR39)</f>
        <v/>
      </c>
      <c r="DB46" s="243" t="str">
        <f>IF(ISBLANK('In Process Calc.'!AS39),"",'In Process Calc.'!AS39)</f>
        <v/>
      </c>
      <c r="DC46" s="243" t="str">
        <f>IF(ISBLANK('In Process Calc.'!AT39),"",'In Process Calc.'!AT39)</f>
        <v/>
      </c>
      <c r="DD46" s="243" t="str">
        <f>IF(ISBLANK('In Process Calc.'!AU39),"",'In Process Calc.'!AU39)</f>
        <v/>
      </c>
      <c r="DE46" s="243" t="str">
        <f>IF(ISBLANK('In Process Calc.'!AV39),"",'In Process Calc.'!AV39)</f>
        <v/>
      </c>
      <c r="DF46" s="243" t="str">
        <f>IF(ISBLANK('In Process Calc.'!AW39),"",'In Process Calc.'!AW39)</f>
        <v/>
      </c>
      <c r="DG46" s="243" t="str">
        <f>IF(ISBLANK('In Process Calc.'!AX39),"",'In Process Calc.'!AX39)</f>
        <v/>
      </c>
      <c r="DH46" s="243" t="str">
        <f>IF(ISBLANK('In Process Calc.'!AY39),"",'In Process Calc.'!AY39)</f>
        <v/>
      </c>
      <c r="DI46" s="243" t="str">
        <f>IF(ISBLANK('In Process Calc.'!AZ39),"",'In Process Calc.'!AZ39)</f>
        <v/>
      </c>
      <c r="DJ46" s="243" t="str">
        <f>IF(ISBLANK('In Process Calc.'!BA39),"",'In Process Calc.'!BA39)</f>
        <v/>
      </c>
      <c r="DK46" s="243" t="str">
        <f>IF(ISBLANK('In Process Calc.'!BB39),"",'In Process Calc.'!BB39)</f>
        <v/>
      </c>
      <c r="DL46" s="243" t="str">
        <f>IF(ISBLANK('In Process Calc.'!BC39),"",'In Process Calc.'!BC39)</f>
        <v/>
      </c>
      <c r="DM46" s="243" t="str">
        <f>IF(ISBLANK('In Process Calc.'!BD39),"",'In Process Calc.'!BD39)</f>
        <v/>
      </c>
      <c r="DN46" s="243" t="str">
        <f>IF(ISBLANK('In Process Calc.'!BE39),"",'In Process Calc.'!BE39)</f>
        <v/>
      </c>
      <c r="DO46" s="243" t="str">
        <f>IF(ISBLANK('In Process Calc.'!BF39),"",'In Process Calc.'!BF39)</f>
        <v/>
      </c>
      <c r="DP46" s="243" t="str">
        <f>IF(ISBLANK('In Process Calc.'!BG39),"",'In Process Calc.'!BG39)</f>
        <v/>
      </c>
      <c r="DQ46" s="243" t="str">
        <f>IF(ISBLANK('In Process Calc.'!BH39),"",'In Process Calc.'!BH39)</f>
        <v/>
      </c>
      <c r="DR46" s="243" t="str">
        <f>IF(ISBLANK('In Process Calc.'!BI39),"",'In Process Calc.'!BI39)</f>
        <v/>
      </c>
      <c r="DS46" s="243" t="str">
        <f>IF(ISBLANK('In Process Calc.'!BJ39),"",'In Process Calc.'!BJ39)</f>
        <v/>
      </c>
      <c r="DT46" s="243" t="str">
        <f>IF(ISBLANK('In Process Calc.'!BK39),"",'In Process Calc.'!BK39)</f>
        <v/>
      </c>
      <c r="DU46" s="243" t="str">
        <f>IF(ISBLANK('In Process Calc.'!BL39),"",'In Process Calc.'!BL39)</f>
        <v/>
      </c>
      <c r="DV46" s="243" t="str">
        <f>IF(ISBLANK('In Process Calc.'!BM39),"",'In Process Calc.'!BM39)</f>
        <v/>
      </c>
      <c r="DW46" s="243" t="str">
        <f>IF(ISBLANK('In Process Calc.'!BN39),"",'In Process Calc.'!BN39)</f>
        <v/>
      </c>
      <c r="DX46" s="243" t="str">
        <f>IF(ISBLANK('In Process Calc.'!BO39),"",'In Process Calc.'!BO39)</f>
        <v/>
      </c>
      <c r="DY46" s="243" t="str">
        <f>IF(ISBLANK('In Process Calc.'!BP39),"",'In Process Calc.'!BP39)</f>
        <v/>
      </c>
      <c r="DZ46" s="243" t="str">
        <f>IF(ISBLANK('In Process Calc.'!BQ39),"",'In Process Calc.'!BQ39)</f>
        <v/>
      </c>
      <c r="EA46" s="243" t="str">
        <f>IF(ISBLANK('In Process Calc.'!BR39),"",'In Process Calc.'!BR39)</f>
        <v/>
      </c>
      <c r="EB46" s="243" t="str">
        <f>IF(ISBLANK('In Process Calc.'!BS39),"",'In Process Calc.'!BS39)</f>
        <v/>
      </c>
      <c r="EC46" s="243" t="str">
        <f>IF(ISBLANK('In Process Calc.'!BT39),"",'In Process Calc.'!BT39)</f>
        <v/>
      </c>
      <c r="ED46" s="243" t="str">
        <f>IF(ISBLANK('In Process Calc.'!BU39),"",'In Process Calc.'!BU39)</f>
        <v/>
      </c>
      <c r="EE46" s="243" t="str">
        <f>IF(ISBLANK('In Process Calc.'!BV39),"",'In Process Calc.'!BV39)</f>
        <v/>
      </c>
      <c r="EF46" s="243" t="str">
        <f>IF(ISBLANK('In Process Calc.'!BW39),"",'In Process Calc.'!BW39)</f>
        <v/>
      </c>
      <c r="EG46" s="243" t="str">
        <f>IF(ISBLANK('In Process Calc.'!BX39),"",'In Process Calc.'!BX39)</f>
        <v/>
      </c>
      <c r="EH46" s="243" t="str">
        <f>IF(ISBLANK('In Process Calc.'!BY39),"",'In Process Calc.'!BY39)</f>
        <v/>
      </c>
      <c r="EI46" s="243" t="str">
        <f>IF(ISBLANK('In Process Calc.'!BZ39),"",'In Process Calc.'!BZ39)</f>
        <v/>
      </c>
      <c r="EJ46" s="243" t="str">
        <f>IF(ISBLANK('In Process Calc.'!CA39),"",'In Process Calc.'!CA39)</f>
        <v/>
      </c>
      <c r="EK46" s="243" t="str">
        <f>IF(ISBLANK('Post Process Calc.'!A46),"",'Post Process Calc.'!A46)</f>
        <v/>
      </c>
      <c r="EL46" s="243" t="str">
        <f>IF(ISBLANK('Post Process Calc.'!C46),"",'Post Process Calc.'!C46)</f>
        <v/>
      </c>
      <c r="EM46" s="243" t="str">
        <f>IF(ISBLANK('Post Process Calc.'!D46),"",'Post Process Calc.'!D46)</f>
        <v/>
      </c>
      <c r="EN46" s="243" t="str">
        <f>IF(ISBLANK('Post Process Calc.'!E46),"",'Post Process Calc.'!E46)</f>
        <v/>
      </c>
      <c r="EO46" s="243" t="str">
        <f>IF(ISBLANK('Post Process Calc.'!F46),"",'Post Process Calc.'!F46)</f>
        <v/>
      </c>
      <c r="EP46" s="243" t="str">
        <f>IF(ISBLANK('Post Process Calc.'!G46),"",'Post Process Calc.'!G46)</f>
        <v/>
      </c>
      <c r="EQ46" s="243" t="str">
        <f>IF(ISBLANK('Post Process Calc.'!H46),"",'Post Process Calc.'!H46)</f>
        <v/>
      </c>
      <c r="ER46" s="243" t="str">
        <f>IF(ISBLANK('Post Process Calc.'!I46),"",'Post Process Calc.'!I46)</f>
        <v/>
      </c>
      <c r="ES46" s="243" t="str">
        <f>IF(ISBLANK('Post Process Calc.'!J46),"",'Post Process Calc.'!J46)</f>
        <v/>
      </c>
      <c r="ET46" s="243" t="str">
        <f>IF(ISBLANK('Post Process Calc.'!K46),"",'Post Process Calc.'!K46)</f>
        <v/>
      </c>
      <c r="EU46" s="243" t="str">
        <f>IF(ISBLANK('Post Process Calc.'!L46),"",'Post Process Calc.'!L46)</f>
        <v/>
      </c>
      <c r="EV46" s="243" t="str">
        <f>IF(ISBLANK('Post Process Calc.'!M46),"",'Post Process Calc.'!M46)</f>
        <v/>
      </c>
      <c r="EW46" s="243" t="str">
        <f>IF(ISBLANK('Post Process Calc.'!N46),"",'Post Process Calc.'!N46)</f>
        <v/>
      </c>
      <c r="EX46" s="243" t="str">
        <f>IF(ISBLANK('Post Process Calc.'!O46),"",'Post Process Calc.'!O46)</f>
        <v/>
      </c>
      <c r="EY46" s="243" t="str">
        <f>IF(ISBLANK('Post Process Calc.'!P46),"",'Post Process Calc.'!P46)</f>
        <v/>
      </c>
      <c r="EZ46" s="243" t="str">
        <f>IF(ISBLANK('Post Process Calc.'!Q46),"",'Post Process Calc.'!Q46)</f>
        <v/>
      </c>
      <c r="FA46" s="243" t="str">
        <f>IF(ISBLANK('Post Process Calc.'!R46),"",'Post Process Calc.'!R46)</f>
        <v/>
      </c>
      <c r="FB46" s="243" t="str">
        <f>IF(ISBLANK('Post Process Calc.'!S46),"",'Post Process Calc.'!S46)</f>
        <v/>
      </c>
      <c r="FC46" s="243" t="str">
        <f>IF(ISBLANK('Post Process Calc.'!T46),"",'Post Process Calc.'!T46)</f>
        <v/>
      </c>
      <c r="FD46" s="243" t="str">
        <f>IF(ISBLANK('Post Process Calc.'!U46),"",'Post Process Calc.'!U46)</f>
        <v/>
      </c>
      <c r="FE46" s="243" t="str">
        <f>IF(ISBLANK('Post Process Calc.'!V46),"",'Post Process Calc.'!V46)</f>
        <v/>
      </c>
      <c r="FF46" s="243" t="str">
        <f>IF(ISBLANK('Post Process Calc.'!W46),"",'Post Process Calc.'!W46)</f>
        <v/>
      </c>
      <c r="FG46" s="243" t="str">
        <f>IF(ISBLANK('Post Process Calc.'!X46),"",'Post Process Calc.'!X46)</f>
        <v/>
      </c>
      <c r="FH46" s="243" t="str">
        <f>IF(ISBLANK('Post Process Calc.'!Y46),"",'Post Process Calc.'!Y46)</f>
        <v/>
      </c>
      <c r="FI46" s="243" t="str">
        <f>IF(ISBLANK('Post Process Calc.'!Z46),"",'Post Process Calc.'!Z46)</f>
        <v/>
      </c>
      <c r="FJ46" s="243" t="str">
        <f>IF(ISBLANK('Post Process Calc.'!AA46),"",'Post Process Calc.'!AA46)</f>
        <v/>
      </c>
      <c r="FK46" s="243" t="str">
        <f>IF(ISBLANK('Post Process Calc.'!AB46),"",'Post Process Calc.'!AB46)</f>
        <v/>
      </c>
      <c r="FL46" s="243" t="str">
        <f>IF(ISBLANK('Post Process Calc.'!AC46),"",'Post Process Calc.'!AC46)</f>
        <v/>
      </c>
      <c r="FM46" s="243" t="str">
        <f>IF(ISBLANK('Post Process Calc.'!AD46),"",'Post Process Calc.'!AD46)</f>
        <v/>
      </c>
      <c r="FN46" s="243" t="str">
        <f>IF(ISBLANK('Post Process Calc.'!AE46),"",'Post Process Calc.'!AE46)</f>
        <v/>
      </c>
      <c r="FO46" s="243" t="str">
        <f>IF(ISBLANK('Post Process Calc.'!AF46),"",'Post Process Calc.'!AF46)</f>
        <v/>
      </c>
      <c r="FP46" s="243" t="str">
        <f>IF(ISBLANK('Post Process Calc.'!AG46),"",'Post Process Calc.'!AG46)</f>
        <v/>
      </c>
      <c r="FQ46" s="243" t="str">
        <f>IF(ISBLANK('Post Process Calc.'!AH46),"",'Post Process Calc.'!AH46)</f>
        <v/>
      </c>
      <c r="FR46" s="243" t="str">
        <f>IF(ISBLANK('Post Process Calc.'!AI46),"",'Post Process Calc.'!AI46)</f>
        <v/>
      </c>
      <c r="FS46" s="243" t="str">
        <f>IF(ISBLANK('Post Process Calc.'!AJ46),"",'Post Process Calc.'!AJ46)</f>
        <v/>
      </c>
    </row>
    <row r="47" spans="1:175">
      <c r="A47" s="238" t="str">
        <f>IF(Glutamine!B38&lt;&gt;0,Glutamine!$B$1,"")</f>
        <v/>
      </c>
      <c r="B47" s="238" t="str">
        <f>IF(ISBLANK(Glutamine!A38),"",Glutamine!A38)</f>
        <v/>
      </c>
      <c r="C47" s="245" t="str">
        <f>IF(ISBLANK(Glutamine!B38),"",Glutamine!B38)</f>
        <v/>
      </c>
      <c r="D47" s="246" t="str">
        <f>IF(ISBLANK(Glutamine!C38),"",Glutamine!C38)</f>
        <v/>
      </c>
      <c r="E47" s="238" t="str">
        <f>IF(ISBLANK(Glutamine!D38),"",Glutamine!D38)</f>
        <v/>
      </c>
      <c r="F47" s="238" t="str">
        <f>IF(ISBLANK(Glutamine!E38),"",Glutamine!E38)</f>
        <v/>
      </c>
      <c r="G47" s="238" t="str">
        <f>IF(ISBLANK(Glutamine!G38),"",Glutamine!G38)</f>
        <v/>
      </c>
      <c r="H47" s="238" t="str">
        <f>IF(ISBLANK(Glutamine!H38),"",Glutamine!H38)</f>
        <v/>
      </c>
      <c r="I47" s="238" t="str">
        <f>IF(ISBLANK(Glutamine!I38),"",Glutamine!I38)</f>
        <v/>
      </c>
      <c r="J47" s="238" t="str">
        <f>IF(ISBLANK(Glutamine!J38),"",Glutamine!J38)</f>
        <v/>
      </c>
      <c r="K47" s="238" t="str">
        <f>IF(ISBLANK(Glutamine!K38),"",Glutamine!K38)</f>
        <v/>
      </c>
      <c r="L47" s="238" t="str">
        <f>IF(ISBLANK(Glutamine!L38),"",Glutamine!L38)</f>
        <v/>
      </c>
      <c r="M47" s="238" t="str">
        <f>IF(ISBLANK(Glutamine!M38),"",Glutamine!M38)</f>
        <v/>
      </c>
      <c r="N47" s="238" t="str">
        <f>IF(ISBLANK(Glutamine!N38),"",Glutamine!N38)</f>
        <v/>
      </c>
      <c r="O47" s="238" t="str">
        <f>IF(ISBLANK(Glutamine!O38),"",Glutamine!O38)</f>
        <v/>
      </c>
      <c r="P47" s="238" t="str">
        <f>IF(ISBLANK(Glutamine!P38),"",Glutamine!P38)</f>
        <v/>
      </c>
      <c r="Q47" s="238" t="str">
        <f>IF(ISBLANK(Glutamine!Q38),"",Glutamine!Q38)</f>
        <v/>
      </c>
      <c r="R47" s="238" t="str">
        <f>IF(ISBLANK(Glutamine!R38),"",Glutamine!R38)</f>
        <v/>
      </c>
      <c r="S47" s="238" t="str">
        <f>IF(ISBLANK(Glutamine!S38),"",Glutamine!S38)</f>
        <v/>
      </c>
      <c r="T47" s="238" t="str">
        <f>IF(ISBLANK(Glutamine!T38),"",Glutamine!T38)</f>
        <v/>
      </c>
      <c r="U47" s="238" t="str">
        <f>IF(ISBLANK(Glutamine!U38),"",Glutamine!U38)</f>
        <v/>
      </c>
      <c r="V47" s="238" t="str">
        <f>IF(ISBLANK(Glutamine!V38),"",Glutamine!V38)</f>
        <v/>
      </c>
      <c r="W47" s="238" t="str">
        <f>IF(ISBLANK(Glutamine!W38),"",Glutamine!W38)</f>
        <v/>
      </c>
      <c r="X47" s="238" t="str">
        <f>IF(ISBLANK(Glutamine!X38),"",Glutamine!X38)</f>
        <v/>
      </c>
      <c r="Y47" s="238" t="str">
        <f>IF(ISBLANK(Glutamine!Y38),"",Glutamine!Y38)</f>
        <v/>
      </c>
      <c r="Z47" s="238" t="str">
        <f>IF(ISBLANK(Glutamine!Z38),"",Glutamine!Z38)</f>
        <v/>
      </c>
      <c r="AA47" s="238" t="str">
        <f>IF(ISBLANK(Glutamine!AA38),"",Glutamine!AA38)</f>
        <v/>
      </c>
      <c r="AB47" s="238" t="str">
        <f>IF(ISBLANK(Glutamine!AB38),"",Glutamine!AB38)</f>
        <v/>
      </c>
      <c r="AC47" s="238" t="str">
        <f>IF(ISBLANK(Glutamine!AC38),"",Glutamine!AC38)</f>
        <v/>
      </c>
      <c r="AD47" s="238" t="str">
        <f>IF(ISBLANK(Glutamine!AD38),"",Glutamine!AD38)</f>
        <v/>
      </c>
      <c r="AE47" s="238" t="str">
        <f>IF(ISBLANK(Glutamine!AE38),"",Glutamine!AE38)</f>
        <v/>
      </c>
      <c r="AF47" s="238" t="str">
        <f>IF(ISBLANK(Glutamine!AF38),"",Glutamine!AF38)</f>
        <v/>
      </c>
      <c r="AG47" s="238" t="str">
        <f>IF(ISBLANK(Glutamine!AG38),"",Glutamine!AG38)</f>
        <v/>
      </c>
      <c r="AH47" s="238" t="str">
        <f>IF(ISBLANK(Glutamine!AH38),"",Glutamine!AH38)</f>
        <v/>
      </c>
      <c r="AI47" s="238" t="str">
        <f>IF(ISBLANK(Glutamine!AI38),"",Glutamine!AI38)</f>
        <v/>
      </c>
      <c r="AJ47" s="238" t="str">
        <f>IF(ISBLANK(Glutamine!AJ38),"",Glutamine!AJ38)</f>
        <v/>
      </c>
      <c r="AK47" s="238" t="str">
        <f>IF(ISBLANK(Glutamine!AK38),"",Glutamine!AK38)</f>
        <v/>
      </c>
      <c r="AL47" s="238" t="str">
        <f>IF(ISBLANK(Glutamine!AL38),"",Glutamine!AL38)</f>
        <v/>
      </c>
      <c r="AM47" s="238" t="str">
        <f>IF(ISBLANK(Glutamine!AM38),"",Glutamine!AM38)</f>
        <v/>
      </c>
      <c r="AN47" s="238" t="str">
        <f>IF(ISBLANK(Glutamine!AN38),"",Glutamine!AN38)</f>
        <v/>
      </c>
      <c r="AO47" s="238" t="str">
        <f>IF(ISBLANK(Glutamine!AO38),"",Glutamine!AO38)</f>
        <v/>
      </c>
      <c r="AP47" s="238" t="str">
        <f>IF(ISBLANK(Glutamine!AP38),"",Glutamine!AP38)</f>
        <v/>
      </c>
      <c r="AQ47" s="238" t="e">
        <f>IF(ISBLANK(Glutamine!#REF!),"",Glutamine!#REF!)</f>
        <v>#REF!</v>
      </c>
      <c r="AR47" s="238" t="e">
        <f>IF(ISBLANK(Glutamine!#REF!),"",Glutamine!#REF!)</f>
        <v>#REF!</v>
      </c>
      <c r="AS47" s="238" t="e">
        <f>IF(ISBLANK(Glutamine!#REF!),"",Glutamine!#REF!)</f>
        <v>#REF!</v>
      </c>
      <c r="AT47" s="238" t="e">
        <f>IF(ISBLANK(Glutamine!#REF!),"",Glutamine!#REF!)</f>
        <v>#REF!</v>
      </c>
      <c r="AU47" s="238" t="e">
        <f>IF(ISBLANK(Glutamine!#REF!),"",Glutamine!#REF!)</f>
        <v>#REF!</v>
      </c>
      <c r="AV47" s="238" t="e">
        <f>IF(ISBLANK(Glutamine!#REF!),"",Glutamine!#REF!)</f>
        <v>#REF!</v>
      </c>
      <c r="AW47" s="238" t="e">
        <f>IF(ISBLANK(Glutamine!#REF!),"",Glutamine!#REF!)</f>
        <v>#REF!</v>
      </c>
      <c r="AX47" s="238" t="e">
        <f>IF(ISBLANK(Glutamine!#REF!),"",Glutamine!#REF!)</f>
        <v>#REF!</v>
      </c>
      <c r="AY47" s="238" t="e">
        <f>IF(ISBLANK(Glutamine!#REF!),"",Glutamine!#REF!)</f>
        <v>#REF!</v>
      </c>
      <c r="AZ47" s="238" t="e">
        <f>IF(ISBLANK(Glutamine!#REF!),"",Glutamine!#REF!)</f>
        <v>#REF!</v>
      </c>
      <c r="BA47" s="238" t="e">
        <f>IF(ISBLANK(Glutamine!#REF!),"",Glutamine!#REF!)</f>
        <v>#REF!</v>
      </c>
      <c r="BB47" s="238" t="e">
        <f>IF(ISBLANK(Glutamine!#REF!),"",Glutamine!#REF!)</f>
        <v>#REF!</v>
      </c>
      <c r="BC47" s="238" t="e">
        <f>IF(ISBLANK(Glutamine!#REF!),"",Glutamine!#REF!)</f>
        <v>#REF!</v>
      </c>
      <c r="BD47" s="238" t="e">
        <f>IF(ISBLANK(Glutamine!#REF!),"",Glutamine!#REF!)</f>
        <v>#REF!</v>
      </c>
      <c r="BE47" s="238" t="e">
        <f>IF(ISBLANK(Glutamine!#REF!),"",Glutamine!#REF!)</f>
        <v>#REF!</v>
      </c>
      <c r="BF47" s="238" t="e">
        <f>IF(ISBLANK(Glutamine!#REF!),"",Glutamine!#REF!)</f>
        <v>#REF!</v>
      </c>
      <c r="BG47" s="238" t="e">
        <f>IF(ISBLANK(Glutamine!#REF!),"",Glutamine!#REF!)</f>
        <v>#REF!</v>
      </c>
      <c r="BH47" s="238" t="e">
        <f>IF(ISBLANK(Glutamine!#REF!),"",Glutamine!#REF!)</f>
        <v>#REF!</v>
      </c>
      <c r="BI47" s="238" t="e">
        <f>IF(ISBLANK(Glutamine!#REF!),"",Glutamine!#REF!)</f>
        <v>#REF!</v>
      </c>
      <c r="BJ47" s="238" t="e">
        <f>IF(ISBLANK(Glutamine!#REF!),"",Glutamine!#REF!)</f>
        <v>#REF!</v>
      </c>
      <c r="BK47" s="238" t="e">
        <f>IF(ISBLANK(Glutamine!#REF!),"",Glutamine!#REF!)</f>
        <v>#REF!</v>
      </c>
      <c r="BL47" s="238" t="e">
        <f>IF(ISBLANK(Glutamine!#REF!),"",Glutamine!#REF!)</f>
        <v>#REF!</v>
      </c>
      <c r="BM47" s="238" t="e">
        <f>IF(ISBLANK(Glutamine!#REF!),"",Glutamine!#REF!)</f>
        <v>#REF!</v>
      </c>
      <c r="BN47" s="238" t="str">
        <f>IF(ISBLANK('In Process Calc.'!B40),"",ROUND('In Process Calc.'!B40,2))</f>
        <v/>
      </c>
      <c r="BO47" s="238" t="str">
        <f>IF(ISBLANK('In Process Calc.'!C40),"",ROUND('In Process Calc.'!C40,2))</f>
        <v/>
      </c>
      <c r="BP47" s="238" t="str">
        <f>IF(ISBLANK('In Process Calc.'!E40),"",'In Process Calc.'!E40)</f>
        <v/>
      </c>
      <c r="BQ47" s="238" t="str">
        <f>IF(ISBLANK('In Process Calc.'!F40),"",'In Process Calc.'!F40)</f>
        <v/>
      </c>
      <c r="BR47" s="238" t="str">
        <f>IF(ISBLANK('In Process Calc.'!H40),"",'In Process Calc.'!H40)</f>
        <v/>
      </c>
      <c r="BS47" s="238" t="str">
        <f>IF(ISBLANK('In Process Calc.'!J40),"",'In Process Calc.'!J40)</f>
        <v/>
      </c>
      <c r="BT47" s="238" t="str">
        <f>IF(ISBLANK('In Process Calc.'!K40),"",'In Process Calc.'!K40)</f>
        <v/>
      </c>
      <c r="BU47" s="238" t="str">
        <f>IF(ISBLANK('In Process Calc.'!L40),"",'In Process Calc.'!L40)</f>
        <v/>
      </c>
      <c r="BV47" s="243" t="str">
        <f>IF(ISBLANK('In Process Calc.'!M40),"",'In Process Calc.'!M40)</f>
        <v/>
      </c>
      <c r="BW47" s="243" t="str">
        <f>IF(ISBLANK('In Process Calc.'!N40),"",'In Process Calc.'!N40)</f>
        <v/>
      </c>
      <c r="BX47" s="243" t="str">
        <f>IF(ISBLANK('In Process Calc.'!O40),"",'In Process Calc.'!O40)</f>
        <v/>
      </c>
      <c r="BY47" s="243" t="str">
        <f>IF(ISBLANK('In Process Calc.'!P40),"",'In Process Calc.'!P40)</f>
        <v/>
      </c>
      <c r="BZ47" s="243" t="str">
        <f>IF(ISBLANK('In Process Calc.'!Q40),"",'In Process Calc.'!Q40)</f>
        <v/>
      </c>
      <c r="CA47" s="243" t="str">
        <f>IF(ISBLANK('In Process Calc.'!R40),"",'In Process Calc.'!R40)</f>
        <v/>
      </c>
      <c r="CB47" s="243" t="str">
        <f>IF(ISBLANK('In Process Calc.'!S40),"",'In Process Calc.'!S40)</f>
        <v/>
      </c>
      <c r="CC47" s="243" t="str">
        <f>IF(ISBLANK('In Process Calc.'!T40),"",'In Process Calc.'!T40)</f>
        <v/>
      </c>
      <c r="CD47" s="243" t="str">
        <f>IF(ISBLANK('In Process Calc.'!U40),"",'In Process Calc.'!U40)</f>
        <v/>
      </c>
      <c r="CE47" s="243" t="str">
        <f>IF(ISBLANK('In Process Calc.'!V40),"",'In Process Calc.'!V40)</f>
        <v/>
      </c>
      <c r="CF47" s="243" t="str">
        <f>IF(ISBLANK('In Process Calc.'!W40),"",'In Process Calc.'!W40)</f>
        <v/>
      </c>
      <c r="CG47" s="243" t="str">
        <f>IF(ISBLANK('In Process Calc.'!X40),"",'In Process Calc.'!X40)</f>
        <v/>
      </c>
      <c r="CH47" s="243" t="str">
        <f>IF(ISBLANK('In Process Calc.'!Y40),"",'In Process Calc.'!Y40)</f>
        <v/>
      </c>
      <c r="CI47" s="243" t="str">
        <f>IF(ISBLANK('In Process Calc.'!Z40),"",'In Process Calc.'!Z40)</f>
        <v/>
      </c>
      <c r="CJ47" s="243" t="str">
        <f>IF(ISBLANK('In Process Calc.'!AA40),"",'In Process Calc.'!AA40)</f>
        <v/>
      </c>
      <c r="CK47" s="243" t="str">
        <f>IF(ISBLANK('In Process Calc.'!AB40),"",'In Process Calc.'!AB40)</f>
        <v/>
      </c>
      <c r="CL47" s="243" t="str">
        <f>IF(ISBLANK('In Process Calc.'!AC40),"",'In Process Calc.'!AC40)</f>
        <v/>
      </c>
      <c r="CM47" s="243" t="str">
        <f>IF(ISBLANK('In Process Calc.'!AD40),"",'In Process Calc.'!AD40)</f>
        <v/>
      </c>
      <c r="CN47" s="243" t="str">
        <f>IF(ISBLANK('In Process Calc.'!AE40),"",'In Process Calc.'!AE40)</f>
        <v/>
      </c>
      <c r="CO47" s="243" t="str">
        <f>IF(ISBLANK('In Process Calc.'!AF40),"",'In Process Calc.'!AF40)</f>
        <v/>
      </c>
      <c r="CP47" s="243" t="str">
        <f>IF(ISBLANK('In Process Calc.'!AG40),"",'In Process Calc.'!AG40)</f>
        <v/>
      </c>
      <c r="CQ47" s="243" t="str">
        <f>IF(ISBLANK('In Process Calc.'!AH40),"",'In Process Calc.'!AH40)</f>
        <v/>
      </c>
      <c r="CR47" s="243" t="str">
        <f>IF(ISBLANK('In Process Calc.'!AI40),"",'In Process Calc.'!AI40)</f>
        <v/>
      </c>
      <c r="CS47" s="243" t="str">
        <f>IF(ISBLANK('In Process Calc.'!AJ40),"",'In Process Calc.'!AJ40)</f>
        <v/>
      </c>
      <c r="CT47" s="243" t="str">
        <f>IF(ISBLANK('In Process Calc.'!AK40),"",'In Process Calc.'!AK40)</f>
        <v/>
      </c>
      <c r="CU47" s="243" t="str">
        <f>IF(ISBLANK('In Process Calc.'!AL40),"",'In Process Calc.'!AL40)</f>
        <v/>
      </c>
      <c r="CV47" s="243" t="str">
        <f>IF(ISBLANK('In Process Calc.'!AM40),"",'In Process Calc.'!AM40)</f>
        <v/>
      </c>
      <c r="CW47" s="243" t="str">
        <f>IF(ISBLANK('In Process Calc.'!AN40),"",'In Process Calc.'!AN40)</f>
        <v/>
      </c>
      <c r="CX47" s="243" t="str">
        <f>IF(ISBLANK('In Process Calc.'!AO40),"",'In Process Calc.'!AO40)</f>
        <v/>
      </c>
      <c r="CY47" s="243" t="str">
        <f>IF(ISBLANK('In Process Calc.'!AP40),"",'In Process Calc.'!AP40)</f>
        <v/>
      </c>
      <c r="CZ47" s="243" t="str">
        <f>IF(ISBLANK('In Process Calc.'!AQ40),"",'In Process Calc.'!AQ40)</f>
        <v/>
      </c>
      <c r="DA47" s="243" t="str">
        <f>IF(ISBLANK('In Process Calc.'!AR40),"",'In Process Calc.'!AR40)</f>
        <v/>
      </c>
      <c r="DB47" s="243" t="str">
        <f>IF(ISBLANK('In Process Calc.'!AS40),"",'In Process Calc.'!AS40)</f>
        <v/>
      </c>
      <c r="DC47" s="243" t="str">
        <f>IF(ISBLANK('In Process Calc.'!AT40),"",'In Process Calc.'!AT40)</f>
        <v/>
      </c>
      <c r="DD47" s="243" t="str">
        <f>IF(ISBLANK('In Process Calc.'!AU40),"",'In Process Calc.'!AU40)</f>
        <v/>
      </c>
      <c r="DE47" s="243" t="str">
        <f>IF(ISBLANK('In Process Calc.'!AV40),"",'In Process Calc.'!AV40)</f>
        <v/>
      </c>
      <c r="DF47" s="243" t="str">
        <f>IF(ISBLANK('In Process Calc.'!AW40),"",'In Process Calc.'!AW40)</f>
        <v/>
      </c>
      <c r="DG47" s="243" t="str">
        <f>IF(ISBLANK('In Process Calc.'!AX40),"",'In Process Calc.'!AX40)</f>
        <v/>
      </c>
      <c r="DH47" s="243" t="str">
        <f>IF(ISBLANK('In Process Calc.'!AY40),"",'In Process Calc.'!AY40)</f>
        <v/>
      </c>
      <c r="DI47" s="243" t="str">
        <f>IF(ISBLANK('In Process Calc.'!AZ40),"",'In Process Calc.'!AZ40)</f>
        <v/>
      </c>
      <c r="DJ47" s="243" t="str">
        <f>IF(ISBLANK('In Process Calc.'!BA40),"",'In Process Calc.'!BA40)</f>
        <v/>
      </c>
      <c r="DK47" s="243" t="str">
        <f>IF(ISBLANK('In Process Calc.'!BB40),"",'In Process Calc.'!BB40)</f>
        <v/>
      </c>
      <c r="DL47" s="243" t="str">
        <f>IF(ISBLANK('In Process Calc.'!BC40),"",'In Process Calc.'!BC40)</f>
        <v/>
      </c>
      <c r="DM47" s="243" t="str">
        <f>IF(ISBLANK('In Process Calc.'!BD40),"",'In Process Calc.'!BD40)</f>
        <v/>
      </c>
      <c r="DN47" s="243" t="str">
        <f>IF(ISBLANK('In Process Calc.'!BE40),"",'In Process Calc.'!BE40)</f>
        <v/>
      </c>
      <c r="DO47" s="243" t="str">
        <f>IF(ISBLANK('In Process Calc.'!BF40),"",'In Process Calc.'!BF40)</f>
        <v/>
      </c>
      <c r="DP47" s="243" t="str">
        <f>IF(ISBLANK('In Process Calc.'!BG40),"",'In Process Calc.'!BG40)</f>
        <v/>
      </c>
      <c r="DQ47" s="243" t="str">
        <f>IF(ISBLANK('In Process Calc.'!BH40),"",'In Process Calc.'!BH40)</f>
        <v/>
      </c>
      <c r="DR47" s="243" t="str">
        <f>IF(ISBLANK('In Process Calc.'!BI40),"",'In Process Calc.'!BI40)</f>
        <v/>
      </c>
      <c r="DS47" s="243" t="str">
        <f>IF(ISBLANK('In Process Calc.'!BJ40),"",'In Process Calc.'!BJ40)</f>
        <v/>
      </c>
      <c r="DT47" s="243" t="str">
        <f>IF(ISBLANK('In Process Calc.'!BK40),"",'In Process Calc.'!BK40)</f>
        <v/>
      </c>
      <c r="DU47" s="243" t="str">
        <f>IF(ISBLANK('In Process Calc.'!BL40),"",'In Process Calc.'!BL40)</f>
        <v/>
      </c>
      <c r="DV47" s="243" t="str">
        <f>IF(ISBLANK('In Process Calc.'!BM40),"",'In Process Calc.'!BM40)</f>
        <v/>
      </c>
      <c r="DW47" s="243" t="str">
        <f>IF(ISBLANK('In Process Calc.'!BN40),"",'In Process Calc.'!BN40)</f>
        <v/>
      </c>
      <c r="DX47" s="243" t="str">
        <f>IF(ISBLANK('In Process Calc.'!BO40),"",'In Process Calc.'!BO40)</f>
        <v/>
      </c>
      <c r="DY47" s="243" t="str">
        <f>IF(ISBLANK('In Process Calc.'!BP40),"",'In Process Calc.'!BP40)</f>
        <v/>
      </c>
      <c r="DZ47" s="243" t="str">
        <f>IF(ISBLANK('In Process Calc.'!BQ40),"",'In Process Calc.'!BQ40)</f>
        <v/>
      </c>
      <c r="EA47" s="243" t="str">
        <f>IF(ISBLANK('In Process Calc.'!BR40),"",'In Process Calc.'!BR40)</f>
        <v/>
      </c>
      <c r="EB47" s="243" t="str">
        <f>IF(ISBLANK('In Process Calc.'!BS40),"",'In Process Calc.'!BS40)</f>
        <v/>
      </c>
      <c r="EC47" s="243" t="str">
        <f>IF(ISBLANK('In Process Calc.'!BT40),"",'In Process Calc.'!BT40)</f>
        <v/>
      </c>
      <c r="ED47" s="243" t="str">
        <f>IF(ISBLANK('In Process Calc.'!BU40),"",'In Process Calc.'!BU40)</f>
        <v/>
      </c>
      <c r="EE47" s="243" t="str">
        <f>IF(ISBLANK('In Process Calc.'!BV40),"",'In Process Calc.'!BV40)</f>
        <v/>
      </c>
      <c r="EF47" s="243" t="str">
        <f>IF(ISBLANK('In Process Calc.'!BW40),"",'In Process Calc.'!BW40)</f>
        <v/>
      </c>
      <c r="EG47" s="243" t="str">
        <f>IF(ISBLANK('In Process Calc.'!BX40),"",'In Process Calc.'!BX40)</f>
        <v/>
      </c>
      <c r="EH47" s="243" t="str">
        <f>IF(ISBLANK('In Process Calc.'!BY40),"",'In Process Calc.'!BY40)</f>
        <v/>
      </c>
      <c r="EI47" s="243" t="str">
        <f>IF(ISBLANK('In Process Calc.'!BZ40),"",'In Process Calc.'!BZ40)</f>
        <v/>
      </c>
      <c r="EJ47" s="243" t="str">
        <f>IF(ISBLANK('In Process Calc.'!CA40),"",'In Process Calc.'!CA40)</f>
        <v/>
      </c>
      <c r="EK47" s="243" t="str">
        <f>IF(ISBLANK('Post Process Calc.'!A47),"",'Post Process Calc.'!A47)</f>
        <v/>
      </c>
      <c r="EL47" s="243" t="str">
        <f>IF(ISBLANK('Post Process Calc.'!C47),"",'Post Process Calc.'!C47)</f>
        <v/>
      </c>
      <c r="EM47" s="243" t="str">
        <f>IF(ISBLANK('Post Process Calc.'!D47),"",'Post Process Calc.'!D47)</f>
        <v/>
      </c>
      <c r="EN47" s="243" t="str">
        <f>IF(ISBLANK('Post Process Calc.'!E47),"",'Post Process Calc.'!E47)</f>
        <v/>
      </c>
      <c r="EO47" s="243" t="str">
        <f>IF(ISBLANK('Post Process Calc.'!F47),"",'Post Process Calc.'!F47)</f>
        <v/>
      </c>
      <c r="EP47" s="243" t="str">
        <f>IF(ISBLANK('Post Process Calc.'!G47),"",'Post Process Calc.'!G47)</f>
        <v/>
      </c>
      <c r="EQ47" s="243" t="str">
        <f>IF(ISBLANK('Post Process Calc.'!H47),"",'Post Process Calc.'!H47)</f>
        <v/>
      </c>
      <c r="ER47" s="243" t="str">
        <f>IF(ISBLANK('Post Process Calc.'!I47),"",'Post Process Calc.'!I47)</f>
        <v/>
      </c>
      <c r="ES47" s="243" t="str">
        <f>IF(ISBLANK('Post Process Calc.'!J47),"",'Post Process Calc.'!J47)</f>
        <v/>
      </c>
      <c r="ET47" s="243" t="str">
        <f>IF(ISBLANK('Post Process Calc.'!K47),"",'Post Process Calc.'!K47)</f>
        <v/>
      </c>
      <c r="EU47" s="243" t="str">
        <f>IF(ISBLANK('Post Process Calc.'!L47),"",'Post Process Calc.'!L47)</f>
        <v/>
      </c>
      <c r="EV47" s="243" t="str">
        <f>IF(ISBLANK('Post Process Calc.'!M47),"",'Post Process Calc.'!M47)</f>
        <v/>
      </c>
      <c r="EW47" s="243" t="str">
        <f>IF(ISBLANK('Post Process Calc.'!N47),"",'Post Process Calc.'!N47)</f>
        <v/>
      </c>
      <c r="EX47" s="243" t="str">
        <f>IF(ISBLANK('Post Process Calc.'!O47),"",'Post Process Calc.'!O47)</f>
        <v/>
      </c>
      <c r="EY47" s="243" t="str">
        <f>IF(ISBLANK('Post Process Calc.'!P47),"",'Post Process Calc.'!P47)</f>
        <v/>
      </c>
      <c r="EZ47" s="243" t="str">
        <f>IF(ISBLANK('Post Process Calc.'!Q47),"",'Post Process Calc.'!Q47)</f>
        <v/>
      </c>
      <c r="FA47" s="243" t="str">
        <f>IF(ISBLANK('Post Process Calc.'!R47),"",'Post Process Calc.'!R47)</f>
        <v/>
      </c>
      <c r="FB47" s="243" t="str">
        <f>IF(ISBLANK('Post Process Calc.'!S47),"",'Post Process Calc.'!S47)</f>
        <v/>
      </c>
      <c r="FC47" s="243" t="str">
        <f>IF(ISBLANK('Post Process Calc.'!T47),"",'Post Process Calc.'!T47)</f>
        <v/>
      </c>
      <c r="FD47" s="243" t="str">
        <f>IF(ISBLANK('Post Process Calc.'!U47),"",'Post Process Calc.'!U47)</f>
        <v/>
      </c>
      <c r="FE47" s="243" t="str">
        <f>IF(ISBLANK('Post Process Calc.'!V47),"",'Post Process Calc.'!V47)</f>
        <v/>
      </c>
      <c r="FF47" s="243" t="str">
        <f>IF(ISBLANK('Post Process Calc.'!W47),"",'Post Process Calc.'!W47)</f>
        <v/>
      </c>
      <c r="FG47" s="243" t="str">
        <f>IF(ISBLANK('Post Process Calc.'!X47),"",'Post Process Calc.'!X47)</f>
        <v/>
      </c>
      <c r="FH47" s="243" t="str">
        <f>IF(ISBLANK('Post Process Calc.'!Y47),"",'Post Process Calc.'!Y47)</f>
        <v/>
      </c>
      <c r="FI47" s="243" t="str">
        <f>IF(ISBLANK('Post Process Calc.'!Z47),"",'Post Process Calc.'!Z47)</f>
        <v/>
      </c>
      <c r="FJ47" s="243" t="str">
        <f>IF(ISBLANK('Post Process Calc.'!AA47),"",'Post Process Calc.'!AA47)</f>
        <v/>
      </c>
      <c r="FK47" s="243" t="str">
        <f>IF(ISBLANK('Post Process Calc.'!AB47),"",'Post Process Calc.'!AB47)</f>
        <v/>
      </c>
      <c r="FL47" s="243" t="str">
        <f>IF(ISBLANK('Post Process Calc.'!AC47),"",'Post Process Calc.'!AC47)</f>
        <v/>
      </c>
      <c r="FM47" s="243" t="str">
        <f>IF(ISBLANK('Post Process Calc.'!AD47),"",'Post Process Calc.'!AD47)</f>
        <v/>
      </c>
      <c r="FN47" s="243" t="str">
        <f>IF(ISBLANK('Post Process Calc.'!AE47),"",'Post Process Calc.'!AE47)</f>
        <v/>
      </c>
      <c r="FO47" s="243" t="str">
        <f>IF(ISBLANK('Post Process Calc.'!AF47),"",'Post Process Calc.'!AF47)</f>
        <v/>
      </c>
      <c r="FP47" s="243" t="str">
        <f>IF(ISBLANK('Post Process Calc.'!AG47),"",'Post Process Calc.'!AG47)</f>
        <v/>
      </c>
      <c r="FQ47" s="243" t="str">
        <f>IF(ISBLANK('Post Process Calc.'!AH47),"",'Post Process Calc.'!AH47)</f>
        <v/>
      </c>
      <c r="FR47" s="243" t="str">
        <f>IF(ISBLANK('Post Process Calc.'!AI47),"",'Post Process Calc.'!AI47)</f>
        <v/>
      </c>
      <c r="FS47" s="243" t="str">
        <f>IF(ISBLANK('Post Process Calc.'!AJ47),"",'Post Process Calc.'!AJ47)</f>
        <v/>
      </c>
    </row>
    <row r="48" spans="1:175">
      <c r="A48" s="238" t="str">
        <f>IF(Glutamine!B39&lt;&gt;0,Glutamine!$B$1,"")</f>
        <v/>
      </c>
      <c r="B48" s="238" t="str">
        <f>IF(ISBLANK(Glutamine!A39),"",Glutamine!A39)</f>
        <v/>
      </c>
      <c r="C48" s="245" t="str">
        <f>IF(ISBLANK(Glutamine!B39),"",Glutamine!B39)</f>
        <v/>
      </c>
      <c r="D48" s="246" t="str">
        <f>IF(ISBLANK(Glutamine!C39),"",Glutamine!C39)</f>
        <v/>
      </c>
      <c r="E48" s="238" t="str">
        <f>IF(ISBLANK(Glutamine!D39),"",Glutamine!D39)</f>
        <v/>
      </c>
      <c r="F48" s="238" t="str">
        <f>IF(ISBLANK(Glutamine!E39),"",Glutamine!E39)</f>
        <v/>
      </c>
      <c r="G48" s="238" t="str">
        <f>IF(ISBLANK(Glutamine!G39),"",Glutamine!G39)</f>
        <v/>
      </c>
      <c r="H48" s="238" t="str">
        <f>IF(ISBLANK(Glutamine!H39),"",Glutamine!H39)</f>
        <v/>
      </c>
      <c r="I48" s="238" t="str">
        <f>IF(ISBLANK(Glutamine!I39),"",Glutamine!I39)</f>
        <v/>
      </c>
      <c r="J48" s="238" t="str">
        <f>IF(ISBLANK(Glutamine!J39),"",Glutamine!J39)</f>
        <v/>
      </c>
      <c r="K48" s="238" t="str">
        <f>IF(ISBLANK(Glutamine!K39),"",Glutamine!K39)</f>
        <v/>
      </c>
      <c r="L48" s="238" t="str">
        <f>IF(ISBLANK(Glutamine!L39),"",Glutamine!L39)</f>
        <v/>
      </c>
      <c r="M48" s="238" t="str">
        <f>IF(ISBLANK(Glutamine!M39),"",Glutamine!M39)</f>
        <v/>
      </c>
      <c r="N48" s="238" t="str">
        <f>IF(ISBLANK(Glutamine!N39),"",Glutamine!N39)</f>
        <v/>
      </c>
      <c r="O48" s="238" t="str">
        <f>IF(ISBLANK(Glutamine!O39),"",Glutamine!O39)</f>
        <v/>
      </c>
      <c r="P48" s="238" t="str">
        <f>IF(ISBLANK(Glutamine!P39),"",Glutamine!P39)</f>
        <v/>
      </c>
      <c r="Q48" s="238" t="str">
        <f>IF(ISBLANK(Glutamine!Q39),"",Glutamine!Q39)</f>
        <v/>
      </c>
      <c r="R48" s="238" t="str">
        <f>IF(ISBLANK(Glutamine!R39),"",Glutamine!R39)</f>
        <v/>
      </c>
      <c r="S48" s="238" t="str">
        <f>IF(ISBLANK(Glutamine!S39),"",Glutamine!S39)</f>
        <v/>
      </c>
      <c r="T48" s="238" t="str">
        <f>IF(ISBLANK(Glutamine!T39),"",Glutamine!T39)</f>
        <v/>
      </c>
      <c r="U48" s="238" t="str">
        <f>IF(ISBLANK(Glutamine!U39),"",Glutamine!U39)</f>
        <v/>
      </c>
      <c r="V48" s="238" t="str">
        <f>IF(ISBLANK(Glutamine!V39),"",Glutamine!V39)</f>
        <v/>
      </c>
      <c r="W48" s="238" t="str">
        <f>IF(ISBLANK(Glutamine!W39),"",Glutamine!W39)</f>
        <v/>
      </c>
      <c r="X48" s="238" t="str">
        <f>IF(ISBLANK(Glutamine!X39),"",Glutamine!X39)</f>
        <v/>
      </c>
      <c r="Y48" s="238" t="str">
        <f>IF(ISBLANK(Glutamine!Y39),"",Glutamine!Y39)</f>
        <v/>
      </c>
      <c r="Z48" s="238" t="str">
        <f>IF(ISBLANK(Glutamine!Z39),"",Glutamine!Z39)</f>
        <v/>
      </c>
      <c r="AA48" s="238" t="str">
        <f>IF(ISBLANK(Glutamine!AA39),"",Glutamine!AA39)</f>
        <v/>
      </c>
      <c r="AB48" s="238" t="str">
        <f>IF(ISBLANK(Glutamine!AB39),"",Glutamine!AB39)</f>
        <v/>
      </c>
      <c r="AC48" s="238" t="str">
        <f>IF(ISBLANK(Glutamine!AC39),"",Glutamine!AC39)</f>
        <v/>
      </c>
      <c r="AD48" s="238" t="str">
        <f>IF(ISBLANK(Glutamine!AD39),"",Glutamine!AD39)</f>
        <v/>
      </c>
      <c r="AE48" s="238" t="str">
        <f>IF(ISBLANK(Glutamine!AE39),"",Glutamine!AE39)</f>
        <v/>
      </c>
      <c r="AF48" s="238" t="str">
        <f>IF(ISBLANK(Glutamine!AF39),"",Glutamine!AF39)</f>
        <v/>
      </c>
      <c r="AG48" s="238" t="str">
        <f>IF(ISBLANK(Glutamine!AG39),"",Glutamine!AG39)</f>
        <v/>
      </c>
      <c r="AH48" s="238" t="str">
        <f>IF(ISBLANK(Glutamine!AH39),"",Glutamine!AH39)</f>
        <v/>
      </c>
      <c r="AI48" s="238" t="str">
        <f>IF(ISBLANK(Glutamine!AI39),"",Glutamine!AI39)</f>
        <v/>
      </c>
      <c r="AJ48" s="238" t="str">
        <f>IF(ISBLANK(Glutamine!AJ39),"",Glutamine!AJ39)</f>
        <v/>
      </c>
      <c r="AK48" s="238" t="str">
        <f>IF(ISBLANK(Glutamine!AK39),"",Glutamine!AK39)</f>
        <v/>
      </c>
      <c r="AL48" s="238" t="str">
        <f>IF(ISBLANK(Glutamine!AL39),"",Glutamine!AL39)</f>
        <v/>
      </c>
      <c r="AM48" s="238" t="str">
        <f>IF(ISBLANK(Glutamine!AM39),"",Glutamine!AM39)</f>
        <v/>
      </c>
      <c r="AN48" s="238" t="str">
        <f>IF(ISBLANK(Glutamine!AN39),"",Glutamine!AN39)</f>
        <v/>
      </c>
      <c r="AO48" s="238" t="str">
        <f>IF(ISBLANK(Glutamine!AO39),"",Glutamine!AO39)</f>
        <v/>
      </c>
      <c r="AP48" s="238" t="str">
        <f>IF(ISBLANK(Glutamine!AP39),"",Glutamine!AP39)</f>
        <v/>
      </c>
      <c r="AQ48" s="238" t="e">
        <f>IF(ISBLANK(Glutamine!#REF!),"",Glutamine!#REF!)</f>
        <v>#REF!</v>
      </c>
      <c r="AR48" s="238" t="e">
        <f>IF(ISBLANK(Glutamine!#REF!),"",Glutamine!#REF!)</f>
        <v>#REF!</v>
      </c>
      <c r="AS48" s="238" t="e">
        <f>IF(ISBLANK(Glutamine!#REF!),"",Glutamine!#REF!)</f>
        <v>#REF!</v>
      </c>
      <c r="AT48" s="238" t="e">
        <f>IF(ISBLANK(Glutamine!#REF!),"",Glutamine!#REF!)</f>
        <v>#REF!</v>
      </c>
      <c r="AU48" s="238" t="e">
        <f>IF(ISBLANK(Glutamine!#REF!),"",Glutamine!#REF!)</f>
        <v>#REF!</v>
      </c>
      <c r="AV48" s="238" t="e">
        <f>IF(ISBLANK(Glutamine!#REF!),"",Glutamine!#REF!)</f>
        <v>#REF!</v>
      </c>
      <c r="AW48" s="238" t="e">
        <f>IF(ISBLANK(Glutamine!#REF!),"",Glutamine!#REF!)</f>
        <v>#REF!</v>
      </c>
      <c r="AX48" s="238" t="e">
        <f>IF(ISBLANK(Glutamine!#REF!),"",Glutamine!#REF!)</f>
        <v>#REF!</v>
      </c>
      <c r="AY48" s="238" t="e">
        <f>IF(ISBLANK(Glutamine!#REF!),"",Glutamine!#REF!)</f>
        <v>#REF!</v>
      </c>
      <c r="AZ48" s="238" t="e">
        <f>IF(ISBLANK(Glutamine!#REF!),"",Glutamine!#REF!)</f>
        <v>#REF!</v>
      </c>
      <c r="BA48" s="238" t="e">
        <f>IF(ISBLANK(Glutamine!#REF!),"",Glutamine!#REF!)</f>
        <v>#REF!</v>
      </c>
      <c r="BB48" s="238" t="e">
        <f>IF(ISBLANK(Glutamine!#REF!),"",Glutamine!#REF!)</f>
        <v>#REF!</v>
      </c>
      <c r="BC48" s="238" t="e">
        <f>IF(ISBLANK(Glutamine!#REF!),"",Glutamine!#REF!)</f>
        <v>#REF!</v>
      </c>
      <c r="BD48" s="238" t="e">
        <f>IF(ISBLANK(Glutamine!#REF!),"",Glutamine!#REF!)</f>
        <v>#REF!</v>
      </c>
      <c r="BE48" s="238" t="e">
        <f>IF(ISBLANK(Glutamine!#REF!),"",Glutamine!#REF!)</f>
        <v>#REF!</v>
      </c>
      <c r="BF48" s="238" t="e">
        <f>IF(ISBLANK(Glutamine!#REF!),"",Glutamine!#REF!)</f>
        <v>#REF!</v>
      </c>
      <c r="BG48" s="238" t="e">
        <f>IF(ISBLANK(Glutamine!#REF!),"",Glutamine!#REF!)</f>
        <v>#REF!</v>
      </c>
      <c r="BH48" s="238" t="e">
        <f>IF(ISBLANK(Glutamine!#REF!),"",Glutamine!#REF!)</f>
        <v>#REF!</v>
      </c>
      <c r="BI48" s="238" t="e">
        <f>IF(ISBLANK(Glutamine!#REF!),"",Glutamine!#REF!)</f>
        <v>#REF!</v>
      </c>
      <c r="BJ48" s="238" t="e">
        <f>IF(ISBLANK(Glutamine!#REF!),"",Glutamine!#REF!)</f>
        <v>#REF!</v>
      </c>
      <c r="BK48" s="238" t="e">
        <f>IF(ISBLANK(Glutamine!#REF!),"",Glutamine!#REF!)</f>
        <v>#REF!</v>
      </c>
      <c r="BL48" s="238" t="e">
        <f>IF(ISBLANK(Glutamine!#REF!),"",Glutamine!#REF!)</f>
        <v>#REF!</v>
      </c>
      <c r="BM48" s="238" t="e">
        <f>IF(ISBLANK(Glutamine!#REF!),"",Glutamine!#REF!)</f>
        <v>#REF!</v>
      </c>
      <c r="BN48" s="238" t="str">
        <f>IF(ISBLANK('In Process Calc.'!B41),"",ROUND('In Process Calc.'!B41,2))</f>
        <v/>
      </c>
      <c r="BO48" s="238" t="str">
        <f>IF(ISBLANK('In Process Calc.'!C41),"",ROUND('In Process Calc.'!C41,2))</f>
        <v/>
      </c>
      <c r="BP48" s="238" t="str">
        <f>IF(ISBLANK('In Process Calc.'!E41),"",'In Process Calc.'!E41)</f>
        <v/>
      </c>
      <c r="BQ48" s="238" t="str">
        <f>IF(ISBLANK('In Process Calc.'!F41),"",'In Process Calc.'!F41)</f>
        <v/>
      </c>
      <c r="BR48" s="238" t="str">
        <f>IF(ISBLANK('In Process Calc.'!H41),"",'In Process Calc.'!H41)</f>
        <v/>
      </c>
      <c r="BS48" s="238" t="str">
        <f>IF(ISBLANK('In Process Calc.'!J41),"",'In Process Calc.'!J41)</f>
        <v/>
      </c>
      <c r="BT48" s="238" t="str">
        <f>IF(ISBLANK('In Process Calc.'!K41),"",'In Process Calc.'!K41)</f>
        <v/>
      </c>
      <c r="BU48" s="238" t="str">
        <f>IF(ISBLANK('In Process Calc.'!L41),"",'In Process Calc.'!L41)</f>
        <v/>
      </c>
      <c r="BV48" s="243" t="str">
        <f>IF(ISBLANK('In Process Calc.'!M41),"",'In Process Calc.'!M41)</f>
        <v/>
      </c>
      <c r="BW48" s="243" t="str">
        <f>IF(ISBLANK('In Process Calc.'!N41),"",'In Process Calc.'!N41)</f>
        <v/>
      </c>
      <c r="BX48" s="243" t="str">
        <f>IF(ISBLANK('In Process Calc.'!O41),"",'In Process Calc.'!O41)</f>
        <v/>
      </c>
      <c r="BY48" s="243" t="str">
        <f>IF(ISBLANK('In Process Calc.'!P41),"",'In Process Calc.'!P41)</f>
        <v/>
      </c>
      <c r="BZ48" s="243" t="str">
        <f>IF(ISBLANK('In Process Calc.'!Q41),"",'In Process Calc.'!Q41)</f>
        <v/>
      </c>
      <c r="CA48" s="243" t="str">
        <f>IF(ISBLANK('In Process Calc.'!R41),"",'In Process Calc.'!R41)</f>
        <v/>
      </c>
      <c r="CB48" s="243" t="str">
        <f>IF(ISBLANK('In Process Calc.'!S41),"",'In Process Calc.'!S41)</f>
        <v/>
      </c>
      <c r="CC48" s="243" t="str">
        <f>IF(ISBLANK('In Process Calc.'!T41),"",'In Process Calc.'!T41)</f>
        <v/>
      </c>
      <c r="CD48" s="243" t="str">
        <f>IF(ISBLANK('In Process Calc.'!U41),"",'In Process Calc.'!U41)</f>
        <v/>
      </c>
      <c r="CE48" s="243" t="str">
        <f>IF(ISBLANK('In Process Calc.'!V41),"",'In Process Calc.'!V41)</f>
        <v/>
      </c>
      <c r="CF48" s="243" t="str">
        <f>IF(ISBLANK('In Process Calc.'!W41),"",'In Process Calc.'!W41)</f>
        <v/>
      </c>
      <c r="CG48" s="243" t="str">
        <f>IF(ISBLANK('In Process Calc.'!X41),"",'In Process Calc.'!X41)</f>
        <v/>
      </c>
      <c r="CH48" s="243" t="str">
        <f>IF(ISBLANK('In Process Calc.'!Y41),"",'In Process Calc.'!Y41)</f>
        <v/>
      </c>
      <c r="CI48" s="243" t="str">
        <f>IF(ISBLANK('In Process Calc.'!Z41),"",'In Process Calc.'!Z41)</f>
        <v/>
      </c>
      <c r="CJ48" s="243" t="str">
        <f>IF(ISBLANK('In Process Calc.'!AA41),"",'In Process Calc.'!AA41)</f>
        <v/>
      </c>
      <c r="CK48" s="243" t="str">
        <f>IF(ISBLANK('In Process Calc.'!AB41),"",'In Process Calc.'!AB41)</f>
        <v/>
      </c>
      <c r="CL48" s="243" t="str">
        <f>IF(ISBLANK('In Process Calc.'!AC41),"",'In Process Calc.'!AC41)</f>
        <v/>
      </c>
      <c r="CM48" s="243" t="str">
        <f>IF(ISBLANK('In Process Calc.'!AD41),"",'In Process Calc.'!AD41)</f>
        <v/>
      </c>
      <c r="CN48" s="243" t="str">
        <f>IF(ISBLANK('In Process Calc.'!AE41),"",'In Process Calc.'!AE41)</f>
        <v/>
      </c>
      <c r="CO48" s="243" t="str">
        <f>IF(ISBLANK('In Process Calc.'!AF41),"",'In Process Calc.'!AF41)</f>
        <v/>
      </c>
      <c r="CP48" s="243" t="str">
        <f>IF(ISBLANK('In Process Calc.'!AG41),"",'In Process Calc.'!AG41)</f>
        <v/>
      </c>
      <c r="CQ48" s="243" t="str">
        <f>IF(ISBLANK('In Process Calc.'!AH41),"",'In Process Calc.'!AH41)</f>
        <v/>
      </c>
      <c r="CR48" s="243" t="str">
        <f>IF(ISBLANK('In Process Calc.'!AI41),"",'In Process Calc.'!AI41)</f>
        <v/>
      </c>
      <c r="CS48" s="243" t="str">
        <f>IF(ISBLANK('In Process Calc.'!AJ41),"",'In Process Calc.'!AJ41)</f>
        <v/>
      </c>
      <c r="CT48" s="243" t="str">
        <f>IF(ISBLANK('In Process Calc.'!AK41),"",'In Process Calc.'!AK41)</f>
        <v/>
      </c>
      <c r="CU48" s="243" t="str">
        <f>IF(ISBLANK('In Process Calc.'!AL41),"",'In Process Calc.'!AL41)</f>
        <v/>
      </c>
      <c r="CV48" s="243" t="str">
        <f>IF(ISBLANK('In Process Calc.'!AM41),"",'In Process Calc.'!AM41)</f>
        <v/>
      </c>
      <c r="CW48" s="243" t="str">
        <f>IF(ISBLANK('In Process Calc.'!AN41),"",'In Process Calc.'!AN41)</f>
        <v/>
      </c>
      <c r="CX48" s="243" t="str">
        <f>IF(ISBLANK('In Process Calc.'!AO41),"",'In Process Calc.'!AO41)</f>
        <v/>
      </c>
      <c r="CY48" s="243" t="str">
        <f>IF(ISBLANK('In Process Calc.'!AP41),"",'In Process Calc.'!AP41)</f>
        <v/>
      </c>
      <c r="CZ48" s="243" t="str">
        <f>IF(ISBLANK('In Process Calc.'!AQ41),"",'In Process Calc.'!AQ41)</f>
        <v/>
      </c>
      <c r="DA48" s="243" t="str">
        <f>IF(ISBLANK('In Process Calc.'!AR41),"",'In Process Calc.'!AR41)</f>
        <v/>
      </c>
      <c r="DB48" s="243" t="str">
        <f>IF(ISBLANK('In Process Calc.'!AS41),"",'In Process Calc.'!AS41)</f>
        <v/>
      </c>
      <c r="DC48" s="243" t="str">
        <f>IF(ISBLANK('In Process Calc.'!AT41),"",'In Process Calc.'!AT41)</f>
        <v/>
      </c>
      <c r="DD48" s="243" t="str">
        <f>IF(ISBLANK('In Process Calc.'!AU41),"",'In Process Calc.'!AU41)</f>
        <v/>
      </c>
      <c r="DE48" s="243" t="str">
        <f>IF(ISBLANK('In Process Calc.'!AV41),"",'In Process Calc.'!AV41)</f>
        <v/>
      </c>
      <c r="DF48" s="243" t="str">
        <f>IF(ISBLANK('In Process Calc.'!AW41),"",'In Process Calc.'!AW41)</f>
        <v/>
      </c>
      <c r="DG48" s="243" t="str">
        <f>IF(ISBLANK('In Process Calc.'!AX41),"",'In Process Calc.'!AX41)</f>
        <v/>
      </c>
      <c r="DH48" s="243" t="str">
        <f>IF(ISBLANK('In Process Calc.'!AY41),"",'In Process Calc.'!AY41)</f>
        <v/>
      </c>
      <c r="DI48" s="243" t="str">
        <f>IF(ISBLANK('In Process Calc.'!AZ41),"",'In Process Calc.'!AZ41)</f>
        <v/>
      </c>
      <c r="DJ48" s="243" t="str">
        <f>IF(ISBLANK('In Process Calc.'!BA41),"",'In Process Calc.'!BA41)</f>
        <v/>
      </c>
      <c r="DK48" s="243" t="str">
        <f>IF(ISBLANK('In Process Calc.'!BB41),"",'In Process Calc.'!BB41)</f>
        <v/>
      </c>
      <c r="DL48" s="243" t="str">
        <f>IF(ISBLANK('In Process Calc.'!BC41),"",'In Process Calc.'!BC41)</f>
        <v/>
      </c>
      <c r="DM48" s="243" t="str">
        <f>IF(ISBLANK('In Process Calc.'!BD41),"",'In Process Calc.'!BD41)</f>
        <v/>
      </c>
      <c r="DN48" s="243" t="str">
        <f>IF(ISBLANK('In Process Calc.'!BE41),"",'In Process Calc.'!BE41)</f>
        <v/>
      </c>
      <c r="DO48" s="243" t="str">
        <f>IF(ISBLANK('In Process Calc.'!BF41),"",'In Process Calc.'!BF41)</f>
        <v/>
      </c>
      <c r="DP48" s="243" t="str">
        <f>IF(ISBLANK('In Process Calc.'!BG41),"",'In Process Calc.'!BG41)</f>
        <v/>
      </c>
      <c r="DQ48" s="243" t="str">
        <f>IF(ISBLANK('In Process Calc.'!BH41),"",'In Process Calc.'!BH41)</f>
        <v/>
      </c>
      <c r="DR48" s="243" t="str">
        <f>IF(ISBLANK('In Process Calc.'!BI41),"",'In Process Calc.'!BI41)</f>
        <v/>
      </c>
      <c r="DS48" s="243" t="str">
        <f>IF(ISBLANK('In Process Calc.'!BJ41),"",'In Process Calc.'!BJ41)</f>
        <v/>
      </c>
      <c r="DT48" s="243" t="str">
        <f>IF(ISBLANK('In Process Calc.'!BK41),"",'In Process Calc.'!BK41)</f>
        <v/>
      </c>
      <c r="DU48" s="243" t="str">
        <f>IF(ISBLANK('In Process Calc.'!BL41),"",'In Process Calc.'!BL41)</f>
        <v/>
      </c>
      <c r="DV48" s="243" t="str">
        <f>IF(ISBLANK('In Process Calc.'!BM41),"",'In Process Calc.'!BM41)</f>
        <v/>
      </c>
      <c r="DW48" s="243" t="str">
        <f>IF(ISBLANK('In Process Calc.'!BN41),"",'In Process Calc.'!BN41)</f>
        <v/>
      </c>
      <c r="DX48" s="243" t="str">
        <f>IF(ISBLANK('In Process Calc.'!BO41),"",'In Process Calc.'!BO41)</f>
        <v/>
      </c>
      <c r="DY48" s="243" t="str">
        <f>IF(ISBLANK('In Process Calc.'!BP41),"",'In Process Calc.'!BP41)</f>
        <v/>
      </c>
      <c r="DZ48" s="243" t="str">
        <f>IF(ISBLANK('In Process Calc.'!BQ41),"",'In Process Calc.'!BQ41)</f>
        <v/>
      </c>
      <c r="EA48" s="243" t="str">
        <f>IF(ISBLANK('In Process Calc.'!BR41),"",'In Process Calc.'!BR41)</f>
        <v/>
      </c>
      <c r="EB48" s="243" t="str">
        <f>IF(ISBLANK('In Process Calc.'!BS41),"",'In Process Calc.'!BS41)</f>
        <v/>
      </c>
      <c r="EC48" s="243" t="str">
        <f>IF(ISBLANK('In Process Calc.'!BT41),"",'In Process Calc.'!BT41)</f>
        <v/>
      </c>
      <c r="ED48" s="243" t="str">
        <f>IF(ISBLANK('In Process Calc.'!BU41),"",'In Process Calc.'!BU41)</f>
        <v/>
      </c>
      <c r="EE48" s="243" t="str">
        <f>IF(ISBLANK('In Process Calc.'!BV41),"",'In Process Calc.'!BV41)</f>
        <v/>
      </c>
      <c r="EF48" s="243" t="str">
        <f>IF(ISBLANK('In Process Calc.'!BW41),"",'In Process Calc.'!BW41)</f>
        <v/>
      </c>
      <c r="EG48" s="243" t="str">
        <f>IF(ISBLANK('In Process Calc.'!BX41),"",'In Process Calc.'!BX41)</f>
        <v/>
      </c>
      <c r="EH48" s="243" t="str">
        <f>IF(ISBLANK('In Process Calc.'!BY41),"",'In Process Calc.'!BY41)</f>
        <v/>
      </c>
      <c r="EI48" s="243" t="str">
        <f>IF(ISBLANK('In Process Calc.'!BZ41),"",'In Process Calc.'!BZ41)</f>
        <v/>
      </c>
      <c r="EJ48" s="243" t="str">
        <f>IF(ISBLANK('In Process Calc.'!CA41),"",'In Process Calc.'!CA41)</f>
        <v/>
      </c>
      <c r="EK48" s="243" t="str">
        <f>IF(ISBLANK('Post Process Calc.'!A48),"",'Post Process Calc.'!A48)</f>
        <v/>
      </c>
      <c r="EL48" s="243" t="str">
        <f>IF(ISBLANK('Post Process Calc.'!C48),"",'Post Process Calc.'!C48)</f>
        <v/>
      </c>
      <c r="EM48" s="243" t="str">
        <f>IF(ISBLANK('Post Process Calc.'!D48),"",'Post Process Calc.'!D48)</f>
        <v/>
      </c>
      <c r="EN48" s="243" t="str">
        <f>IF(ISBLANK('Post Process Calc.'!E48),"",'Post Process Calc.'!E48)</f>
        <v/>
      </c>
      <c r="EO48" s="243" t="str">
        <f>IF(ISBLANK('Post Process Calc.'!F48),"",'Post Process Calc.'!F48)</f>
        <v/>
      </c>
      <c r="EP48" s="243" t="str">
        <f>IF(ISBLANK('Post Process Calc.'!G48),"",'Post Process Calc.'!G48)</f>
        <v/>
      </c>
      <c r="EQ48" s="243" t="str">
        <f>IF(ISBLANK('Post Process Calc.'!H48),"",'Post Process Calc.'!H48)</f>
        <v/>
      </c>
      <c r="ER48" s="243" t="str">
        <f>IF(ISBLANK('Post Process Calc.'!I48),"",'Post Process Calc.'!I48)</f>
        <v/>
      </c>
      <c r="ES48" s="243" t="str">
        <f>IF(ISBLANK('Post Process Calc.'!J48),"",'Post Process Calc.'!J48)</f>
        <v/>
      </c>
      <c r="ET48" s="243" t="str">
        <f>IF(ISBLANK('Post Process Calc.'!K48),"",'Post Process Calc.'!K48)</f>
        <v/>
      </c>
      <c r="EU48" s="243" t="str">
        <f>IF(ISBLANK('Post Process Calc.'!L48),"",'Post Process Calc.'!L48)</f>
        <v/>
      </c>
      <c r="EV48" s="243" t="str">
        <f>IF(ISBLANK('Post Process Calc.'!M48),"",'Post Process Calc.'!M48)</f>
        <v/>
      </c>
      <c r="EW48" s="243" t="str">
        <f>IF(ISBLANK('Post Process Calc.'!N48),"",'Post Process Calc.'!N48)</f>
        <v/>
      </c>
      <c r="EX48" s="243" t="str">
        <f>IF(ISBLANK('Post Process Calc.'!O48),"",'Post Process Calc.'!O48)</f>
        <v/>
      </c>
      <c r="EY48" s="243" t="str">
        <f>IF(ISBLANK('Post Process Calc.'!P48),"",'Post Process Calc.'!P48)</f>
        <v/>
      </c>
      <c r="EZ48" s="243" t="str">
        <f>IF(ISBLANK('Post Process Calc.'!Q48),"",'Post Process Calc.'!Q48)</f>
        <v/>
      </c>
      <c r="FA48" s="243" t="str">
        <f>IF(ISBLANK('Post Process Calc.'!R48),"",'Post Process Calc.'!R48)</f>
        <v/>
      </c>
      <c r="FB48" s="243" t="str">
        <f>IF(ISBLANK('Post Process Calc.'!S48),"",'Post Process Calc.'!S48)</f>
        <v/>
      </c>
      <c r="FC48" s="243" t="str">
        <f>IF(ISBLANK('Post Process Calc.'!T48),"",'Post Process Calc.'!T48)</f>
        <v/>
      </c>
      <c r="FD48" s="243" t="str">
        <f>IF(ISBLANK('Post Process Calc.'!U48),"",'Post Process Calc.'!U48)</f>
        <v/>
      </c>
      <c r="FE48" s="243" t="str">
        <f>IF(ISBLANK('Post Process Calc.'!V48),"",'Post Process Calc.'!V48)</f>
        <v/>
      </c>
      <c r="FF48" s="243" t="str">
        <f>IF(ISBLANK('Post Process Calc.'!W48),"",'Post Process Calc.'!W48)</f>
        <v/>
      </c>
      <c r="FG48" s="243" t="str">
        <f>IF(ISBLANK('Post Process Calc.'!X48),"",'Post Process Calc.'!X48)</f>
        <v/>
      </c>
      <c r="FH48" s="243" t="str">
        <f>IF(ISBLANK('Post Process Calc.'!Y48),"",'Post Process Calc.'!Y48)</f>
        <v/>
      </c>
      <c r="FI48" s="243" t="str">
        <f>IF(ISBLANK('Post Process Calc.'!Z48),"",'Post Process Calc.'!Z48)</f>
        <v/>
      </c>
      <c r="FJ48" s="243" t="str">
        <f>IF(ISBLANK('Post Process Calc.'!AA48),"",'Post Process Calc.'!AA48)</f>
        <v/>
      </c>
      <c r="FK48" s="243" t="str">
        <f>IF(ISBLANK('Post Process Calc.'!AB48),"",'Post Process Calc.'!AB48)</f>
        <v/>
      </c>
      <c r="FL48" s="243" t="str">
        <f>IF(ISBLANK('Post Process Calc.'!AC48),"",'Post Process Calc.'!AC48)</f>
        <v/>
      </c>
      <c r="FM48" s="243" t="str">
        <f>IF(ISBLANK('Post Process Calc.'!AD48),"",'Post Process Calc.'!AD48)</f>
        <v/>
      </c>
      <c r="FN48" s="243" t="str">
        <f>IF(ISBLANK('Post Process Calc.'!AE48),"",'Post Process Calc.'!AE48)</f>
        <v/>
      </c>
      <c r="FO48" s="243" t="str">
        <f>IF(ISBLANK('Post Process Calc.'!AF48),"",'Post Process Calc.'!AF48)</f>
        <v/>
      </c>
      <c r="FP48" s="243" t="str">
        <f>IF(ISBLANK('Post Process Calc.'!AG48),"",'Post Process Calc.'!AG48)</f>
        <v/>
      </c>
      <c r="FQ48" s="243" t="str">
        <f>IF(ISBLANK('Post Process Calc.'!AH48),"",'Post Process Calc.'!AH48)</f>
        <v/>
      </c>
      <c r="FR48" s="243" t="str">
        <f>IF(ISBLANK('Post Process Calc.'!AI48),"",'Post Process Calc.'!AI48)</f>
        <v/>
      </c>
      <c r="FS48" s="243" t="str">
        <f>IF(ISBLANK('Post Process Calc.'!AJ48),"",'Post Process Calc.'!AJ48)</f>
        <v/>
      </c>
    </row>
    <row r="49" spans="1:175">
      <c r="A49" s="238" t="str">
        <f>IF(Glutamine!B40&lt;&gt;0,Glutamine!$B$1,"")</f>
        <v/>
      </c>
      <c r="B49" s="238" t="str">
        <f>IF(ISBLANK(Glutamine!A40),"",Glutamine!A40)</f>
        <v/>
      </c>
      <c r="C49" s="245" t="str">
        <f>IF(ISBLANK(Glutamine!B40),"",Glutamine!B40)</f>
        <v/>
      </c>
      <c r="D49" s="246" t="str">
        <f>IF(ISBLANK(Glutamine!C40),"",Glutamine!C40)</f>
        <v/>
      </c>
      <c r="E49" s="238" t="str">
        <f>IF(ISBLANK(Glutamine!D40),"",Glutamine!D40)</f>
        <v/>
      </c>
      <c r="F49" s="238" t="str">
        <f>IF(ISBLANK(Glutamine!E40),"",Glutamine!E40)</f>
        <v/>
      </c>
      <c r="G49" s="238" t="str">
        <f>IF(ISBLANK(Glutamine!G40),"",Glutamine!G40)</f>
        <v/>
      </c>
      <c r="H49" s="238" t="str">
        <f>IF(ISBLANK(Glutamine!H40),"",Glutamine!H40)</f>
        <v/>
      </c>
      <c r="I49" s="238" t="str">
        <f>IF(ISBLANK(Glutamine!I40),"",Glutamine!I40)</f>
        <v/>
      </c>
      <c r="J49" s="238" t="str">
        <f>IF(ISBLANK(Glutamine!J40),"",Glutamine!J40)</f>
        <v/>
      </c>
      <c r="K49" s="238" t="str">
        <f>IF(ISBLANK(Glutamine!K40),"",Glutamine!K40)</f>
        <v/>
      </c>
      <c r="L49" s="238" t="str">
        <f>IF(ISBLANK(Glutamine!L40),"",Glutamine!L40)</f>
        <v/>
      </c>
      <c r="M49" s="238" t="str">
        <f>IF(ISBLANK(Glutamine!M40),"",Glutamine!M40)</f>
        <v/>
      </c>
      <c r="N49" s="238" t="str">
        <f>IF(ISBLANK(Glutamine!N40),"",Glutamine!N40)</f>
        <v/>
      </c>
      <c r="O49" s="238" t="str">
        <f>IF(ISBLANK(Glutamine!O40),"",Glutamine!O40)</f>
        <v/>
      </c>
      <c r="P49" s="238" t="str">
        <f>IF(ISBLANK(Glutamine!P40),"",Glutamine!P40)</f>
        <v/>
      </c>
      <c r="Q49" s="238" t="str">
        <f>IF(ISBLANK(Glutamine!Q40),"",Glutamine!Q40)</f>
        <v/>
      </c>
      <c r="R49" s="238" t="str">
        <f>IF(ISBLANK(Glutamine!R40),"",Glutamine!R40)</f>
        <v/>
      </c>
      <c r="S49" s="238" t="str">
        <f>IF(ISBLANK(Glutamine!S40),"",Glutamine!S40)</f>
        <v/>
      </c>
      <c r="T49" s="238" t="str">
        <f>IF(ISBLANK(Glutamine!T40),"",Glutamine!T40)</f>
        <v/>
      </c>
      <c r="U49" s="238" t="str">
        <f>IF(ISBLANK(Glutamine!U40),"",Glutamine!U40)</f>
        <v/>
      </c>
      <c r="V49" s="238" t="str">
        <f>IF(ISBLANK(Glutamine!V40),"",Glutamine!V40)</f>
        <v/>
      </c>
      <c r="W49" s="238" t="str">
        <f>IF(ISBLANK(Glutamine!W40),"",Glutamine!W40)</f>
        <v/>
      </c>
      <c r="X49" s="238" t="str">
        <f>IF(ISBLANK(Glutamine!X40),"",Glutamine!X40)</f>
        <v/>
      </c>
      <c r="Y49" s="238" t="str">
        <f>IF(ISBLANK(Glutamine!Y40),"",Glutamine!Y40)</f>
        <v/>
      </c>
      <c r="Z49" s="238" t="str">
        <f>IF(ISBLANK(Glutamine!Z40),"",Glutamine!Z40)</f>
        <v/>
      </c>
      <c r="AA49" s="238" t="str">
        <f>IF(ISBLANK(Glutamine!AA40),"",Glutamine!AA40)</f>
        <v/>
      </c>
      <c r="AB49" s="238" t="str">
        <f>IF(ISBLANK(Glutamine!AB40),"",Glutamine!AB40)</f>
        <v/>
      </c>
      <c r="AC49" s="238" t="str">
        <f>IF(ISBLANK(Glutamine!AC40),"",Glutamine!AC40)</f>
        <v/>
      </c>
      <c r="AD49" s="238" t="str">
        <f>IF(ISBLANK(Glutamine!AD40),"",Glutamine!AD40)</f>
        <v/>
      </c>
      <c r="AE49" s="238" t="str">
        <f>IF(ISBLANK(Glutamine!AE40),"",Glutamine!AE40)</f>
        <v/>
      </c>
      <c r="AF49" s="238" t="str">
        <f>IF(ISBLANK(Glutamine!AF40),"",Glutamine!AF40)</f>
        <v/>
      </c>
      <c r="AG49" s="238" t="str">
        <f>IF(ISBLANK(Glutamine!AG40),"",Glutamine!AG40)</f>
        <v/>
      </c>
      <c r="AH49" s="238" t="str">
        <f>IF(ISBLANK(Glutamine!AH40),"",Glutamine!AH40)</f>
        <v/>
      </c>
      <c r="AI49" s="238" t="str">
        <f>IF(ISBLANK(Glutamine!AI40),"",Glutamine!AI40)</f>
        <v/>
      </c>
      <c r="AJ49" s="238" t="str">
        <f>IF(ISBLANK(Glutamine!AJ40),"",Glutamine!AJ40)</f>
        <v/>
      </c>
      <c r="AK49" s="238" t="str">
        <f>IF(ISBLANK(Glutamine!AK40),"",Glutamine!AK40)</f>
        <v/>
      </c>
      <c r="AL49" s="238" t="str">
        <f>IF(ISBLANK(Glutamine!AL40),"",Glutamine!AL40)</f>
        <v/>
      </c>
      <c r="AM49" s="238" t="str">
        <f>IF(ISBLANK(Glutamine!AM40),"",Glutamine!AM40)</f>
        <v/>
      </c>
      <c r="AN49" s="238" t="str">
        <f>IF(ISBLANK(Glutamine!AN40),"",Glutamine!AN40)</f>
        <v/>
      </c>
      <c r="AO49" s="238" t="str">
        <f>IF(ISBLANK(Glutamine!AO40),"",Glutamine!AO40)</f>
        <v/>
      </c>
      <c r="AP49" s="238" t="str">
        <f>IF(ISBLANK(Glutamine!AP40),"",Glutamine!AP40)</f>
        <v/>
      </c>
      <c r="AQ49" s="238" t="e">
        <f>IF(ISBLANK(Glutamine!#REF!),"",Glutamine!#REF!)</f>
        <v>#REF!</v>
      </c>
      <c r="AR49" s="238" t="e">
        <f>IF(ISBLANK(Glutamine!#REF!),"",Glutamine!#REF!)</f>
        <v>#REF!</v>
      </c>
      <c r="AS49" s="238" t="e">
        <f>IF(ISBLANK(Glutamine!#REF!),"",Glutamine!#REF!)</f>
        <v>#REF!</v>
      </c>
      <c r="AT49" s="238" t="e">
        <f>IF(ISBLANK(Glutamine!#REF!),"",Glutamine!#REF!)</f>
        <v>#REF!</v>
      </c>
      <c r="AU49" s="238" t="e">
        <f>IF(ISBLANK(Glutamine!#REF!),"",Glutamine!#REF!)</f>
        <v>#REF!</v>
      </c>
      <c r="AV49" s="238" t="e">
        <f>IF(ISBLANK(Glutamine!#REF!),"",Glutamine!#REF!)</f>
        <v>#REF!</v>
      </c>
      <c r="AW49" s="238" t="e">
        <f>IF(ISBLANK(Glutamine!#REF!),"",Glutamine!#REF!)</f>
        <v>#REF!</v>
      </c>
      <c r="AX49" s="238" t="e">
        <f>IF(ISBLANK(Glutamine!#REF!),"",Glutamine!#REF!)</f>
        <v>#REF!</v>
      </c>
      <c r="AY49" s="238" t="e">
        <f>IF(ISBLANK(Glutamine!#REF!),"",Glutamine!#REF!)</f>
        <v>#REF!</v>
      </c>
      <c r="AZ49" s="238" t="e">
        <f>IF(ISBLANK(Glutamine!#REF!),"",Glutamine!#REF!)</f>
        <v>#REF!</v>
      </c>
      <c r="BA49" s="238" t="e">
        <f>IF(ISBLANK(Glutamine!#REF!),"",Glutamine!#REF!)</f>
        <v>#REF!</v>
      </c>
      <c r="BB49" s="238" t="e">
        <f>IF(ISBLANK(Glutamine!#REF!),"",Glutamine!#REF!)</f>
        <v>#REF!</v>
      </c>
      <c r="BC49" s="238" t="e">
        <f>IF(ISBLANK(Glutamine!#REF!),"",Glutamine!#REF!)</f>
        <v>#REF!</v>
      </c>
      <c r="BD49" s="238" t="e">
        <f>IF(ISBLANK(Glutamine!#REF!),"",Glutamine!#REF!)</f>
        <v>#REF!</v>
      </c>
      <c r="BE49" s="238" t="e">
        <f>IF(ISBLANK(Glutamine!#REF!),"",Glutamine!#REF!)</f>
        <v>#REF!</v>
      </c>
      <c r="BF49" s="238" t="e">
        <f>IF(ISBLANK(Glutamine!#REF!),"",Glutamine!#REF!)</f>
        <v>#REF!</v>
      </c>
      <c r="BG49" s="238" t="e">
        <f>IF(ISBLANK(Glutamine!#REF!),"",Glutamine!#REF!)</f>
        <v>#REF!</v>
      </c>
      <c r="BH49" s="238" t="e">
        <f>IF(ISBLANK(Glutamine!#REF!),"",Glutamine!#REF!)</f>
        <v>#REF!</v>
      </c>
      <c r="BI49" s="238" t="e">
        <f>IF(ISBLANK(Glutamine!#REF!),"",Glutamine!#REF!)</f>
        <v>#REF!</v>
      </c>
      <c r="BJ49" s="238" t="e">
        <f>IF(ISBLANK(Glutamine!#REF!),"",Glutamine!#REF!)</f>
        <v>#REF!</v>
      </c>
      <c r="BK49" s="238" t="e">
        <f>IF(ISBLANK(Glutamine!#REF!),"",Glutamine!#REF!)</f>
        <v>#REF!</v>
      </c>
      <c r="BL49" s="238" t="e">
        <f>IF(ISBLANK(Glutamine!#REF!),"",Glutamine!#REF!)</f>
        <v>#REF!</v>
      </c>
      <c r="BM49" s="238" t="e">
        <f>IF(ISBLANK(Glutamine!#REF!),"",Glutamine!#REF!)</f>
        <v>#REF!</v>
      </c>
      <c r="BN49" s="238" t="str">
        <f>IF(ISBLANK('In Process Calc.'!B42),"",ROUND('In Process Calc.'!B42,2))</f>
        <v/>
      </c>
      <c r="BO49" s="238" t="str">
        <f>IF(ISBLANK('In Process Calc.'!C42),"",ROUND('In Process Calc.'!C42,2))</f>
        <v/>
      </c>
      <c r="BP49" s="238" t="str">
        <f>IF(ISBLANK('In Process Calc.'!E42),"",'In Process Calc.'!E42)</f>
        <v/>
      </c>
      <c r="BQ49" s="238" t="str">
        <f>IF(ISBLANK('In Process Calc.'!F42),"",'In Process Calc.'!F42)</f>
        <v/>
      </c>
      <c r="BR49" s="238" t="str">
        <f>IF(ISBLANK('In Process Calc.'!H42),"",'In Process Calc.'!H42)</f>
        <v/>
      </c>
      <c r="BS49" s="238" t="str">
        <f>IF(ISBLANK('In Process Calc.'!J42),"",'In Process Calc.'!J42)</f>
        <v/>
      </c>
      <c r="BT49" s="238" t="str">
        <f>IF(ISBLANK('In Process Calc.'!K42),"",'In Process Calc.'!K42)</f>
        <v/>
      </c>
      <c r="BU49" s="238" t="str">
        <f>IF(ISBLANK('In Process Calc.'!L42),"",'In Process Calc.'!L42)</f>
        <v/>
      </c>
      <c r="BV49" s="243" t="str">
        <f>IF(ISBLANK('In Process Calc.'!M42),"",'In Process Calc.'!M42)</f>
        <v/>
      </c>
      <c r="BW49" s="243" t="str">
        <f>IF(ISBLANK('In Process Calc.'!N42),"",'In Process Calc.'!N42)</f>
        <v/>
      </c>
      <c r="BX49" s="243" t="str">
        <f>IF(ISBLANK('In Process Calc.'!O42),"",'In Process Calc.'!O42)</f>
        <v/>
      </c>
      <c r="BY49" s="243" t="str">
        <f>IF(ISBLANK('In Process Calc.'!P42),"",'In Process Calc.'!P42)</f>
        <v/>
      </c>
      <c r="BZ49" s="243" t="str">
        <f>IF(ISBLANK('In Process Calc.'!Q42),"",'In Process Calc.'!Q42)</f>
        <v/>
      </c>
      <c r="CA49" s="243" t="str">
        <f>IF(ISBLANK('In Process Calc.'!R42),"",'In Process Calc.'!R42)</f>
        <v/>
      </c>
      <c r="CB49" s="243" t="str">
        <f>IF(ISBLANK('In Process Calc.'!S42),"",'In Process Calc.'!S42)</f>
        <v/>
      </c>
      <c r="CC49" s="243" t="str">
        <f>IF(ISBLANK('In Process Calc.'!T42),"",'In Process Calc.'!T42)</f>
        <v/>
      </c>
      <c r="CD49" s="243" t="str">
        <f>IF(ISBLANK('In Process Calc.'!U42),"",'In Process Calc.'!U42)</f>
        <v/>
      </c>
      <c r="CE49" s="243" t="str">
        <f>IF(ISBLANK('In Process Calc.'!V42),"",'In Process Calc.'!V42)</f>
        <v/>
      </c>
      <c r="CF49" s="243" t="str">
        <f>IF(ISBLANK('In Process Calc.'!W42),"",'In Process Calc.'!W42)</f>
        <v/>
      </c>
      <c r="CG49" s="243" t="str">
        <f>IF(ISBLANK('In Process Calc.'!X42),"",'In Process Calc.'!X42)</f>
        <v/>
      </c>
      <c r="CH49" s="243" t="str">
        <f>IF(ISBLANK('In Process Calc.'!Y42),"",'In Process Calc.'!Y42)</f>
        <v/>
      </c>
      <c r="CI49" s="243" t="str">
        <f>IF(ISBLANK('In Process Calc.'!Z42),"",'In Process Calc.'!Z42)</f>
        <v/>
      </c>
      <c r="CJ49" s="243" t="str">
        <f>IF(ISBLANK('In Process Calc.'!AA42),"",'In Process Calc.'!AA42)</f>
        <v/>
      </c>
      <c r="CK49" s="243" t="str">
        <f>IF(ISBLANK('In Process Calc.'!AB42),"",'In Process Calc.'!AB42)</f>
        <v/>
      </c>
      <c r="CL49" s="243" t="str">
        <f>IF(ISBLANK('In Process Calc.'!AC42),"",'In Process Calc.'!AC42)</f>
        <v/>
      </c>
      <c r="CM49" s="243" t="str">
        <f>IF(ISBLANK('In Process Calc.'!AD42),"",'In Process Calc.'!AD42)</f>
        <v/>
      </c>
      <c r="CN49" s="243" t="str">
        <f>IF(ISBLANK('In Process Calc.'!AE42),"",'In Process Calc.'!AE42)</f>
        <v/>
      </c>
      <c r="CO49" s="243" t="str">
        <f>IF(ISBLANK('In Process Calc.'!AF42),"",'In Process Calc.'!AF42)</f>
        <v/>
      </c>
      <c r="CP49" s="243" t="str">
        <f>IF(ISBLANK('In Process Calc.'!AG42),"",'In Process Calc.'!AG42)</f>
        <v/>
      </c>
      <c r="CQ49" s="243" t="str">
        <f>IF(ISBLANK('In Process Calc.'!AH42),"",'In Process Calc.'!AH42)</f>
        <v/>
      </c>
      <c r="CR49" s="243" t="str">
        <f>IF(ISBLANK('In Process Calc.'!AI42),"",'In Process Calc.'!AI42)</f>
        <v/>
      </c>
      <c r="CS49" s="243" t="str">
        <f>IF(ISBLANK('In Process Calc.'!AJ42),"",'In Process Calc.'!AJ42)</f>
        <v/>
      </c>
      <c r="CT49" s="243" t="str">
        <f>IF(ISBLANK('In Process Calc.'!AK42),"",'In Process Calc.'!AK42)</f>
        <v/>
      </c>
      <c r="CU49" s="243" t="str">
        <f>IF(ISBLANK('In Process Calc.'!AL42),"",'In Process Calc.'!AL42)</f>
        <v/>
      </c>
      <c r="CV49" s="243" t="str">
        <f>IF(ISBLANK('In Process Calc.'!AM42),"",'In Process Calc.'!AM42)</f>
        <v/>
      </c>
      <c r="CW49" s="243" t="str">
        <f>IF(ISBLANK('In Process Calc.'!AN42),"",'In Process Calc.'!AN42)</f>
        <v/>
      </c>
      <c r="CX49" s="243" t="str">
        <f>IF(ISBLANK('In Process Calc.'!AO42),"",'In Process Calc.'!AO42)</f>
        <v/>
      </c>
      <c r="CY49" s="243" t="str">
        <f>IF(ISBLANK('In Process Calc.'!AP42),"",'In Process Calc.'!AP42)</f>
        <v/>
      </c>
      <c r="CZ49" s="243" t="str">
        <f>IF(ISBLANK('In Process Calc.'!AQ42),"",'In Process Calc.'!AQ42)</f>
        <v/>
      </c>
      <c r="DA49" s="243" t="str">
        <f>IF(ISBLANK('In Process Calc.'!AR42),"",'In Process Calc.'!AR42)</f>
        <v/>
      </c>
      <c r="DB49" s="243" t="str">
        <f>IF(ISBLANK('In Process Calc.'!AS42),"",'In Process Calc.'!AS42)</f>
        <v/>
      </c>
      <c r="DC49" s="243" t="str">
        <f>IF(ISBLANK('In Process Calc.'!AT42),"",'In Process Calc.'!AT42)</f>
        <v/>
      </c>
      <c r="DD49" s="243" t="str">
        <f>IF(ISBLANK('In Process Calc.'!AU42),"",'In Process Calc.'!AU42)</f>
        <v/>
      </c>
      <c r="DE49" s="243" t="str">
        <f>IF(ISBLANK('In Process Calc.'!AV42),"",'In Process Calc.'!AV42)</f>
        <v/>
      </c>
      <c r="DF49" s="243" t="str">
        <f>IF(ISBLANK('In Process Calc.'!AW42),"",'In Process Calc.'!AW42)</f>
        <v/>
      </c>
      <c r="DG49" s="243" t="str">
        <f>IF(ISBLANK('In Process Calc.'!AX42),"",'In Process Calc.'!AX42)</f>
        <v/>
      </c>
      <c r="DH49" s="243" t="str">
        <f>IF(ISBLANK('In Process Calc.'!AY42),"",'In Process Calc.'!AY42)</f>
        <v/>
      </c>
      <c r="DI49" s="243" t="str">
        <f>IF(ISBLANK('In Process Calc.'!AZ42),"",'In Process Calc.'!AZ42)</f>
        <v/>
      </c>
      <c r="DJ49" s="243" t="str">
        <f>IF(ISBLANK('In Process Calc.'!BA42),"",'In Process Calc.'!BA42)</f>
        <v/>
      </c>
      <c r="DK49" s="243" t="str">
        <f>IF(ISBLANK('In Process Calc.'!BB42),"",'In Process Calc.'!BB42)</f>
        <v/>
      </c>
      <c r="DL49" s="243" t="str">
        <f>IF(ISBLANK('In Process Calc.'!BC42),"",'In Process Calc.'!BC42)</f>
        <v/>
      </c>
      <c r="DM49" s="243" t="str">
        <f>IF(ISBLANK('In Process Calc.'!BD42),"",'In Process Calc.'!BD42)</f>
        <v/>
      </c>
      <c r="DN49" s="243" t="str">
        <f>IF(ISBLANK('In Process Calc.'!BE42),"",'In Process Calc.'!BE42)</f>
        <v/>
      </c>
      <c r="DO49" s="243" t="str">
        <f>IF(ISBLANK('In Process Calc.'!BF42),"",'In Process Calc.'!BF42)</f>
        <v/>
      </c>
      <c r="DP49" s="243" t="str">
        <f>IF(ISBLANK('In Process Calc.'!BG42),"",'In Process Calc.'!BG42)</f>
        <v/>
      </c>
      <c r="DQ49" s="243" t="str">
        <f>IF(ISBLANK('In Process Calc.'!BH42),"",'In Process Calc.'!BH42)</f>
        <v/>
      </c>
      <c r="DR49" s="243" t="str">
        <f>IF(ISBLANK('In Process Calc.'!BI42),"",'In Process Calc.'!BI42)</f>
        <v/>
      </c>
      <c r="DS49" s="243" t="str">
        <f>IF(ISBLANK('In Process Calc.'!BJ42),"",'In Process Calc.'!BJ42)</f>
        <v/>
      </c>
      <c r="DT49" s="243" t="str">
        <f>IF(ISBLANK('In Process Calc.'!BK42),"",'In Process Calc.'!BK42)</f>
        <v/>
      </c>
      <c r="DU49" s="243" t="str">
        <f>IF(ISBLANK('In Process Calc.'!BL42),"",'In Process Calc.'!BL42)</f>
        <v/>
      </c>
      <c r="DV49" s="243" t="str">
        <f>IF(ISBLANK('In Process Calc.'!BM42),"",'In Process Calc.'!BM42)</f>
        <v/>
      </c>
      <c r="DW49" s="243" t="str">
        <f>IF(ISBLANK('In Process Calc.'!BN42),"",'In Process Calc.'!BN42)</f>
        <v/>
      </c>
      <c r="DX49" s="243" t="str">
        <f>IF(ISBLANK('In Process Calc.'!BO42),"",'In Process Calc.'!BO42)</f>
        <v/>
      </c>
      <c r="DY49" s="243" t="str">
        <f>IF(ISBLANK('In Process Calc.'!BP42),"",'In Process Calc.'!BP42)</f>
        <v/>
      </c>
      <c r="DZ49" s="243" t="str">
        <f>IF(ISBLANK('In Process Calc.'!BQ42),"",'In Process Calc.'!BQ42)</f>
        <v/>
      </c>
      <c r="EA49" s="243" t="str">
        <f>IF(ISBLANK('In Process Calc.'!BR42),"",'In Process Calc.'!BR42)</f>
        <v/>
      </c>
      <c r="EB49" s="243" t="str">
        <f>IF(ISBLANK('In Process Calc.'!BS42),"",'In Process Calc.'!BS42)</f>
        <v/>
      </c>
      <c r="EC49" s="243" t="str">
        <f>IF(ISBLANK('In Process Calc.'!BT42),"",'In Process Calc.'!BT42)</f>
        <v/>
      </c>
      <c r="ED49" s="243" t="str">
        <f>IF(ISBLANK('In Process Calc.'!BU42),"",'In Process Calc.'!BU42)</f>
        <v/>
      </c>
      <c r="EE49" s="243" t="str">
        <f>IF(ISBLANK('In Process Calc.'!BV42),"",'In Process Calc.'!BV42)</f>
        <v/>
      </c>
      <c r="EF49" s="243" t="str">
        <f>IF(ISBLANK('In Process Calc.'!BW42),"",'In Process Calc.'!BW42)</f>
        <v/>
      </c>
      <c r="EG49" s="243" t="str">
        <f>IF(ISBLANK('In Process Calc.'!BX42),"",'In Process Calc.'!BX42)</f>
        <v/>
      </c>
      <c r="EH49" s="243" t="str">
        <f>IF(ISBLANK('In Process Calc.'!BY42),"",'In Process Calc.'!BY42)</f>
        <v/>
      </c>
      <c r="EI49" s="243" t="str">
        <f>IF(ISBLANK('In Process Calc.'!BZ42),"",'In Process Calc.'!BZ42)</f>
        <v/>
      </c>
      <c r="EJ49" s="243" t="str">
        <f>IF(ISBLANK('In Process Calc.'!CA42),"",'In Process Calc.'!CA42)</f>
        <v/>
      </c>
      <c r="EK49" s="243" t="str">
        <f>IF(ISBLANK('Post Process Calc.'!A49),"",'Post Process Calc.'!A49)</f>
        <v/>
      </c>
      <c r="EL49" s="243" t="str">
        <f>IF(ISBLANK('Post Process Calc.'!C49),"",'Post Process Calc.'!C49)</f>
        <v/>
      </c>
      <c r="EM49" s="243" t="str">
        <f>IF(ISBLANK('Post Process Calc.'!D49),"",'Post Process Calc.'!D49)</f>
        <v/>
      </c>
      <c r="EN49" s="243" t="str">
        <f>IF(ISBLANK('Post Process Calc.'!E49),"",'Post Process Calc.'!E49)</f>
        <v/>
      </c>
      <c r="EO49" s="243" t="str">
        <f>IF(ISBLANK('Post Process Calc.'!F49),"",'Post Process Calc.'!F49)</f>
        <v/>
      </c>
      <c r="EP49" s="243" t="str">
        <f>IF(ISBLANK('Post Process Calc.'!G49),"",'Post Process Calc.'!G49)</f>
        <v/>
      </c>
      <c r="EQ49" s="243" t="str">
        <f>IF(ISBLANK('Post Process Calc.'!H49),"",'Post Process Calc.'!H49)</f>
        <v/>
      </c>
      <c r="ER49" s="243" t="str">
        <f>IF(ISBLANK('Post Process Calc.'!I49),"",'Post Process Calc.'!I49)</f>
        <v/>
      </c>
      <c r="ES49" s="243" t="str">
        <f>IF(ISBLANK('Post Process Calc.'!J49),"",'Post Process Calc.'!J49)</f>
        <v/>
      </c>
      <c r="ET49" s="243" t="str">
        <f>IF(ISBLANK('Post Process Calc.'!K49),"",'Post Process Calc.'!K49)</f>
        <v/>
      </c>
      <c r="EU49" s="243" t="str">
        <f>IF(ISBLANK('Post Process Calc.'!L49),"",'Post Process Calc.'!L49)</f>
        <v/>
      </c>
      <c r="EV49" s="243" t="str">
        <f>IF(ISBLANK('Post Process Calc.'!M49),"",'Post Process Calc.'!M49)</f>
        <v/>
      </c>
      <c r="EW49" s="243" t="str">
        <f>IF(ISBLANK('Post Process Calc.'!N49),"",'Post Process Calc.'!N49)</f>
        <v/>
      </c>
      <c r="EX49" s="243" t="str">
        <f>IF(ISBLANK('Post Process Calc.'!O49),"",'Post Process Calc.'!O49)</f>
        <v/>
      </c>
      <c r="EY49" s="243" t="str">
        <f>IF(ISBLANK('Post Process Calc.'!P49),"",'Post Process Calc.'!P49)</f>
        <v/>
      </c>
      <c r="EZ49" s="243" t="str">
        <f>IF(ISBLANK('Post Process Calc.'!Q49),"",'Post Process Calc.'!Q49)</f>
        <v/>
      </c>
      <c r="FA49" s="243" t="str">
        <f>IF(ISBLANK('Post Process Calc.'!R49),"",'Post Process Calc.'!R49)</f>
        <v/>
      </c>
      <c r="FB49" s="243" t="str">
        <f>IF(ISBLANK('Post Process Calc.'!S49),"",'Post Process Calc.'!S49)</f>
        <v/>
      </c>
      <c r="FC49" s="243" t="str">
        <f>IF(ISBLANK('Post Process Calc.'!T49),"",'Post Process Calc.'!T49)</f>
        <v/>
      </c>
      <c r="FD49" s="243" t="str">
        <f>IF(ISBLANK('Post Process Calc.'!U49),"",'Post Process Calc.'!U49)</f>
        <v/>
      </c>
      <c r="FE49" s="243" t="str">
        <f>IF(ISBLANK('Post Process Calc.'!V49),"",'Post Process Calc.'!V49)</f>
        <v/>
      </c>
      <c r="FF49" s="243" t="str">
        <f>IF(ISBLANK('Post Process Calc.'!W49),"",'Post Process Calc.'!W49)</f>
        <v/>
      </c>
      <c r="FG49" s="243" t="str">
        <f>IF(ISBLANK('Post Process Calc.'!X49),"",'Post Process Calc.'!X49)</f>
        <v/>
      </c>
      <c r="FH49" s="243" t="str">
        <f>IF(ISBLANK('Post Process Calc.'!Y49),"",'Post Process Calc.'!Y49)</f>
        <v/>
      </c>
      <c r="FI49" s="243" t="str">
        <f>IF(ISBLANK('Post Process Calc.'!Z49),"",'Post Process Calc.'!Z49)</f>
        <v/>
      </c>
      <c r="FJ49" s="243" t="str">
        <f>IF(ISBLANK('Post Process Calc.'!AA49),"",'Post Process Calc.'!AA49)</f>
        <v/>
      </c>
      <c r="FK49" s="243" t="str">
        <f>IF(ISBLANK('Post Process Calc.'!AB49),"",'Post Process Calc.'!AB49)</f>
        <v/>
      </c>
      <c r="FL49" s="243" t="str">
        <f>IF(ISBLANK('Post Process Calc.'!AC49),"",'Post Process Calc.'!AC49)</f>
        <v/>
      </c>
      <c r="FM49" s="243" t="str">
        <f>IF(ISBLANK('Post Process Calc.'!AD49),"",'Post Process Calc.'!AD49)</f>
        <v/>
      </c>
      <c r="FN49" s="243" t="str">
        <f>IF(ISBLANK('Post Process Calc.'!AE49),"",'Post Process Calc.'!AE49)</f>
        <v/>
      </c>
      <c r="FO49" s="243" t="str">
        <f>IF(ISBLANK('Post Process Calc.'!AF49),"",'Post Process Calc.'!AF49)</f>
        <v/>
      </c>
      <c r="FP49" s="243" t="str">
        <f>IF(ISBLANK('Post Process Calc.'!AG49),"",'Post Process Calc.'!AG49)</f>
        <v/>
      </c>
      <c r="FQ49" s="243" t="str">
        <f>IF(ISBLANK('Post Process Calc.'!AH49),"",'Post Process Calc.'!AH49)</f>
        <v/>
      </c>
      <c r="FR49" s="243" t="str">
        <f>IF(ISBLANK('Post Process Calc.'!AI49),"",'Post Process Calc.'!AI49)</f>
        <v/>
      </c>
      <c r="FS49" s="243" t="str">
        <f>IF(ISBLANK('Post Process Calc.'!AJ49),"",'Post Process Calc.'!AJ49)</f>
        <v/>
      </c>
    </row>
    <row r="50" spans="1:175">
      <c r="A50" s="238" t="str">
        <f>IF(Glutamine!B41&lt;&gt;0,Glutamine!$B$1,"")</f>
        <v/>
      </c>
      <c r="B50" s="238" t="str">
        <f>IF(ISBLANK(Glutamine!A41),"",Glutamine!A41)</f>
        <v/>
      </c>
      <c r="C50" s="245" t="str">
        <f>IF(ISBLANK(Glutamine!B41),"",Glutamine!B41)</f>
        <v/>
      </c>
      <c r="D50" s="246" t="str">
        <f>IF(ISBLANK(Glutamine!C41),"",Glutamine!C41)</f>
        <v/>
      </c>
      <c r="E50" s="238" t="str">
        <f>IF(ISBLANK(Glutamine!D41),"",Glutamine!D41)</f>
        <v/>
      </c>
      <c r="F50" s="238" t="str">
        <f>IF(ISBLANK(Glutamine!E41),"",Glutamine!E41)</f>
        <v/>
      </c>
      <c r="G50" s="238" t="str">
        <f>IF(ISBLANK(Glutamine!G41),"",Glutamine!G41)</f>
        <v/>
      </c>
      <c r="H50" s="238" t="str">
        <f>IF(ISBLANK(Glutamine!H41),"",Glutamine!H41)</f>
        <v/>
      </c>
      <c r="I50" s="238" t="str">
        <f>IF(ISBLANK(Glutamine!I41),"",Glutamine!I41)</f>
        <v/>
      </c>
      <c r="J50" s="238" t="str">
        <f>IF(ISBLANK(Glutamine!J41),"",Glutamine!J41)</f>
        <v/>
      </c>
      <c r="K50" s="238" t="str">
        <f>IF(ISBLANK(Glutamine!K41),"",Glutamine!K41)</f>
        <v/>
      </c>
      <c r="L50" s="238" t="str">
        <f>IF(ISBLANK(Glutamine!L41),"",Glutamine!L41)</f>
        <v/>
      </c>
      <c r="M50" s="238" t="str">
        <f>IF(ISBLANK(Glutamine!M41),"",Glutamine!M41)</f>
        <v/>
      </c>
      <c r="N50" s="238" t="str">
        <f>IF(ISBLANK(Glutamine!N41),"",Glutamine!N41)</f>
        <v/>
      </c>
      <c r="O50" s="238" t="str">
        <f>IF(ISBLANK(Glutamine!O41),"",Glutamine!O41)</f>
        <v/>
      </c>
      <c r="P50" s="238" t="str">
        <f>IF(ISBLANK(Glutamine!P41),"",Glutamine!P41)</f>
        <v/>
      </c>
      <c r="Q50" s="238" t="str">
        <f>IF(ISBLANK(Glutamine!Q41),"",Glutamine!Q41)</f>
        <v/>
      </c>
      <c r="R50" s="238" t="str">
        <f>IF(ISBLANK(Glutamine!R41),"",Glutamine!R41)</f>
        <v/>
      </c>
      <c r="S50" s="238" t="str">
        <f>IF(ISBLANK(Glutamine!S41),"",Glutamine!S41)</f>
        <v/>
      </c>
      <c r="T50" s="238" t="str">
        <f>IF(ISBLANK(Glutamine!T41),"",Glutamine!T41)</f>
        <v/>
      </c>
      <c r="U50" s="238" t="str">
        <f>IF(ISBLANK(Glutamine!U41),"",Glutamine!U41)</f>
        <v/>
      </c>
      <c r="V50" s="238" t="str">
        <f>IF(ISBLANK(Glutamine!V41),"",Glutamine!V41)</f>
        <v/>
      </c>
      <c r="W50" s="238" t="str">
        <f>IF(ISBLANK(Glutamine!W41),"",Glutamine!W41)</f>
        <v/>
      </c>
      <c r="X50" s="238" t="str">
        <f>IF(ISBLANK(Glutamine!X41),"",Glutamine!X41)</f>
        <v/>
      </c>
      <c r="Y50" s="238" t="str">
        <f>IF(ISBLANK(Glutamine!Y41),"",Glutamine!Y41)</f>
        <v/>
      </c>
      <c r="Z50" s="238" t="str">
        <f>IF(ISBLANK(Glutamine!Z41),"",Glutamine!Z41)</f>
        <v/>
      </c>
      <c r="AA50" s="238" t="str">
        <f>IF(ISBLANK(Glutamine!AA41),"",Glutamine!AA41)</f>
        <v/>
      </c>
      <c r="AB50" s="238" t="str">
        <f>IF(ISBLANK(Glutamine!AB41),"",Glutamine!AB41)</f>
        <v/>
      </c>
      <c r="AC50" s="238" t="str">
        <f>IF(ISBLANK(Glutamine!AC41),"",Glutamine!AC41)</f>
        <v/>
      </c>
      <c r="AD50" s="238" t="str">
        <f>IF(ISBLANK(Glutamine!AD41),"",Glutamine!AD41)</f>
        <v/>
      </c>
      <c r="AE50" s="238" t="str">
        <f>IF(ISBLANK(Glutamine!AE41),"",Glutamine!AE41)</f>
        <v/>
      </c>
      <c r="AF50" s="238" t="str">
        <f>IF(ISBLANK(Glutamine!AF41),"",Glutamine!AF41)</f>
        <v/>
      </c>
      <c r="AG50" s="238" t="str">
        <f>IF(ISBLANK(Glutamine!AG41),"",Glutamine!AG41)</f>
        <v/>
      </c>
      <c r="AH50" s="238" t="str">
        <f>IF(ISBLANK(Glutamine!AH41),"",Glutamine!AH41)</f>
        <v/>
      </c>
      <c r="AI50" s="238" t="str">
        <f>IF(ISBLANK(Glutamine!AI41),"",Glutamine!AI41)</f>
        <v/>
      </c>
      <c r="AJ50" s="238" t="str">
        <f>IF(ISBLANK(Glutamine!AJ41),"",Glutamine!AJ41)</f>
        <v/>
      </c>
      <c r="AK50" s="238" t="str">
        <f>IF(ISBLANK(Glutamine!AK41),"",Glutamine!AK41)</f>
        <v/>
      </c>
      <c r="AL50" s="238" t="str">
        <f>IF(ISBLANK(Glutamine!AL41),"",Glutamine!AL41)</f>
        <v/>
      </c>
      <c r="AM50" s="238" t="str">
        <f>IF(ISBLANK(Glutamine!AM41),"",Glutamine!AM41)</f>
        <v/>
      </c>
      <c r="AN50" s="238" t="str">
        <f>IF(ISBLANK(Glutamine!AN41),"",Glutamine!AN41)</f>
        <v/>
      </c>
      <c r="AO50" s="238" t="str">
        <f>IF(ISBLANK(Glutamine!AO41),"",Glutamine!AO41)</f>
        <v/>
      </c>
      <c r="AP50" s="238" t="str">
        <f>IF(ISBLANK(Glutamine!AP41),"",Glutamine!AP41)</f>
        <v/>
      </c>
      <c r="AQ50" s="238" t="e">
        <f>IF(ISBLANK(Glutamine!#REF!),"",Glutamine!#REF!)</f>
        <v>#REF!</v>
      </c>
      <c r="AR50" s="238" t="e">
        <f>IF(ISBLANK(Glutamine!#REF!),"",Glutamine!#REF!)</f>
        <v>#REF!</v>
      </c>
      <c r="AS50" s="238" t="e">
        <f>IF(ISBLANK(Glutamine!#REF!),"",Glutamine!#REF!)</f>
        <v>#REF!</v>
      </c>
      <c r="AT50" s="238" t="e">
        <f>IF(ISBLANK(Glutamine!#REF!),"",Glutamine!#REF!)</f>
        <v>#REF!</v>
      </c>
      <c r="AU50" s="238" t="e">
        <f>IF(ISBLANK(Glutamine!#REF!),"",Glutamine!#REF!)</f>
        <v>#REF!</v>
      </c>
      <c r="AV50" s="238" t="e">
        <f>IF(ISBLANK(Glutamine!#REF!),"",Glutamine!#REF!)</f>
        <v>#REF!</v>
      </c>
      <c r="AW50" s="238" t="e">
        <f>IF(ISBLANK(Glutamine!#REF!),"",Glutamine!#REF!)</f>
        <v>#REF!</v>
      </c>
      <c r="AX50" s="238" t="e">
        <f>IF(ISBLANK(Glutamine!#REF!),"",Glutamine!#REF!)</f>
        <v>#REF!</v>
      </c>
      <c r="AY50" s="238" t="e">
        <f>IF(ISBLANK(Glutamine!#REF!),"",Glutamine!#REF!)</f>
        <v>#REF!</v>
      </c>
      <c r="AZ50" s="238" t="e">
        <f>IF(ISBLANK(Glutamine!#REF!),"",Glutamine!#REF!)</f>
        <v>#REF!</v>
      </c>
      <c r="BA50" s="238" t="e">
        <f>IF(ISBLANK(Glutamine!#REF!),"",Glutamine!#REF!)</f>
        <v>#REF!</v>
      </c>
      <c r="BB50" s="238" t="e">
        <f>IF(ISBLANK(Glutamine!#REF!),"",Glutamine!#REF!)</f>
        <v>#REF!</v>
      </c>
      <c r="BC50" s="238" t="e">
        <f>IF(ISBLANK(Glutamine!#REF!),"",Glutamine!#REF!)</f>
        <v>#REF!</v>
      </c>
      <c r="BD50" s="238" t="e">
        <f>IF(ISBLANK(Glutamine!#REF!),"",Glutamine!#REF!)</f>
        <v>#REF!</v>
      </c>
      <c r="BE50" s="238" t="e">
        <f>IF(ISBLANK(Glutamine!#REF!),"",Glutamine!#REF!)</f>
        <v>#REF!</v>
      </c>
      <c r="BF50" s="238" t="e">
        <f>IF(ISBLANK(Glutamine!#REF!),"",Glutamine!#REF!)</f>
        <v>#REF!</v>
      </c>
      <c r="BG50" s="238" t="e">
        <f>IF(ISBLANK(Glutamine!#REF!),"",Glutamine!#REF!)</f>
        <v>#REF!</v>
      </c>
      <c r="BH50" s="238" t="e">
        <f>IF(ISBLANK(Glutamine!#REF!),"",Glutamine!#REF!)</f>
        <v>#REF!</v>
      </c>
      <c r="BI50" s="238" t="e">
        <f>IF(ISBLANK(Glutamine!#REF!),"",Glutamine!#REF!)</f>
        <v>#REF!</v>
      </c>
      <c r="BJ50" s="238" t="e">
        <f>IF(ISBLANK(Glutamine!#REF!),"",Glutamine!#REF!)</f>
        <v>#REF!</v>
      </c>
      <c r="BK50" s="238" t="e">
        <f>IF(ISBLANK(Glutamine!#REF!),"",Glutamine!#REF!)</f>
        <v>#REF!</v>
      </c>
      <c r="BL50" s="238" t="e">
        <f>IF(ISBLANK(Glutamine!#REF!),"",Glutamine!#REF!)</f>
        <v>#REF!</v>
      </c>
      <c r="BM50" s="238" t="e">
        <f>IF(ISBLANK(Glutamine!#REF!),"",Glutamine!#REF!)</f>
        <v>#REF!</v>
      </c>
      <c r="BN50" s="238" t="str">
        <f>IF(ISBLANK('In Process Calc.'!B43),"",ROUND('In Process Calc.'!B43,2))</f>
        <v/>
      </c>
      <c r="BO50" s="238" t="str">
        <f>IF(ISBLANK('In Process Calc.'!C43),"",ROUND('In Process Calc.'!C43,2))</f>
        <v/>
      </c>
      <c r="BP50" s="238" t="str">
        <f>IF(ISBLANK('In Process Calc.'!E43),"",'In Process Calc.'!E43)</f>
        <v/>
      </c>
      <c r="BQ50" s="238" t="str">
        <f>IF(ISBLANK('In Process Calc.'!F43),"",'In Process Calc.'!F43)</f>
        <v/>
      </c>
      <c r="BR50" s="238" t="str">
        <f>IF(ISBLANK('In Process Calc.'!H43),"",'In Process Calc.'!H43)</f>
        <v/>
      </c>
      <c r="BS50" s="238" t="str">
        <f>IF(ISBLANK('In Process Calc.'!J43),"",'In Process Calc.'!J43)</f>
        <v/>
      </c>
      <c r="BT50" s="238" t="str">
        <f>IF(ISBLANK('In Process Calc.'!K43),"",'In Process Calc.'!K43)</f>
        <v/>
      </c>
      <c r="BU50" s="238" t="str">
        <f>IF(ISBLANK('In Process Calc.'!L43),"",'In Process Calc.'!L43)</f>
        <v/>
      </c>
      <c r="BV50" s="243" t="str">
        <f>IF(ISBLANK('In Process Calc.'!M43),"",'In Process Calc.'!M43)</f>
        <v/>
      </c>
      <c r="BW50" s="243" t="str">
        <f>IF(ISBLANK('In Process Calc.'!N43),"",'In Process Calc.'!N43)</f>
        <v/>
      </c>
      <c r="BX50" s="243" t="str">
        <f>IF(ISBLANK('In Process Calc.'!O43),"",'In Process Calc.'!O43)</f>
        <v/>
      </c>
      <c r="BY50" s="243" t="str">
        <f>IF(ISBLANK('In Process Calc.'!P43),"",'In Process Calc.'!P43)</f>
        <v/>
      </c>
      <c r="BZ50" s="243" t="str">
        <f>IF(ISBLANK('In Process Calc.'!Q43),"",'In Process Calc.'!Q43)</f>
        <v/>
      </c>
      <c r="CA50" s="243" t="str">
        <f>IF(ISBLANK('In Process Calc.'!R43),"",'In Process Calc.'!R43)</f>
        <v/>
      </c>
      <c r="CB50" s="243" t="str">
        <f>IF(ISBLANK('In Process Calc.'!S43),"",'In Process Calc.'!S43)</f>
        <v/>
      </c>
      <c r="CC50" s="243" t="str">
        <f>IF(ISBLANK('In Process Calc.'!T43),"",'In Process Calc.'!T43)</f>
        <v/>
      </c>
      <c r="CD50" s="243" t="str">
        <f>IF(ISBLANK('In Process Calc.'!U43),"",'In Process Calc.'!U43)</f>
        <v/>
      </c>
      <c r="CE50" s="243" t="str">
        <f>IF(ISBLANK('In Process Calc.'!V43),"",'In Process Calc.'!V43)</f>
        <v/>
      </c>
      <c r="CF50" s="243" t="str">
        <f>IF(ISBLANK('In Process Calc.'!W43),"",'In Process Calc.'!W43)</f>
        <v/>
      </c>
      <c r="CG50" s="243" t="str">
        <f>IF(ISBLANK('In Process Calc.'!X43),"",'In Process Calc.'!X43)</f>
        <v/>
      </c>
      <c r="CH50" s="243" t="str">
        <f>IF(ISBLANK('In Process Calc.'!Y43),"",'In Process Calc.'!Y43)</f>
        <v/>
      </c>
      <c r="CI50" s="243" t="str">
        <f>IF(ISBLANK('In Process Calc.'!Z43),"",'In Process Calc.'!Z43)</f>
        <v/>
      </c>
      <c r="CJ50" s="243" t="str">
        <f>IF(ISBLANK('In Process Calc.'!AA43),"",'In Process Calc.'!AA43)</f>
        <v/>
      </c>
      <c r="CK50" s="243" t="str">
        <f>IF(ISBLANK('In Process Calc.'!AB43),"",'In Process Calc.'!AB43)</f>
        <v/>
      </c>
      <c r="CL50" s="243" t="str">
        <f>IF(ISBLANK('In Process Calc.'!AC43),"",'In Process Calc.'!AC43)</f>
        <v/>
      </c>
      <c r="CM50" s="243" t="str">
        <f>IF(ISBLANK('In Process Calc.'!AD43),"",'In Process Calc.'!AD43)</f>
        <v/>
      </c>
      <c r="CN50" s="243" t="str">
        <f>IF(ISBLANK('In Process Calc.'!AE43),"",'In Process Calc.'!AE43)</f>
        <v/>
      </c>
      <c r="CO50" s="243" t="str">
        <f>IF(ISBLANK('In Process Calc.'!AF43),"",'In Process Calc.'!AF43)</f>
        <v/>
      </c>
      <c r="CP50" s="243" t="str">
        <f>IF(ISBLANK('In Process Calc.'!AG43),"",'In Process Calc.'!AG43)</f>
        <v/>
      </c>
      <c r="CQ50" s="243" t="str">
        <f>IF(ISBLANK('In Process Calc.'!AH43),"",'In Process Calc.'!AH43)</f>
        <v/>
      </c>
      <c r="CR50" s="243" t="str">
        <f>IF(ISBLANK('In Process Calc.'!AI43),"",'In Process Calc.'!AI43)</f>
        <v/>
      </c>
      <c r="CS50" s="243" t="str">
        <f>IF(ISBLANK('In Process Calc.'!AJ43),"",'In Process Calc.'!AJ43)</f>
        <v/>
      </c>
      <c r="CT50" s="243" t="str">
        <f>IF(ISBLANK('In Process Calc.'!AK43),"",'In Process Calc.'!AK43)</f>
        <v/>
      </c>
      <c r="CU50" s="243" t="str">
        <f>IF(ISBLANK('In Process Calc.'!AL43),"",'In Process Calc.'!AL43)</f>
        <v/>
      </c>
      <c r="CV50" s="243" t="str">
        <f>IF(ISBLANK('In Process Calc.'!AM43),"",'In Process Calc.'!AM43)</f>
        <v/>
      </c>
      <c r="CW50" s="243" t="str">
        <f>IF(ISBLANK('In Process Calc.'!AN43),"",'In Process Calc.'!AN43)</f>
        <v/>
      </c>
      <c r="CX50" s="243" t="str">
        <f>IF(ISBLANK('In Process Calc.'!AO43),"",'In Process Calc.'!AO43)</f>
        <v/>
      </c>
      <c r="CY50" s="243" t="str">
        <f>IF(ISBLANK('In Process Calc.'!AP43),"",'In Process Calc.'!AP43)</f>
        <v/>
      </c>
      <c r="CZ50" s="243" t="str">
        <f>IF(ISBLANK('In Process Calc.'!AQ43),"",'In Process Calc.'!AQ43)</f>
        <v/>
      </c>
      <c r="DA50" s="243" t="str">
        <f>IF(ISBLANK('In Process Calc.'!AR43),"",'In Process Calc.'!AR43)</f>
        <v/>
      </c>
      <c r="DB50" s="243" t="str">
        <f>IF(ISBLANK('In Process Calc.'!AS43),"",'In Process Calc.'!AS43)</f>
        <v/>
      </c>
      <c r="DC50" s="243" t="str">
        <f>IF(ISBLANK('In Process Calc.'!AT43),"",'In Process Calc.'!AT43)</f>
        <v/>
      </c>
      <c r="DD50" s="243" t="str">
        <f>IF(ISBLANK('In Process Calc.'!AU43),"",'In Process Calc.'!AU43)</f>
        <v/>
      </c>
      <c r="DE50" s="243" t="str">
        <f>IF(ISBLANK('In Process Calc.'!AV43),"",'In Process Calc.'!AV43)</f>
        <v/>
      </c>
      <c r="DF50" s="243" t="str">
        <f>IF(ISBLANK('In Process Calc.'!AW43),"",'In Process Calc.'!AW43)</f>
        <v/>
      </c>
      <c r="DG50" s="243" t="str">
        <f>IF(ISBLANK('In Process Calc.'!AX43),"",'In Process Calc.'!AX43)</f>
        <v/>
      </c>
      <c r="DH50" s="243" t="str">
        <f>IF(ISBLANK('In Process Calc.'!AY43),"",'In Process Calc.'!AY43)</f>
        <v/>
      </c>
      <c r="DI50" s="243" t="str">
        <f>IF(ISBLANK('In Process Calc.'!AZ43),"",'In Process Calc.'!AZ43)</f>
        <v/>
      </c>
      <c r="DJ50" s="243" t="str">
        <f>IF(ISBLANK('In Process Calc.'!BA43),"",'In Process Calc.'!BA43)</f>
        <v/>
      </c>
      <c r="DK50" s="243" t="str">
        <f>IF(ISBLANK('In Process Calc.'!BB43),"",'In Process Calc.'!BB43)</f>
        <v/>
      </c>
      <c r="DL50" s="243" t="str">
        <f>IF(ISBLANK('In Process Calc.'!BC43),"",'In Process Calc.'!BC43)</f>
        <v/>
      </c>
      <c r="DM50" s="243" t="str">
        <f>IF(ISBLANK('In Process Calc.'!BD43),"",'In Process Calc.'!BD43)</f>
        <v/>
      </c>
      <c r="DN50" s="243" t="str">
        <f>IF(ISBLANK('In Process Calc.'!BE43),"",'In Process Calc.'!BE43)</f>
        <v/>
      </c>
      <c r="DO50" s="243" t="str">
        <f>IF(ISBLANK('In Process Calc.'!BF43),"",'In Process Calc.'!BF43)</f>
        <v/>
      </c>
      <c r="DP50" s="243" t="str">
        <f>IF(ISBLANK('In Process Calc.'!BG43),"",'In Process Calc.'!BG43)</f>
        <v/>
      </c>
      <c r="DQ50" s="243" t="str">
        <f>IF(ISBLANK('In Process Calc.'!BH43),"",'In Process Calc.'!BH43)</f>
        <v/>
      </c>
      <c r="DR50" s="243" t="str">
        <f>IF(ISBLANK('In Process Calc.'!BI43),"",'In Process Calc.'!BI43)</f>
        <v/>
      </c>
      <c r="DS50" s="243" t="str">
        <f>IF(ISBLANK('In Process Calc.'!BJ43),"",'In Process Calc.'!BJ43)</f>
        <v/>
      </c>
      <c r="DT50" s="243" t="str">
        <f>IF(ISBLANK('In Process Calc.'!BK43),"",'In Process Calc.'!BK43)</f>
        <v/>
      </c>
      <c r="DU50" s="243" t="str">
        <f>IF(ISBLANK('In Process Calc.'!BL43),"",'In Process Calc.'!BL43)</f>
        <v/>
      </c>
      <c r="DV50" s="243" t="str">
        <f>IF(ISBLANK('In Process Calc.'!BM43),"",'In Process Calc.'!BM43)</f>
        <v/>
      </c>
      <c r="DW50" s="243" t="str">
        <f>IF(ISBLANK('In Process Calc.'!BN43),"",'In Process Calc.'!BN43)</f>
        <v/>
      </c>
      <c r="DX50" s="243" t="str">
        <f>IF(ISBLANK('In Process Calc.'!BO43),"",'In Process Calc.'!BO43)</f>
        <v/>
      </c>
      <c r="DY50" s="243" t="str">
        <f>IF(ISBLANK('In Process Calc.'!BP43),"",'In Process Calc.'!BP43)</f>
        <v/>
      </c>
      <c r="DZ50" s="243" t="str">
        <f>IF(ISBLANK('In Process Calc.'!BQ43),"",'In Process Calc.'!BQ43)</f>
        <v/>
      </c>
      <c r="EA50" s="243" t="str">
        <f>IF(ISBLANK('In Process Calc.'!BR43),"",'In Process Calc.'!BR43)</f>
        <v/>
      </c>
      <c r="EB50" s="243" t="str">
        <f>IF(ISBLANK('In Process Calc.'!BS43),"",'In Process Calc.'!BS43)</f>
        <v/>
      </c>
      <c r="EC50" s="243" t="str">
        <f>IF(ISBLANK('In Process Calc.'!BT43),"",'In Process Calc.'!BT43)</f>
        <v/>
      </c>
      <c r="ED50" s="243" t="str">
        <f>IF(ISBLANK('In Process Calc.'!BU43),"",'In Process Calc.'!BU43)</f>
        <v/>
      </c>
      <c r="EE50" s="243" t="str">
        <f>IF(ISBLANK('In Process Calc.'!BV43),"",'In Process Calc.'!BV43)</f>
        <v/>
      </c>
      <c r="EF50" s="243" t="str">
        <f>IF(ISBLANK('In Process Calc.'!BW43),"",'In Process Calc.'!BW43)</f>
        <v/>
      </c>
      <c r="EG50" s="243" t="str">
        <f>IF(ISBLANK('In Process Calc.'!BX43),"",'In Process Calc.'!BX43)</f>
        <v/>
      </c>
      <c r="EH50" s="243" t="str">
        <f>IF(ISBLANK('In Process Calc.'!BY43),"",'In Process Calc.'!BY43)</f>
        <v/>
      </c>
      <c r="EI50" s="243" t="str">
        <f>IF(ISBLANK('In Process Calc.'!BZ43),"",'In Process Calc.'!BZ43)</f>
        <v/>
      </c>
      <c r="EJ50" s="243" t="str">
        <f>IF(ISBLANK('In Process Calc.'!CA43),"",'In Process Calc.'!CA43)</f>
        <v/>
      </c>
      <c r="EK50" s="243" t="str">
        <f>IF(ISBLANK('Post Process Calc.'!A50),"",'Post Process Calc.'!A50)</f>
        <v/>
      </c>
      <c r="EL50" s="243" t="str">
        <f>IF(ISBLANK('Post Process Calc.'!C50),"",'Post Process Calc.'!C50)</f>
        <v/>
      </c>
      <c r="EM50" s="243" t="str">
        <f>IF(ISBLANK('Post Process Calc.'!D50),"",'Post Process Calc.'!D50)</f>
        <v/>
      </c>
      <c r="EN50" s="243" t="str">
        <f>IF(ISBLANK('Post Process Calc.'!E50),"",'Post Process Calc.'!E50)</f>
        <v/>
      </c>
      <c r="EO50" s="243" t="str">
        <f>IF(ISBLANK('Post Process Calc.'!F50),"",'Post Process Calc.'!F50)</f>
        <v/>
      </c>
      <c r="EP50" s="243" t="str">
        <f>IF(ISBLANK('Post Process Calc.'!G50),"",'Post Process Calc.'!G50)</f>
        <v/>
      </c>
      <c r="EQ50" s="243" t="str">
        <f>IF(ISBLANK('Post Process Calc.'!H50),"",'Post Process Calc.'!H50)</f>
        <v/>
      </c>
      <c r="ER50" s="243" t="str">
        <f>IF(ISBLANK('Post Process Calc.'!I50),"",'Post Process Calc.'!I50)</f>
        <v/>
      </c>
      <c r="ES50" s="243" t="str">
        <f>IF(ISBLANK('Post Process Calc.'!J50),"",'Post Process Calc.'!J50)</f>
        <v/>
      </c>
      <c r="ET50" s="243" t="str">
        <f>IF(ISBLANK('Post Process Calc.'!K50),"",'Post Process Calc.'!K50)</f>
        <v/>
      </c>
      <c r="EU50" s="243" t="str">
        <f>IF(ISBLANK('Post Process Calc.'!L50),"",'Post Process Calc.'!L50)</f>
        <v/>
      </c>
      <c r="EV50" s="243" t="str">
        <f>IF(ISBLANK('Post Process Calc.'!M50),"",'Post Process Calc.'!M50)</f>
        <v/>
      </c>
      <c r="EW50" s="243" t="str">
        <f>IF(ISBLANK('Post Process Calc.'!N50),"",'Post Process Calc.'!N50)</f>
        <v/>
      </c>
      <c r="EX50" s="243" t="str">
        <f>IF(ISBLANK('Post Process Calc.'!O50),"",'Post Process Calc.'!O50)</f>
        <v/>
      </c>
      <c r="EY50" s="243" t="str">
        <f>IF(ISBLANK('Post Process Calc.'!P50),"",'Post Process Calc.'!P50)</f>
        <v/>
      </c>
      <c r="EZ50" s="243" t="str">
        <f>IF(ISBLANK('Post Process Calc.'!Q50),"",'Post Process Calc.'!Q50)</f>
        <v/>
      </c>
      <c r="FA50" s="243" t="str">
        <f>IF(ISBLANK('Post Process Calc.'!R50),"",'Post Process Calc.'!R50)</f>
        <v/>
      </c>
      <c r="FB50" s="243" t="str">
        <f>IF(ISBLANK('Post Process Calc.'!S50),"",'Post Process Calc.'!S50)</f>
        <v/>
      </c>
      <c r="FC50" s="243" t="str">
        <f>IF(ISBLANK('Post Process Calc.'!T50),"",'Post Process Calc.'!T50)</f>
        <v/>
      </c>
      <c r="FD50" s="243" t="str">
        <f>IF(ISBLANK('Post Process Calc.'!U50),"",'Post Process Calc.'!U50)</f>
        <v/>
      </c>
      <c r="FE50" s="243" t="str">
        <f>IF(ISBLANK('Post Process Calc.'!V50),"",'Post Process Calc.'!V50)</f>
        <v/>
      </c>
      <c r="FF50" s="243" t="str">
        <f>IF(ISBLANK('Post Process Calc.'!W50),"",'Post Process Calc.'!W50)</f>
        <v/>
      </c>
      <c r="FG50" s="243" t="str">
        <f>IF(ISBLANK('Post Process Calc.'!X50),"",'Post Process Calc.'!X50)</f>
        <v/>
      </c>
      <c r="FH50" s="243" t="str">
        <f>IF(ISBLANK('Post Process Calc.'!Y50),"",'Post Process Calc.'!Y50)</f>
        <v/>
      </c>
      <c r="FI50" s="243" t="str">
        <f>IF(ISBLANK('Post Process Calc.'!Z50),"",'Post Process Calc.'!Z50)</f>
        <v/>
      </c>
      <c r="FJ50" s="243" t="str">
        <f>IF(ISBLANK('Post Process Calc.'!AA50),"",'Post Process Calc.'!AA50)</f>
        <v/>
      </c>
      <c r="FK50" s="243" t="str">
        <f>IF(ISBLANK('Post Process Calc.'!AB50),"",'Post Process Calc.'!AB50)</f>
        <v/>
      </c>
      <c r="FL50" s="243" t="str">
        <f>IF(ISBLANK('Post Process Calc.'!AC50),"",'Post Process Calc.'!AC50)</f>
        <v/>
      </c>
      <c r="FM50" s="243" t="str">
        <f>IF(ISBLANK('Post Process Calc.'!AD50),"",'Post Process Calc.'!AD50)</f>
        <v/>
      </c>
      <c r="FN50" s="243" t="str">
        <f>IF(ISBLANK('Post Process Calc.'!AE50),"",'Post Process Calc.'!AE50)</f>
        <v/>
      </c>
      <c r="FO50" s="243" t="str">
        <f>IF(ISBLANK('Post Process Calc.'!AF50),"",'Post Process Calc.'!AF50)</f>
        <v/>
      </c>
      <c r="FP50" s="243" t="str">
        <f>IF(ISBLANK('Post Process Calc.'!AG50),"",'Post Process Calc.'!AG50)</f>
        <v/>
      </c>
      <c r="FQ50" s="243" t="str">
        <f>IF(ISBLANK('Post Process Calc.'!AH50),"",'Post Process Calc.'!AH50)</f>
        <v/>
      </c>
      <c r="FR50" s="243" t="str">
        <f>IF(ISBLANK('Post Process Calc.'!AI50),"",'Post Process Calc.'!AI50)</f>
        <v/>
      </c>
      <c r="FS50" s="243" t="str">
        <f>IF(ISBLANK('Post Process Calc.'!AJ50),"",'Post Process Calc.'!AJ50)</f>
        <v/>
      </c>
    </row>
    <row r="51" spans="1:175">
      <c r="A51" s="238" t="str">
        <f>IF(Glutamine!B42&lt;&gt;0,Glutamine!$B$1,"")</f>
        <v/>
      </c>
      <c r="B51" s="238" t="str">
        <f>IF(ISBLANK(Glutamine!A42),"",Glutamine!A42)</f>
        <v/>
      </c>
      <c r="C51" s="245" t="str">
        <f>IF(ISBLANK(Glutamine!B42),"",Glutamine!B42)</f>
        <v/>
      </c>
      <c r="D51" s="246" t="str">
        <f>IF(ISBLANK(Glutamine!C42),"",Glutamine!C42)</f>
        <v/>
      </c>
      <c r="E51" s="238" t="str">
        <f>IF(ISBLANK(Glutamine!D42),"",Glutamine!D42)</f>
        <v/>
      </c>
      <c r="F51" s="238" t="str">
        <f>IF(ISBLANK(Glutamine!E42),"",Glutamine!E42)</f>
        <v/>
      </c>
      <c r="G51" s="238" t="str">
        <f>IF(ISBLANK(Glutamine!G42),"",Glutamine!G42)</f>
        <v/>
      </c>
      <c r="H51" s="238" t="str">
        <f>IF(ISBLANK(Glutamine!H42),"",Glutamine!H42)</f>
        <v/>
      </c>
      <c r="I51" s="238" t="str">
        <f>IF(ISBLANK(Glutamine!I42),"",Glutamine!I42)</f>
        <v/>
      </c>
      <c r="J51" s="238" t="str">
        <f>IF(ISBLANK(Glutamine!J42),"",Glutamine!J42)</f>
        <v/>
      </c>
      <c r="K51" s="238" t="str">
        <f>IF(ISBLANK(Glutamine!K42),"",Glutamine!K42)</f>
        <v/>
      </c>
      <c r="L51" s="238" t="str">
        <f>IF(ISBLANK(Glutamine!L42),"",Glutamine!L42)</f>
        <v/>
      </c>
      <c r="M51" s="238" t="str">
        <f>IF(ISBLANK(Glutamine!M42),"",Glutamine!M42)</f>
        <v/>
      </c>
      <c r="N51" s="238" t="str">
        <f>IF(ISBLANK(Glutamine!N42),"",Glutamine!N42)</f>
        <v/>
      </c>
      <c r="O51" s="238" t="str">
        <f>IF(ISBLANK(Glutamine!O42),"",Glutamine!O42)</f>
        <v/>
      </c>
      <c r="P51" s="238" t="str">
        <f>IF(ISBLANK(Glutamine!P42),"",Glutamine!P42)</f>
        <v/>
      </c>
      <c r="Q51" s="238" t="str">
        <f>IF(ISBLANK(Glutamine!Q42),"",Glutamine!Q42)</f>
        <v/>
      </c>
      <c r="R51" s="238" t="str">
        <f>IF(ISBLANK(Glutamine!R42),"",Glutamine!R42)</f>
        <v/>
      </c>
      <c r="S51" s="238" t="str">
        <f>IF(ISBLANK(Glutamine!S42),"",Glutamine!S42)</f>
        <v/>
      </c>
      <c r="T51" s="238" t="str">
        <f>IF(ISBLANK(Glutamine!T42),"",Glutamine!T42)</f>
        <v/>
      </c>
      <c r="U51" s="238" t="str">
        <f>IF(ISBLANK(Glutamine!U42),"",Glutamine!U42)</f>
        <v/>
      </c>
      <c r="V51" s="238" t="str">
        <f>IF(ISBLANK(Glutamine!V42),"",Glutamine!V42)</f>
        <v/>
      </c>
      <c r="W51" s="238" t="str">
        <f>IF(ISBLANK(Glutamine!W42),"",Glutamine!W42)</f>
        <v/>
      </c>
      <c r="X51" s="238" t="str">
        <f>IF(ISBLANK(Glutamine!X42),"",Glutamine!X42)</f>
        <v/>
      </c>
      <c r="Y51" s="238" t="str">
        <f>IF(ISBLANK(Glutamine!Y42),"",Glutamine!Y42)</f>
        <v/>
      </c>
      <c r="Z51" s="238" t="str">
        <f>IF(ISBLANK(Glutamine!Z42),"",Glutamine!Z42)</f>
        <v/>
      </c>
      <c r="AA51" s="238" t="str">
        <f>IF(ISBLANK(Glutamine!AA42),"",Glutamine!AA42)</f>
        <v/>
      </c>
      <c r="AB51" s="238" t="str">
        <f>IF(ISBLANK(Glutamine!AB42),"",Glutamine!AB42)</f>
        <v/>
      </c>
      <c r="AC51" s="238" t="str">
        <f>IF(ISBLANK(Glutamine!AC42),"",Glutamine!AC42)</f>
        <v/>
      </c>
      <c r="AD51" s="238" t="str">
        <f>IF(ISBLANK(Glutamine!AD42),"",Glutamine!AD42)</f>
        <v/>
      </c>
      <c r="AE51" s="238" t="str">
        <f>IF(ISBLANK(Glutamine!AE42),"",Glutamine!AE42)</f>
        <v/>
      </c>
      <c r="AF51" s="238" t="str">
        <f>IF(ISBLANK(Glutamine!AF42),"",Glutamine!AF42)</f>
        <v/>
      </c>
      <c r="AG51" s="238" t="str">
        <f>IF(ISBLANK(Glutamine!AG42),"",Glutamine!AG42)</f>
        <v/>
      </c>
      <c r="AH51" s="238" t="str">
        <f>IF(ISBLANK(Glutamine!AH42),"",Glutamine!AH42)</f>
        <v/>
      </c>
      <c r="AI51" s="238" t="str">
        <f>IF(ISBLANK(Glutamine!AI42),"",Glutamine!AI42)</f>
        <v/>
      </c>
      <c r="AJ51" s="238" t="str">
        <f>IF(ISBLANK(Glutamine!AJ42),"",Glutamine!AJ42)</f>
        <v/>
      </c>
      <c r="AK51" s="238" t="str">
        <f>IF(ISBLANK(Glutamine!AK42),"",Glutamine!AK42)</f>
        <v/>
      </c>
      <c r="AL51" s="238" t="str">
        <f>IF(ISBLANK(Glutamine!AL42),"",Glutamine!AL42)</f>
        <v/>
      </c>
      <c r="AM51" s="238" t="str">
        <f>IF(ISBLANK(Glutamine!AM42),"",Glutamine!AM42)</f>
        <v/>
      </c>
      <c r="AN51" s="238" t="str">
        <f>IF(ISBLANK(Glutamine!AN42),"",Glutamine!AN42)</f>
        <v/>
      </c>
      <c r="AO51" s="238" t="str">
        <f>IF(ISBLANK(Glutamine!AO42),"",Glutamine!AO42)</f>
        <v/>
      </c>
      <c r="AP51" s="238" t="str">
        <f>IF(ISBLANK(Glutamine!AP42),"",Glutamine!AP42)</f>
        <v/>
      </c>
      <c r="AQ51" s="238" t="e">
        <f>IF(ISBLANK(Glutamine!#REF!),"",Glutamine!#REF!)</f>
        <v>#REF!</v>
      </c>
      <c r="AR51" s="238" t="e">
        <f>IF(ISBLANK(Glutamine!#REF!),"",Glutamine!#REF!)</f>
        <v>#REF!</v>
      </c>
      <c r="AS51" s="238" t="e">
        <f>IF(ISBLANK(Glutamine!#REF!),"",Glutamine!#REF!)</f>
        <v>#REF!</v>
      </c>
      <c r="AT51" s="238" t="e">
        <f>IF(ISBLANK(Glutamine!#REF!),"",Glutamine!#REF!)</f>
        <v>#REF!</v>
      </c>
      <c r="AU51" s="238" t="e">
        <f>IF(ISBLANK(Glutamine!#REF!),"",Glutamine!#REF!)</f>
        <v>#REF!</v>
      </c>
      <c r="AV51" s="238" t="e">
        <f>IF(ISBLANK(Glutamine!#REF!),"",Glutamine!#REF!)</f>
        <v>#REF!</v>
      </c>
      <c r="AW51" s="238" t="e">
        <f>IF(ISBLANK(Glutamine!#REF!),"",Glutamine!#REF!)</f>
        <v>#REF!</v>
      </c>
      <c r="AX51" s="238" t="e">
        <f>IF(ISBLANK(Glutamine!#REF!),"",Glutamine!#REF!)</f>
        <v>#REF!</v>
      </c>
      <c r="AY51" s="238" t="e">
        <f>IF(ISBLANK(Glutamine!#REF!),"",Glutamine!#REF!)</f>
        <v>#REF!</v>
      </c>
      <c r="AZ51" s="238" t="e">
        <f>IF(ISBLANK(Glutamine!#REF!),"",Glutamine!#REF!)</f>
        <v>#REF!</v>
      </c>
      <c r="BA51" s="238" t="e">
        <f>IF(ISBLANK(Glutamine!#REF!),"",Glutamine!#REF!)</f>
        <v>#REF!</v>
      </c>
      <c r="BB51" s="238" t="e">
        <f>IF(ISBLANK(Glutamine!#REF!),"",Glutamine!#REF!)</f>
        <v>#REF!</v>
      </c>
      <c r="BC51" s="238" t="e">
        <f>IF(ISBLANK(Glutamine!#REF!),"",Glutamine!#REF!)</f>
        <v>#REF!</v>
      </c>
      <c r="BD51" s="238" t="e">
        <f>IF(ISBLANK(Glutamine!#REF!),"",Glutamine!#REF!)</f>
        <v>#REF!</v>
      </c>
      <c r="BE51" s="238" t="e">
        <f>IF(ISBLANK(Glutamine!#REF!),"",Glutamine!#REF!)</f>
        <v>#REF!</v>
      </c>
      <c r="BF51" s="238" t="e">
        <f>IF(ISBLANK(Glutamine!#REF!),"",Glutamine!#REF!)</f>
        <v>#REF!</v>
      </c>
      <c r="BG51" s="238" t="e">
        <f>IF(ISBLANK(Glutamine!#REF!),"",Glutamine!#REF!)</f>
        <v>#REF!</v>
      </c>
      <c r="BH51" s="238" t="e">
        <f>IF(ISBLANK(Glutamine!#REF!),"",Glutamine!#REF!)</f>
        <v>#REF!</v>
      </c>
      <c r="BI51" s="238" t="e">
        <f>IF(ISBLANK(Glutamine!#REF!),"",Glutamine!#REF!)</f>
        <v>#REF!</v>
      </c>
      <c r="BJ51" s="238" t="e">
        <f>IF(ISBLANK(Glutamine!#REF!),"",Glutamine!#REF!)</f>
        <v>#REF!</v>
      </c>
      <c r="BK51" s="238" t="e">
        <f>IF(ISBLANK(Glutamine!#REF!),"",Glutamine!#REF!)</f>
        <v>#REF!</v>
      </c>
      <c r="BL51" s="238" t="e">
        <f>IF(ISBLANK(Glutamine!#REF!),"",Glutamine!#REF!)</f>
        <v>#REF!</v>
      </c>
      <c r="BM51" s="238" t="e">
        <f>IF(ISBLANK(Glutamine!#REF!),"",Glutamine!#REF!)</f>
        <v>#REF!</v>
      </c>
      <c r="BN51" s="238" t="str">
        <f>IF(ISBLANK('In Process Calc.'!B44),"",ROUND('In Process Calc.'!B44,2))</f>
        <v/>
      </c>
      <c r="BO51" s="238" t="str">
        <f>IF(ISBLANK('In Process Calc.'!C44),"",ROUND('In Process Calc.'!C44,2))</f>
        <v/>
      </c>
      <c r="BP51" s="238" t="str">
        <f>IF(ISBLANK('In Process Calc.'!E44),"",'In Process Calc.'!E44)</f>
        <v/>
      </c>
      <c r="BQ51" s="238" t="str">
        <f>IF(ISBLANK('In Process Calc.'!F44),"",'In Process Calc.'!F44)</f>
        <v/>
      </c>
      <c r="BR51" s="238" t="str">
        <f>IF(ISBLANK('In Process Calc.'!H44),"",'In Process Calc.'!H44)</f>
        <v/>
      </c>
      <c r="BS51" s="238" t="str">
        <f>IF(ISBLANK('In Process Calc.'!J44),"",'In Process Calc.'!J44)</f>
        <v/>
      </c>
      <c r="BT51" s="238" t="str">
        <f>IF(ISBLANK('In Process Calc.'!K44),"",'In Process Calc.'!K44)</f>
        <v/>
      </c>
      <c r="BU51" s="238" t="str">
        <f>IF(ISBLANK('In Process Calc.'!L44),"",'In Process Calc.'!L44)</f>
        <v/>
      </c>
      <c r="BV51" s="243" t="str">
        <f>IF(ISBLANK('In Process Calc.'!M44),"",'In Process Calc.'!M44)</f>
        <v/>
      </c>
      <c r="BW51" s="243" t="str">
        <f>IF(ISBLANK('In Process Calc.'!N44),"",'In Process Calc.'!N44)</f>
        <v/>
      </c>
      <c r="BX51" s="243" t="str">
        <f>IF(ISBLANK('In Process Calc.'!O44),"",'In Process Calc.'!O44)</f>
        <v/>
      </c>
      <c r="BY51" s="243" t="str">
        <f>IF(ISBLANK('In Process Calc.'!P44),"",'In Process Calc.'!P44)</f>
        <v/>
      </c>
      <c r="BZ51" s="243" t="str">
        <f>IF(ISBLANK('In Process Calc.'!Q44),"",'In Process Calc.'!Q44)</f>
        <v/>
      </c>
      <c r="CA51" s="243" t="str">
        <f>IF(ISBLANK('In Process Calc.'!R44),"",'In Process Calc.'!R44)</f>
        <v/>
      </c>
      <c r="CB51" s="243" t="str">
        <f>IF(ISBLANK('In Process Calc.'!S44),"",'In Process Calc.'!S44)</f>
        <v/>
      </c>
      <c r="CC51" s="243" t="str">
        <f>IF(ISBLANK('In Process Calc.'!T44),"",'In Process Calc.'!T44)</f>
        <v/>
      </c>
      <c r="CD51" s="243" t="str">
        <f>IF(ISBLANK('In Process Calc.'!U44),"",'In Process Calc.'!U44)</f>
        <v/>
      </c>
      <c r="CE51" s="243" t="str">
        <f>IF(ISBLANK('In Process Calc.'!V44),"",'In Process Calc.'!V44)</f>
        <v/>
      </c>
      <c r="CF51" s="243" t="str">
        <f>IF(ISBLANK('In Process Calc.'!W44),"",'In Process Calc.'!W44)</f>
        <v/>
      </c>
      <c r="CG51" s="243" t="str">
        <f>IF(ISBLANK('In Process Calc.'!X44),"",'In Process Calc.'!X44)</f>
        <v/>
      </c>
      <c r="CH51" s="243" t="str">
        <f>IF(ISBLANK('In Process Calc.'!Y44),"",'In Process Calc.'!Y44)</f>
        <v/>
      </c>
      <c r="CI51" s="243" t="str">
        <f>IF(ISBLANK('In Process Calc.'!Z44),"",'In Process Calc.'!Z44)</f>
        <v/>
      </c>
      <c r="CJ51" s="243" t="str">
        <f>IF(ISBLANK('In Process Calc.'!AA44),"",'In Process Calc.'!AA44)</f>
        <v/>
      </c>
      <c r="CK51" s="243" t="str">
        <f>IF(ISBLANK('In Process Calc.'!AB44),"",'In Process Calc.'!AB44)</f>
        <v/>
      </c>
      <c r="CL51" s="243" t="str">
        <f>IF(ISBLANK('In Process Calc.'!AC44),"",'In Process Calc.'!AC44)</f>
        <v/>
      </c>
      <c r="CM51" s="243" t="str">
        <f>IF(ISBLANK('In Process Calc.'!AD44),"",'In Process Calc.'!AD44)</f>
        <v/>
      </c>
      <c r="CN51" s="243" t="str">
        <f>IF(ISBLANK('In Process Calc.'!AE44),"",'In Process Calc.'!AE44)</f>
        <v/>
      </c>
      <c r="CO51" s="243" t="str">
        <f>IF(ISBLANK('In Process Calc.'!AF44),"",'In Process Calc.'!AF44)</f>
        <v/>
      </c>
      <c r="CP51" s="243" t="str">
        <f>IF(ISBLANK('In Process Calc.'!AG44),"",'In Process Calc.'!AG44)</f>
        <v/>
      </c>
      <c r="CQ51" s="243" t="str">
        <f>IF(ISBLANK('In Process Calc.'!AH44),"",'In Process Calc.'!AH44)</f>
        <v/>
      </c>
      <c r="CR51" s="243" t="str">
        <f>IF(ISBLANK('In Process Calc.'!AI44),"",'In Process Calc.'!AI44)</f>
        <v/>
      </c>
      <c r="CS51" s="243" t="str">
        <f>IF(ISBLANK('In Process Calc.'!AJ44),"",'In Process Calc.'!AJ44)</f>
        <v/>
      </c>
      <c r="CT51" s="243" t="str">
        <f>IF(ISBLANK('In Process Calc.'!AK44),"",'In Process Calc.'!AK44)</f>
        <v/>
      </c>
      <c r="CU51" s="243" t="str">
        <f>IF(ISBLANK('In Process Calc.'!AL44),"",'In Process Calc.'!AL44)</f>
        <v/>
      </c>
      <c r="CV51" s="243" t="str">
        <f>IF(ISBLANK('In Process Calc.'!AM44),"",'In Process Calc.'!AM44)</f>
        <v/>
      </c>
      <c r="CW51" s="243" t="str">
        <f>IF(ISBLANK('In Process Calc.'!AN44),"",'In Process Calc.'!AN44)</f>
        <v/>
      </c>
      <c r="CX51" s="243" t="str">
        <f>IF(ISBLANK('In Process Calc.'!AO44),"",'In Process Calc.'!AO44)</f>
        <v/>
      </c>
      <c r="CY51" s="243" t="str">
        <f>IF(ISBLANK('In Process Calc.'!AP44),"",'In Process Calc.'!AP44)</f>
        <v/>
      </c>
      <c r="CZ51" s="243" t="str">
        <f>IF(ISBLANK('In Process Calc.'!AQ44),"",'In Process Calc.'!AQ44)</f>
        <v/>
      </c>
      <c r="DA51" s="243" t="str">
        <f>IF(ISBLANK('In Process Calc.'!AR44),"",'In Process Calc.'!AR44)</f>
        <v/>
      </c>
      <c r="DB51" s="243" t="str">
        <f>IF(ISBLANK('In Process Calc.'!AS44),"",'In Process Calc.'!AS44)</f>
        <v/>
      </c>
      <c r="DC51" s="243" t="str">
        <f>IF(ISBLANK('In Process Calc.'!AT44),"",'In Process Calc.'!AT44)</f>
        <v/>
      </c>
      <c r="DD51" s="243" t="str">
        <f>IF(ISBLANK('In Process Calc.'!AU44),"",'In Process Calc.'!AU44)</f>
        <v/>
      </c>
      <c r="DE51" s="243" t="str">
        <f>IF(ISBLANK('In Process Calc.'!AV44),"",'In Process Calc.'!AV44)</f>
        <v/>
      </c>
      <c r="DF51" s="243" t="str">
        <f>IF(ISBLANK('In Process Calc.'!AW44),"",'In Process Calc.'!AW44)</f>
        <v/>
      </c>
      <c r="DG51" s="243" t="str">
        <f>IF(ISBLANK('In Process Calc.'!AX44),"",'In Process Calc.'!AX44)</f>
        <v/>
      </c>
      <c r="DH51" s="243" t="str">
        <f>IF(ISBLANK('In Process Calc.'!AY44),"",'In Process Calc.'!AY44)</f>
        <v/>
      </c>
      <c r="DI51" s="243" t="str">
        <f>IF(ISBLANK('In Process Calc.'!AZ44),"",'In Process Calc.'!AZ44)</f>
        <v/>
      </c>
      <c r="DJ51" s="243" t="str">
        <f>IF(ISBLANK('In Process Calc.'!BA44),"",'In Process Calc.'!BA44)</f>
        <v/>
      </c>
      <c r="DK51" s="243" t="str">
        <f>IF(ISBLANK('In Process Calc.'!BB44),"",'In Process Calc.'!BB44)</f>
        <v/>
      </c>
      <c r="DL51" s="243" t="str">
        <f>IF(ISBLANK('In Process Calc.'!BC44),"",'In Process Calc.'!BC44)</f>
        <v/>
      </c>
      <c r="DM51" s="243" t="str">
        <f>IF(ISBLANK('In Process Calc.'!BD44),"",'In Process Calc.'!BD44)</f>
        <v/>
      </c>
      <c r="DN51" s="243" t="str">
        <f>IF(ISBLANK('In Process Calc.'!BE44),"",'In Process Calc.'!BE44)</f>
        <v/>
      </c>
      <c r="DO51" s="243" t="str">
        <f>IF(ISBLANK('In Process Calc.'!BF44),"",'In Process Calc.'!BF44)</f>
        <v/>
      </c>
      <c r="DP51" s="243" t="str">
        <f>IF(ISBLANK('In Process Calc.'!BG44),"",'In Process Calc.'!BG44)</f>
        <v/>
      </c>
      <c r="DQ51" s="243" t="str">
        <f>IF(ISBLANK('In Process Calc.'!BH44),"",'In Process Calc.'!BH44)</f>
        <v/>
      </c>
      <c r="DR51" s="243" t="str">
        <f>IF(ISBLANK('In Process Calc.'!BI44),"",'In Process Calc.'!BI44)</f>
        <v/>
      </c>
      <c r="DS51" s="243" t="str">
        <f>IF(ISBLANK('In Process Calc.'!BJ44),"",'In Process Calc.'!BJ44)</f>
        <v/>
      </c>
      <c r="DT51" s="243" t="str">
        <f>IF(ISBLANK('In Process Calc.'!BK44),"",'In Process Calc.'!BK44)</f>
        <v/>
      </c>
      <c r="DU51" s="243" t="str">
        <f>IF(ISBLANK('In Process Calc.'!BL44),"",'In Process Calc.'!BL44)</f>
        <v/>
      </c>
      <c r="DV51" s="243" t="str">
        <f>IF(ISBLANK('In Process Calc.'!BM44),"",'In Process Calc.'!BM44)</f>
        <v/>
      </c>
      <c r="DW51" s="243" t="str">
        <f>IF(ISBLANK('In Process Calc.'!BN44),"",'In Process Calc.'!BN44)</f>
        <v/>
      </c>
      <c r="DX51" s="243" t="str">
        <f>IF(ISBLANK('In Process Calc.'!BO44),"",'In Process Calc.'!BO44)</f>
        <v/>
      </c>
      <c r="DY51" s="243" t="str">
        <f>IF(ISBLANK('In Process Calc.'!BP44),"",'In Process Calc.'!BP44)</f>
        <v/>
      </c>
      <c r="DZ51" s="243" t="str">
        <f>IF(ISBLANK('In Process Calc.'!BQ44),"",'In Process Calc.'!BQ44)</f>
        <v/>
      </c>
      <c r="EA51" s="243" t="str">
        <f>IF(ISBLANK('In Process Calc.'!BR44),"",'In Process Calc.'!BR44)</f>
        <v/>
      </c>
      <c r="EB51" s="243" t="str">
        <f>IF(ISBLANK('In Process Calc.'!BS44),"",'In Process Calc.'!BS44)</f>
        <v/>
      </c>
      <c r="EC51" s="243" t="str">
        <f>IF(ISBLANK('In Process Calc.'!BT44),"",'In Process Calc.'!BT44)</f>
        <v/>
      </c>
      <c r="ED51" s="243" t="str">
        <f>IF(ISBLANK('In Process Calc.'!BU44),"",'In Process Calc.'!BU44)</f>
        <v/>
      </c>
      <c r="EE51" s="243" t="str">
        <f>IF(ISBLANK('In Process Calc.'!BV44),"",'In Process Calc.'!BV44)</f>
        <v/>
      </c>
      <c r="EF51" s="243" t="str">
        <f>IF(ISBLANK('In Process Calc.'!BW44),"",'In Process Calc.'!BW44)</f>
        <v/>
      </c>
      <c r="EG51" s="243" t="str">
        <f>IF(ISBLANK('In Process Calc.'!BX44),"",'In Process Calc.'!BX44)</f>
        <v/>
      </c>
      <c r="EH51" s="243" t="str">
        <f>IF(ISBLANK('In Process Calc.'!BY44),"",'In Process Calc.'!BY44)</f>
        <v/>
      </c>
      <c r="EI51" s="243" t="str">
        <f>IF(ISBLANK('In Process Calc.'!BZ44),"",'In Process Calc.'!BZ44)</f>
        <v/>
      </c>
      <c r="EJ51" s="243" t="str">
        <f>IF(ISBLANK('In Process Calc.'!CA44),"",'In Process Calc.'!CA44)</f>
        <v/>
      </c>
      <c r="EK51" s="243" t="str">
        <f>IF(ISBLANK('Post Process Calc.'!A51),"",'Post Process Calc.'!A51)</f>
        <v/>
      </c>
      <c r="EL51" s="243" t="str">
        <f>IF(ISBLANK('Post Process Calc.'!C51),"",'Post Process Calc.'!C51)</f>
        <v/>
      </c>
      <c r="EM51" s="243" t="str">
        <f>IF(ISBLANK('Post Process Calc.'!D51),"",'Post Process Calc.'!D51)</f>
        <v/>
      </c>
      <c r="EN51" s="243" t="str">
        <f>IF(ISBLANK('Post Process Calc.'!E51),"",'Post Process Calc.'!E51)</f>
        <v/>
      </c>
      <c r="EO51" s="243" t="str">
        <f>IF(ISBLANK('Post Process Calc.'!F51),"",'Post Process Calc.'!F51)</f>
        <v/>
      </c>
      <c r="EP51" s="243" t="str">
        <f>IF(ISBLANK('Post Process Calc.'!G51),"",'Post Process Calc.'!G51)</f>
        <v/>
      </c>
      <c r="EQ51" s="243" t="str">
        <f>IF(ISBLANK('Post Process Calc.'!H51),"",'Post Process Calc.'!H51)</f>
        <v/>
      </c>
      <c r="ER51" s="243" t="str">
        <f>IF(ISBLANK('Post Process Calc.'!I51),"",'Post Process Calc.'!I51)</f>
        <v/>
      </c>
      <c r="ES51" s="243" t="str">
        <f>IF(ISBLANK('Post Process Calc.'!J51),"",'Post Process Calc.'!J51)</f>
        <v/>
      </c>
      <c r="ET51" s="243" t="str">
        <f>IF(ISBLANK('Post Process Calc.'!K51),"",'Post Process Calc.'!K51)</f>
        <v/>
      </c>
      <c r="EU51" s="243" t="str">
        <f>IF(ISBLANK('Post Process Calc.'!L51),"",'Post Process Calc.'!L51)</f>
        <v/>
      </c>
      <c r="EV51" s="243" t="str">
        <f>IF(ISBLANK('Post Process Calc.'!M51),"",'Post Process Calc.'!M51)</f>
        <v/>
      </c>
      <c r="EW51" s="243" t="str">
        <f>IF(ISBLANK('Post Process Calc.'!N51),"",'Post Process Calc.'!N51)</f>
        <v/>
      </c>
      <c r="EX51" s="243" t="str">
        <f>IF(ISBLANK('Post Process Calc.'!O51),"",'Post Process Calc.'!O51)</f>
        <v/>
      </c>
      <c r="EY51" s="243" t="str">
        <f>IF(ISBLANK('Post Process Calc.'!P51),"",'Post Process Calc.'!P51)</f>
        <v/>
      </c>
      <c r="EZ51" s="243" t="str">
        <f>IF(ISBLANK('Post Process Calc.'!Q51),"",'Post Process Calc.'!Q51)</f>
        <v/>
      </c>
      <c r="FA51" s="243" t="str">
        <f>IF(ISBLANK('Post Process Calc.'!R51),"",'Post Process Calc.'!R51)</f>
        <v/>
      </c>
      <c r="FB51" s="243" t="str">
        <f>IF(ISBLANK('Post Process Calc.'!S51),"",'Post Process Calc.'!S51)</f>
        <v/>
      </c>
      <c r="FC51" s="243" t="str">
        <f>IF(ISBLANK('Post Process Calc.'!T51),"",'Post Process Calc.'!T51)</f>
        <v/>
      </c>
      <c r="FD51" s="243" t="str">
        <f>IF(ISBLANK('Post Process Calc.'!U51),"",'Post Process Calc.'!U51)</f>
        <v/>
      </c>
      <c r="FE51" s="243" t="str">
        <f>IF(ISBLANK('Post Process Calc.'!V51),"",'Post Process Calc.'!V51)</f>
        <v/>
      </c>
      <c r="FF51" s="243" t="str">
        <f>IF(ISBLANK('Post Process Calc.'!W51),"",'Post Process Calc.'!W51)</f>
        <v/>
      </c>
      <c r="FG51" s="243" t="str">
        <f>IF(ISBLANK('Post Process Calc.'!X51),"",'Post Process Calc.'!X51)</f>
        <v/>
      </c>
      <c r="FH51" s="243" t="str">
        <f>IF(ISBLANK('Post Process Calc.'!Y51),"",'Post Process Calc.'!Y51)</f>
        <v/>
      </c>
      <c r="FI51" s="243" t="str">
        <f>IF(ISBLANK('Post Process Calc.'!Z51),"",'Post Process Calc.'!Z51)</f>
        <v/>
      </c>
      <c r="FJ51" s="243" t="str">
        <f>IF(ISBLANK('Post Process Calc.'!AA51),"",'Post Process Calc.'!AA51)</f>
        <v/>
      </c>
      <c r="FK51" s="243" t="str">
        <f>IF(ISBLANK('Post Process Calc.'!AB51),"",'Post Process Calc.'!AB51)</f>
        <v/>
      </c>
      <c r="FL51" s="243" t="str">
        <f>IF(ISBLANK('Post Process Calc.'!AC51),"",'Post Process Calc.'!AC51)</f>
        <v/>
      </c>
      <c r="FM51" s="243" t="str">
        <f>IF(ISBLANK('Post Process Calc.'!AD51),"",'Post Process Calc.'!AD51)</f>
        <v/>
      </c>
      <c r="FN51" s="243" t="str">
        <f>IF(ISBLANK('Post Process Calc.'!AE51),"",'Post Process Calc.'!AE51)</f>
        <v/>
      </c>
      <c r="FO51" s="243" t="str">
        <f>IF(ISBLANK('Post Process Calc.'!AF51),"",'Post Process Calc.'!AF51)</f>
        <v/>
      </c>
      <c r="FP51" s="243" t="str">
        <f>IF(ISBLANK('Post Process Calc.'!AG51),"",'Post Process Calc.'!AG51)</f>
        <v/>
      </c>
      <c r="FQ51" s="243" t="str">
        <f>IF(ISBLANK('Post Process Calc.'!AH51),"",'Post Process Calc.'!AH51)</f>
        <v/>
      </c>
      <c r="FR51" s="243" t="str">
        <f>IF(ISBLANK('Post Process Calc.'!AI51),"",'Post Process Calc.'!AI51)</f>
        <v/>
      </c>
      <c r="FS51" s="243" t="str">
        <f>IF(ISBLANK('Post Process Calc.'!AJ51),"",'Post Process Calc.'!AJ51)</f>
        <v/>
      </c>
    </row>
    <row r="52" spans="1:175">
      <c r="A52" s="238" t="str">
        <f>IF(Glutamine!B43&lt;&gt;0,Glutamine!$B$1,"")</f>
        <v/>
      </c>
      <c r="B52" s="238" t="str">
        <f>IF(ISBLANK(Glutamine!A43),"",Glutamine!A43)</f>
        <v/>
      </c>
      <c r="C52" s="245" t="str">
        <f>IF(ISBLANK(Glutamine!B43),"",Glutamine!B43)</f>
        <v/>
      </c>
      <c r="D52" s="246" t="str">
        <f>IF(ISBLANK(Glutamine!C43),"",Glutamine!C43)</f>
        <v/>
      </c>
      <c r="E52" s="238" t="str">
        <f>IF(ISBLANK(Glutamine!D43),"",Glutamine!D43)</f>
        <v/>
      </c>
      <c r="F52" s="238" t="str">
        <f>IF(ISBLANK(Glutamine!E43),"",Glutamine!E43)</f>
        <v/>
      </c>
      <c r="G52" s="238" t="str">
        <f>IF(ISBLANK(Glutamine!G43),"",Glutamine!G43)</f>
        <v/>
      </c>
      <c r="H52" s="238" t="str">
        <f>IF(ISBLANK(Glutamine!H43),"",Glutamine!H43)</f>
        <v/>
      </c>
      <c r="I52" s="238" t="str">
        <f>IF(ISBLANK(Glutamine!I43),"",Glutamine!I43)</f>
        <v/>
      </c>
      <c r="J52" s="238" t="str">
        <f>IF(ISBLANK(Glutamine!J43),"",Glutamine!J43)</f>
        <v/>
      </c>
      <c r="K52" s="238" t="str">
        <f>IF(ISBLANK(Glutamine!K43),"",Glutamine!K43)</f>
        <v/>
      </c>
      <c r="L52" s="238" t="str">
        <f>IF(ISBLANK(Glutamine!L43),"",Glutamine!L43)</f>
        <v/>
      </c>
      <c r="M52" s="238" t="str">
        <f>IF(ISBLANK(Glutamine!M43),"",Glutamine!M43)</f>
        <v/>
      </c>
      <c r="N52" s="238" t="str">
        <f>IF(ISBLANK(Glutamine!N43),"",Glutamine!N43)</f>
        <v/>
      </c>
      <c r="O52" s="238" t="str">
        <f>IF(ISBLANK(Glutamine!O43),"",Glutamine!O43)</f>
        <v/>
      </c>
      <c r="P52" s="238" t="str">
        <f>IF(ISBLANK(Glutamine!P43),"",Glutamine!P43)</f>
        <v/>
      </c>
      <c r="Q52" s="238" t="str">
        <f>IF(ISBLANK(Glutamine!Q43),"",Glutamine!Q43)</f>
        <v/>
      </c>
      <c r="R52" s="238" t="str">
        <f>IF(ISBLANK(Glutamine!R43),"",Glutamine!R43)</f>
        <v/>
      </c>
      <c r="S52" s="238" t="str">
        <f>IF(ISBLANK(Glutamine!S43),"",Glutamine!S43)</f>
        <v/>
      </c>
      <c r="T52" s="238" t="str">
        <f>IF(ISBLANK(Glutamine!T43),"",Glutamine!T43)</f>
        <v/>
      </c>
      <c r="U52" s="238" t="str">
        <f>IF(ISBLANK(Glutamine!U43),"",Glutamine!U43)</f>
        <v/>
      </c>
      <c r="V52" s="238" t="str">
        <f>IF(ISBLANK(Glutamine!V43),"",Glutamine!V43)</f>
        <v/>
      </c>
      <c r="W52" s="238" t="str">
        <f>IF(ISBLANK(Glutamine!W43),"",Glutamine!W43)</f>
        <v/>
      </c>
      <c r="X52" s="238" t="str">
        <f>IF(ISBLANK(Glutamine!X43),"",Glutamine!X43)</f>
        <v/>
      </c>
      <c r="Y52" s="238" t="str">
        <f>IF(ISBLANK(Glutamine!Y43),"",Glutamine!Y43)</f>
        <v/>
      </c>
      <c r="Z52" s="238" t="str">
        <f>IF(ISBLANK(Glutamine!Z43),"",Glutamine!Z43)</f>
        <v/>
      </c>
      <c r="AA52" s="238" t="str">
        <f>IF(ISBLANK(Glutamine!AA43),"",Glutamine!AA43)</f>
        <v/>
      </c>
      <c r="AB52" s="238" t="str">
        <f>IF(ISBLANK(Glutamine!AB43),"",Glutamine!AB43)</f>
        <v/>
      </c>
      <c r="AC52" s="238" t="str">
        <f>IF(ISBLANK(Glutamine!AC43),"",Glutamine!AC43)</f>
        <v/>
      </c>
      <c r="AD52" s="238" t="str">
        <f>IF(ISBLANK(Glutamine!AD43),"",Glutamine!AD43)</f>
        <v/>
      </c>
      <c r="AE52" s="238" t="str">
        <f>IF(ISBLANK(Glutamine!AE43),"",Glutamine!AE43)</f>
        <v/>
      </c>
      <c r="AF52" s="238" t="str">
        <f>IF(ISBLANK(Glutamine!AF43),"",Glutamine!AF43)</f>
        <v/>
      </c>
      <c r="AG52" s="238" t="str">
        <f>IF(ISBLANK(Glutamine!AG43),"",Glutamine!AG43)</f>
        <v/>
      </c>
      <c r="AH52" s="238" t="str">
        <f>IF(ISBLANK(Glutamine!AH43),"",Glutamine!AH43)</f>
        <v/>
      </c>
      <c r="AI52" s="238" t="str">
        <f>IF(ISBLANK(Glutamine!AI43),"",Glutamine!AI43)</f>
        <v/>
      </c>
      <c r="AJ52" s="238" t="str">
        <f>IF(ISBLANK(Glutamine!AJ43),"",Glutamine!AJ43)</f>
        <v/>
      </c>
      <c r="AK52" s="238" t="str">
        <f>IF(ISBLANK(Glutamine!AK43),"",Glutamine!AK43)</f>
        <v/>
      </c>
      <c r="AL52" s="238" t="str">
        <f>IF(ISBLANK(Glutamine!AL43),"",Glutamine!AL43)</f>
        <v/>
      </c>
      <c r="AM52" s="238" t="str">
        <f>IF(ISBLANK(Glutamine!AM43),"",Glutamine!AM43)</f>
        <v/>
      </c>
      <c r="AN52" s="238" t="str">
        <f>IF(ISBLANK(Glutamine!AN43),"",Glutamine!AN43)</f>
        <v/>
      </c>
      <c r="AO52" s="238" t="str">
        <f>IF(ISBLANK(Glutamine!AO43),"",Glutamine!AO43)</f>
        <v/>
      </c>
      <c r="AP52" s="238" t="str">
        <f>IF(ISBLANK(Glutamine!AP43),"",Glutamine!AP43)</f>
        <v/>
      </c>
      <c r="AQ52" s="238" t="e">
        <f>IF(ISBLANK(Glutamine!#REF!),"",Glutamine!#REF!)</f>
        <v>#REF!</v>
      </c>
      <c r="AR52" s="238" t="e">
        <f>IF(ISBLANK(Glutamine!#REF!),"",Glutamine!#REF!)</f>
        <v>#REF!</v>
      </c>
      <c r="AS52" s="238" t="e">
        <f>IF(ISBLANK(Glutamine!#REF!),"",Glutamine!#REF!)</f>
        <v>#REF!</v>
      </c>
      <c r="AT52" s="238" t="e">
        <f>IF(ISBLANK(Glutamine!#REF!),"",Glutamine!#REF!)</f>
        <v>#REF!</v>
      </c>
      <c r="AU52" s="238" t="e">
        <f>IF(ISBLANK(Glutamine!#REF!),"",Glutamine!#REF!)</f>
        <v>#REF!</v>
      </c>
      <c r="AV52" s="238" t="e">
        <f>IF(ISBLANK(Glutamine!#REF!),"",Glutamine!#REF!)</f>
        <v>#REF!</v>
      </c>
      <c r="AW52" s="238" t="e">
        <f>IF(ISBLANK(Glutamine!#REF!),"",Glutamine!#REF!)</f>
        <v>#REF!</v>
      </c>
      <c r="AX52" s="238" t="e">
        <f>IF(ISBLANK(Glutamine!#REF!),"",Glutamine!#REF!)</f>
        <v>#REF!</v>
      </c>
      <c r="AY52" s="238" t="e">
        <f>IF(ISBLANK(Glutamine!#REF!),"",Glutamine!#REF!)</f>
        <v>#REF!</v>
      </c>
      <c r="AZ52" s="238" t="e">
        <f>IF(ISBLANK(Glutamine!#REF!),"",Glutamine!#REF!)</f>
        <v>#REF!</v>
      </c>
      <c r="BA52" s="238" t="e">
        <f>IF(ISBLANK(Glutamine!#REF!),"",Glutamine!#REF!)</f>
        <v>#REF!</v>
      </c>
      <c r="BB52" s="238" t="e">
        <f>IF(ISBLANK(Glutamine!#REF!),"",Glutamine!#REF!)</f>
        <v>#REF!</v>
      </c>
      <c r="BC52" s="238" t="e">
        <f>IF(ISBLANK(Glutamine!#REF!),"",Glutamine!#REF!)</f>
        <v>#REF!</v>
      </c>
      <c r="BD52" s="238" t="e">
        <f>IF(ISBLANK(Glutamine!#REF!),"",Glutamine!#REF!)</f>
        <v>#REF!</v>
      </c>
      <c r="BE52" s="238" t="e">
        <f>IF(ISBLANK(Glutamine!#REF!),"",Glutamine!#REF!)</f>
        <v>#REF!</v>
      </c>
      <c r="BF52" s="238" t="e">
        <f>IF(ISBLANK(Glutamine!#REF!),"",Glutamine!#REF!)</f>
        <v>#REF!</v>
      </c>
      <c r="BG52" s="238" t="e">
        <f>IF(ISBLANK(Glutamine!#REF!),"",Glutamine!#REF!)</f>
        <v>#REF!</v>
      </c>
      <c r="BH52" s="238" t="e">
        <f>IF(ISBLANK(Glutamine!#REF!),"",Glutamine!#REF!)</f>
        <v>#REF!</v>
      </c>
      <c r="BI52" s="238" t="e">
        <f>IF(ISBLANK(Glutamine!#REF!),"",Glutamine!#REF!)</f>
        <v>#REF!</v>
      </c>
      <c r="BJ52" s="238" t="e">
        <f>IF(ISBLANK(Glutamine!#REF!),"",Glutamine!#REF!)</f>
        <v>#REF!</v>
      </c>
      <c r="BK52" s="238" t="e">
        <f>IF(ISBLANK(Glutamine!#REF!),"",Glutamine!#REF!)</f>
        <v>#REF!</v>
      </c>
      <c r="BL52" s="238" t="e">
        <f>IF(ISBLANK(Glutamine!#REF!),"",Glutamine!#REF!)</f>
        <v>#REF!</v>
      </c>
      <c r="BM52" s="238" t="e">
        <f>IF(ISBLANK(Glutamine!#REF!),"",Glutamine!#REF!)</f>
        <v>#REF!</v>
      </c>
      <c r="BN52" s="238" t="str">
        <f>IF(ISBLANK('In Process Calc.'!B45),"",ROUND('In Process Calc.'!B45,2))</f>
        <v/>
      </c>
      <c r="BO52" s="238" t="str">
        <f>IF(ISBLANK('In Process Calc.'!C45),"",ROUND('In Process Calc.'!C45,2))</f>
        <v/>
      </c>
      <c r="BP52" s="238" t="str">
        <f>IF(ISBLANK('In Process Calc.'!E45),"",'In Process Calc.'!E45)</f>
        <v/>
      </c>
      <c r="BQ52" s="238" t="str">
        <f>IF(ISBLANK('In Process Calc.'!F45),"",'In Process Calc.'!F45)</f>
        <v/>
      </c>
      <c r="BR52" s="238" t="str">
        <f>IF(ISBLANK('In Process Calc.'!H45),"",'In Process Calc.'!H45)</f>
        <v/>
      </c>
      <c r="BS52" s="238" t="str">
        <f>IF(ISBLANK('In Process Calc.'!J45),"",'In Process Calc.'!J45)</f>
        <v/>
      </c>
      <c r="BT52" s="238" t="str">
        <f>IF(ISBLANK('In Process Calc.'!K45),"",'In Process Calc.'!K45)</f>
        <v/>
      </c>
      <c r="BU52" s="238" t="str">
        <f>IF(ISBLANK('In Process Calc.'!L45),"",'In Process Calc.'!L45)</f>
        <v/>
      </c>
      <c r="BV52" s="243" t="str">
        <f>IF(ISBLANK('In Process Calc.'!M45),"",'In Process Calc.'!M45)</f>
        <v/>
      </c>
      <c r="BW52" s="243" t="str">
        <f>IF(ISBLANK('In Process Calc.'!N45),"",'In Process Calc.'!N45)</f>
        <v/>
      </c>
      <c r="BX52" s="243" t="str">
        <f>IF(ISBLANK('In Process Calc.'!O45),"",'In Process Calc.'!O45)</f>
        <v/>
      </c>
      <c r="BY52" s="243" t="str">
        <f>IF(ISBLANK('In Process Calc.'!P45),"",'In Process Calc.'!P45)</f>
        <v/>
      </c>
      <c r="BZ52" s="243" t="str">
        <f>IF(ISBLANK('In Process Calc.'!Q45),"",'In Process Calc.'!Q45)</f>
        <v/>
      </c>
      <c r="CA52" s="243" t="str">
        <f>IF(ISBLANK('In Process Calc.'!R45),"",'In Process Calc.'!R45)</f>
        <v/>
      </c>
      <c r="CB52" s="243" t="str">
        <f>IF(ISBLANK('In Process Calc.'!S45),"",'In Process Calc.'!S45)</f>
        <v/>
      </c>
      <c r="CC52" s="243" t="str">
        <f>IF(ISBLANK('In Process Calc.'!T45),"",'In Process Calc.'!T45)</f>
        <v/>
      </c>
      <c r="CD52" s="243" t="str">
        <f>IF(ISBLANK('In Process Calc.'!U45),"",'In Process Calc.'!U45)</f>
        <v/>
      </c>
      <c r="CE52" s="243" t="str">
        <f>IF(ISBLANK('In Process Calc.'!V45),"",'In Process Calc.'!V45)</f>
        <v/>
      </c>
      <c r="CF52" s="243" t="str">
        <f>IF(ISBLANK('In Process Calc.'!W45),"",'In Process Calc.'!W45)</f>
        <v/>
      </c>
      <c r="CG52" s="243" t="str">
        <f>IF(ISBLANK('In Process Calc.'!X45),"",'In Process Calc.'!X45)</f>
        <v/>
      </c>
      <c r="CH52" s="243" t="str">
        <f>IF(ISBLANK('In Process Calc.'!Y45),"",'In Process Calc.'!Y45)</f>
        <v/>
      </c>
      <c r="CI52" s="243" t="str">
        <f>IF(ISBLANK('In Process Calc.'!Z45),"",'In Process Calc.'!Z45)</f>
        <v/>
      </c>
      <c r="CJ52" s="243" t="str">
        <f>IF(ISBLANK('In Process Calc.'!AA45),"",'In Process Calc.'!AA45)</f>
        <v/>
      </c>
      <c r="CK52" s="243" t="str">
        <f>IF(ISBLANK('In Process Calc.'!AB45),"",'In Process Calc.'!AB45)</f>
        <v/>
      </c>
      <c r="CL52" s="243" t="str">
        <f>IF(ISBLANK('In Process Calc.'!AC45),"",'In Process Calc.'!AC45)</f>
        <v/>
      </c>
      <c r="CM52" s="243" t="str">
        <f>IF(ISBLANK('In Process Calc.'!AD45),"",'In Process Calc.'!AD45)</f>
        <v/>
      </c>
      <c r="CN52" s="243" t="str">
        <f>IF(ISBLANK('In Process Calc.'!AE45),"",'In Process Calc.'!AE45)</f>
        <v/>
      </c>
      <c r="CO52" s="243" t="str">
        <f>IF(ISBLANK('In Process Calc.'!AF45),"",'In Process Calc.'!AF45)</f>
        <v/>
      </c>
      <c r="CP52" s="243" t="str">
        <f>IF(ISBLANK('In Process Calc.'!AG45),"",'In Process Calc.'!AG45)</f>
        <v/>
      </c>
      <c r="CQ52" s="243" t="str">
        <f>IF(ISBLANK('In Process Calc.'!AH45),"",'In Process Calc.'!AH45)</f>
        <v/>
      </c>
      <c r="CR52" s="243" t="str">
        <f>IF(ISBLANK('In Process Calc.'!AI45),"",'In Process Calc.'!AI45)</f>
        <v/>
      </c>
      <c r="CS52" s="243" t="str">
        <f>IF(ISBLANK('In Process Calc.'!AJ45),"",'In Process Calc.'!AJ45)</f>
        <v/>
      </c>
      <c r="CT52" s="243" t="str">
        <f>IF(ISBLANK('In Process Calc.'!AK45),"",'In Process Calc.'!AK45)</f>
        <v/>
      </c>
      <c r="CU52" s="243" t="str">
        <f>IF(ISBLANK('In Process Calc.'!AL45),"",'In Process Calc.'!AL45)</f>
        <v/>
      </c>
      <c r="CV52" s="243" t="str">
        <f>IF(ISBLANK('In Process Calc.'!AM45),"",'In Process Calc.'!AM45)</f>
        <v/>
      </c>
      <c r="CW52" s="243" t="str">
        <f>IF(ISBLANK('In Process Calc.'!AN45),"",'In Process Calc.'!AN45)</f>
        <v/>
      </c>
      <c r="CX52" s="243" t="str">
        <f>IF(ISBLANK('In Process Calc.'!AO45),"",'In Process Calc.'!AO45)</f>
        <v/>
      </c>
      <c r="CY52" s="243" t="str">
        <f>IF(ISBLANK('In Process Calc.'!AP45),"",'In Process Calc.'!AP45)</f>
        <v/>
      </c>
      <c r="CZ52" s="243" t="str">
        <f>IF(ISBLANK('In Process Calc.'!AQ45),"",'In Process Calc.'!AQ45)</f>
        <v/>
      </c>
      <c r="DA52" s="243" t="str">
        <f>IF(ISBLANK('In Process Calc.'!AR45),"",'In Process Calc.'!AR45)</f>
        <v/>
      </c>
      <c r="DB52" s="243" t="str">
        <f>IF(ISBLANK('In Process Calc.'!AS45),"",'In Process Calc.'!AS45)</f>
        <v/>
      </c>
      <c r="DC52" s="243" t="str">
        <f>IF(ISBLANK('In Process Calc.'!AT45),"",'In Process Calc.'!AT45)</f>
        <v/>
      </c>
      <c r="DD52" s="243" t="str">
        <f>IF(ISBLANK('In Process Calc.'!AU45),"",'In Process Calc.'!AU45)</f>
        <v/>
      </c>
      <c r="DE52" s="243" t="str">
        <f>IF(ISBLANK('In Process Calc.'!AV45),"",'In Process Calc.'!AV45)</f>
        <v/>
      </c>
      <c r="DF52" s="243" t="str">
        <f>IF(ISBLANK('In Process Calc.'!AW45),"",'In Process Calc.'!AW45)</f>
        <v/>
      </c>
      <c r="DG52" s="243" t="str">
        <f>IF(ISBLANK('In Process Calc.'!AX45),"",'In Process Calc.'!AX45)</f>
        <v/>
      </c>
      <c r="DH52" s="243" t="str">
        <f>IF(ISBLANK('In Process Calc.'!AY45),"",'In Process Calc.'!AY45)</f>
        <v/>
      </c>
      <c r="DI52" s="243" t="str">
        <f>IF(ISBLANK('In Process Calc.'!AZ45),"",'In Process Calc.'!AZ45)</f>
        <v/>
      </c>
      <c r="DJ52" s="243" t="str">
        <f>IF(ISBLANK('In Process Calc.'!BA45),"",'In Process Calc.'!BA45)</f>
        <v/>
      </c>
      <c r="DK52" s="243" t="str">
        <f>IF(ISBLANK('In Process Calc.'!BB45),"",'In Process Calc.'!BB45)</f>
        <v/>
      </c>
      <c r="DL52" s="243" t="str">
        <f>IF(ISBLANK('In Process Calc.'!BC45),"",'In Process Calc.'!BC45)</f>
        <v/>
      </c>
      <c r="DM52" s="243" t="str">
        <f>IF(ISBLANK('In Process Calc.'!BD45),"",'In Process Calc.'!BD45)</f>
        <v/>
      </c>
      <c r="DN52" s="243" t="str">
        <f>IF(ISBLANK('In Process Calc.'!BE45),"",'In Process Calc.'!BE45)</f>
        <v/>
      </c>
      <c r="DO52" s="243" t="str">
        <f>IF(ISBLANK('In Process Calc.'!BF45),"",'In Process Calc.'!BF45)</f>
        <v/>
      </c>
      <c r="DP52" s="243" t="str">
        <f>IF(ISBLANK('In Process Calc.'!BG45),"",'In Process Calc.'!BG45)</f>
        <v/>
      </c>
      <c r="DQ52" s="243" t="str">
        <f>IF(ISBLANK('In Process Calc.'!BH45),"",'In Process Calc.'!BH45)</f>
        <v/>
      </c>
      <c r="DR52" s="243" t="str">
        <f>IF(ISBLANK('In Process Calc.'!BI45),"",'In Process Calc.'!BI45)</f>
        <v/>
      </c>
      <c r="DS52" s="243" t="str">
        <f>IF(ISBLANK('In Process Calc.'!BJ45),"",'In Process Calc.'!BJ45)</f>
        <v/>
      </c>
      <c r="DT52" s="243" t="str">
        <f>IF(ISBLANK('In Process Calc.'!BK45),"",'In Process Calc.'!BK45)</f>
        <v/>
      </c>
      <c r="DU52" s="243" t="str">
        <f>IF(ISBLANK('In Process Calc.'!BL45),"",'In Process Calc.'!BL45)</f>
        <v/>
      </c>
      <c r="DV52" s="243" t="str">
        <f>IF(ISBLANK('In Process Calc.'!BM45),"",'In Process Calc.'!BM45)</f>
        <v/>
      </c>
      <c r="DW52" s="243" t="str">
        <f>IF(ISBLANK('In Process Calc.'!BN45),"",'In Process Calc.'!BN45)</f>
        <v/>
      </c>
      <c r="DX52" s="243" t="str">
        <f>IF(ISBLANK('In Process Calc.'!BO45),"",'In Process Calc.'!BO45)</f>
        <v/>
      </c>
      <c r="DY52" s="243" t="str">
        <f>IF(ISBLANK('In Process Calc.'!BP45),"",'In Process Calc.'!BP45)</f>
        <v/>
      </c>
      <c r="DZ52" s="243" t="str">
        <f>IF(ISBLANK('In Process Calc.'!BQ45),"",'In Process Calc.'!BQ45)</f>
        <v/>
      </c>
      <c r="EA52" s="243" t="str">
        <f>IF(ISBLANK('In Process Calc.'!BR45),"",'In Process Calc.'!BR45)</f>
        <v/>
      </c>
      <c r="EB52" s="243" t="str">
        <f>IF(ISBLANK('In Process Calc.'!BS45),"",'In Process Calc.'!BS45)</f>
        <v/>
      </c>
      <c r="EC52" s="243" t="str">
        <f>IF(ISBLANK('In Process Calc.'!BT45),"",'In Process Calc.'!BT45)</f>
        <v/>
      </c>
      <c r="ED52" s="243" t="str">
        <f>IF(ISBLANK('In Process Calc.'!BU45),"",'In Process Calc.'!BU45)</f>
        <v/>
      </c>
      <c r="EE52" s="243" t="str">
        <f>IF(ISBLANK('In Process Calc.'!BV45),"",'In Process Calc.'!BV45)</f>
        <v/>
      </c>
      <c r="EF52" s="243" t="str">
        <f>IF(ISBLANK('In Process Calc.'!BW45),"",'In Process Calc.'!BW45)</f>
        <v/>
      </c>
      <c r="EG52" s="243" t="str">
        <f>IF(ISBLANK('In Process Calc.'!BX45),"",'In Process Calc.'!BX45)</f>
        <v/>
      </c>
      <c r="EH52" s="243" t="str">
        <f>IF(ISBLANK('In Process Calc.'!BY45),"",'In Process Calc.'!BY45)</f>
        <v/>
      </c>
      <c r="EI52" s="243" t="str">
        <f>IF(ISBLANK('In Process Calc.'!BZ45),"",'In Process Calc.'!BZ45)</f>
        <v/>
      </c>
      <c r="EJ52" s="243" t="str">
        <f>IF(ISBLANK('In Process Calc.'!CA45),"",'In Process Calc.'!CA45)</f>
        <v/>
      </c>
      <c r="EK52" s="243" t="str">
        <f>IF(ISBLANK('Post Process Calc.'!A52),"",'Post Process Calc.'!A52)</f>
        <v/>
      </c>
      <c r="EL52" s="243" t="str">
        <f>IF(ISBLANK('Post Process Calc.'!C52),"",'Post Process Calc.'!C52)</f>
        <v/>
      </c>
      <c r="EM52" s="243" t="str">
        <f>IF(ISBLANK('Post Process Calc.'!D52),"",'Post Process Calc.'!D52)</f>
        <v/>
      </c>
      <c r="EN52" s="243" t="str">
        <f>IF(ISBLANK('Post Process Calc.'!E52),"",'Post Process Calc.'!E52)</f>
        <v/>
      </c>
      <c r="EO52" s="243" t="str">
        <f>IF(ISBLANK('Post Process Calc.'!F52),"",'Post Process Calc.'!F52)</f>
        <v/>
      </c>
      <c r="EP52" s="243" t="str">
        <f>IF(ISBLANK('Post Process Calc.'!G52),"",'Post Process Calc.'!G52)</f>
        <v/>
      </c>
      <c r="EQ52" s="243" t="str">
        <f>IF(ISBLANK('Post Process Calc.'!H52),"",'Post Process Calc.'!H52)</f>
        <v/>
      </c>
      <c r="ER52" s="243" t="str">
        <f>IF(ISBLANK('Post Process Calc.'!I52),"",'Post Process Calc.'!I52)</f>
        <v/>
      </c>
      <c r="ES52" s="243" t="str">
        <f>IF(ISBLANK('Post Process Calc.'!J52),"",'Post Process Calc.'!J52)</f>
        <v/>
      </c>
      <c r="ET52" s="243" t="str">
        <f>IF(ISBLANK('Post Process Calc.'!K52),"",'Post Process Calc.'!K52)</f>
        <v/>
      </c>
      <c r="EU52" s="243" t="str">
        <f>IF(ISBLANK('Post Process Calc.'!L52),"",'Post Process Calc.'!L52)</f>
        <v/>
      </c>
      <c r="EV52" s="243" t="str">
        <f>IF(ISBLANK('Post Process Calc.'!M52),"",'Post Process Calc.'!M52)</f>
        <v/>
      </c>
      <c r="EW52" s="243" t="str">
        <f>IF(ISBLANK('Post Process Calc.'!N52),"",'Post Process Calc.'!N52)</f>
        <v/>
      </c>
      <c r="EX52" s="243" t="str">
        <f>IF(ISBLANK('Post Process Calc.'!O52),"",'Post Process Calc.'!O52)</f>
        <v/>
      </c>
      <c r="EY52" s="243" t="str">
        <f>IF(ISBLANK('Post Process Calc.'!P52),"",'Post Process Calc.'!P52)</f>
        <v/>
      </c>
      <c r="EZ52" s="243" t="str">
        <f>IF(ISBLANK('Post Process Calc.'!Q52),"",'Post Process Calc.'!Q52)</f>
        <v/>
      </c>
      <c r="FA52" s="243" t="str">
        <f>IF(ISBLANK('Post Process Calc.'!R52),"",'Post Process Calc.'!R52)</f>
        <v/>
      </c>
      <c r="FB52" s="243" t="str">
        <f>IF(ISBLANK('Post Process Calc.'!S52),"",'Post Process Calc.'!S52)</f>
        <v/>
      </c>
      <c r="FC52" s="243" t="str">
        <f>IF(ISBLANK('Post Process Calc.'!T52),"",'Post Process Calc.'!T52)</f>
        <v/>
      </c>
      <c r="FD52" s="243" t="str">
        <f>IF(ISBLANK('Post Process Calc.'!U52),"",'Post Process Calc.'!U52)</f>
        <v/>
      </c>
      <c r="FE52" s="243" t="str">
        <f>IF(ISBLANK('Post Process Calc.'!V52),"",'Post Process Calc.'!V52)</f>
        <v/>
      </c>
      <c r="FF52" s="243" t="str">
        <f>IF(ISBLANK('Post Process Calc.'!W52),"",'Post Process Calc.'!W52)</f>
        <v/>
      </c>
      <c r="FG52" s="243" t="str">
        <f>IF(ISBLANK('Post Process Calc.'!X52),"",'Post Process Calc.'!X52)</f>
        <v/>
      </c>
      <c r="FH52" s="243" t="str">
        <f>IF(ISBLANK('Post Process Calc.'!Y52),"",'Post Process Calc.'!Y52)</f>
        <v/>
      </c>
      <c r="FI52" s="243" t="str">
        <f>IF(ISBLANK('Post Process Calc.'!Z52),"",'Post Process Calc.'!Z52)</f>
        <v/>
      </c>
      <c r="FJ52" s="243" t="str">
        <f>IF(ISBLANK('Post Process Calc.'!AA52),"",'Post Process Calc.'!AA52)</f>
        <v/>
      </c>
      <c r="FK52" s="243" t="str">
        <f>IF(ISBLANK('Post Process Calc.'!AB52),"",'Post Process Calc.'!AB52)</f>
        <v/>
      </c>
      <c r="FL52" s="243" t="str">
        <f>IF(ISBLANK('Post Process Calc.'!AC52),"",'Post Process Calc.'!AC52)</f>
        <v/>
      </c>
      <c r="FM52" s="243" t="str">
        <f>IF(ISBLANK('Post Process Calc.'!AD52),"",'Post Process Calc.'!AD52)</f>
        <v/>
      </c>
      <c r="FN52" s="243" t="str">
        <f>IF(ISBLANK('Post Process Calc.'!AE52),"",'Post Process Calc.'!AE52)</f>
        <v/>
      </c>
      <c r="FO52" s="243" t="str">
        <f>IF(ISBLANK('Post Process Calc.'!AF52),"",'Post Process Calc.'!AF52)</f>
        <v/>
      </c>
      <c r="FP52" s="243" t="str">
        <f>IF(ISBLANK('Post Process Calc.'!AG52),"",'Post Process Calc.'!AG52)</f>
        <v/>
      </c>
      <c r="FQ52" s="243" t="str">
        <f>IF(ISBLANK('Post Process Calc.'!AH52),"",'Post Process Calc.'!AH52)</f>
        <v/>
      </c>
      <c r="FR52" s="243" t="str">
        <f>IF(ISBLANK('Post Process Calc.'!AI52),"",'Post Process Calc.'!AI52)</f>
        <v/>
      </c>
      <c r="FS52" s="243" t="str">
        <f>IF(ISBLANK('Post Process Calc.'!AJ52),"",'Post Process Calc.'!AJ52)</f>
        <v/>
      </c>
    </row>
    <row r="53" spans="1:175">
      <c r="A53" s="238" t="str">
        <f>IF(Glutamine!B44&lt;&gt;0,Glutamine!$B$1,"")</f>
        <v/>
      </c>
      <c r="B53" s="238" t="str">
        <f>IF(ISBLANK(Glutamine!A44),"",Glutamine!A44)</f>
        <v/>
      </c>
      <c r="C53" s="245" t="str">
        <f>IF(ISBLANK(Glutamine!B44),"",Glutamine!B44)</f>
        <v/>
      </c>
      <c r="D53" s="246" t="str">
        <f>IF(ISBLANK(Glutamine!C44),"",Glutamine!C44)</f>
        <v/>
      </c>
      <c r="E53" s="238" t="str">
        <f>IF(ISBLANK(Glutamine!D44),"",Glutamine!D44)</f>
        <v/>
      </c>
      <c r="F53" s="238" t="str">
        <f>IF(ISBLANK(Glutamine!E44),"",Glutamine!E44)</f>
        <v/>
      </c>
      <c r="G53" s="238" t="str">
        <f>IF(ISBLANK(Glutamine!G44),"",Glutamine!G44)</f>
        <v/>
      </c>
      <c r="H53" s="238" t="str">
        <f>IF(ISBLANK(Glutamine!H44),"",Glutamine!H44)</f>
        <v/>
      </c>
      <c r="I53" s="238" t="str">
        <f>IF(ISBLANK(Glutamine!I44),"",Glutamine!I44)</f>
        <v/>
      </c>
      <c r="J53" s="238" t="str">
        <f>IF(ISBLANK(Glutamine!J44),"",Glutamine!J44)</f>
        <v/>
      </c>
      <c r="K53" s="238" t="str">
        <f>IF(ISBLANK(Glutamine!K44),"",Glutamine!K44)</f>
        <v/>
      </c>
      <c r="L53" s="238" t="str">
        <f>IF(ISBLANK(Glutamine!L44),"",Glutamine!L44)</f>
        <v/>
      </c>
      <c r="M53" s="238" t="str">
        <f>IF(ISBLANK(Glutamine!M44),"",Glutamine!M44)</f>
        <v/>
      </c>
      <c r="N53" s="238" t="str">
        <f>IF(ISBLANK(Glutamine!N44),"",Glutamine!N44)</f>
        <v/>
      </c>
      <c r="O53" s="238" t="str">
        <f>IF(ISBLANK(Glutamine!O44),"",Glutamine!O44)</f>
        <v/>
      </c>
      <c r="P53" s="238" t="str">
        <f>IF(ISBLANK(Glutamine!P44),"",Glutamine!P44)</f>
        <v/>
      </c>
      <c r="Q53" s="238" t="str">
        <f>IF(ISBLANK(Glutamine!Q44),"",Glutamine!Q44)</f>
        <v/>
      </c>
      <c r="R53" s="238" t="str">
        <f>IF(ISBLANK(Glutamine!R44),"",Glutamine!R44)</f>
        <v/>
      </c>
      <c r="S53" s="238" t="str">
        <f>IF(ISBLANK(Glutamine!S44),"",Glutamine!S44)</f>
        <v/>
      </c>
      <c r="T53" s="238" t="str">
        <f>IF(ISBLANK(Glutamine!T44),"",Glutamine!T44)</f>
        <v/>
      </c>
      <c r="U53" s="238" t="str">
        <f>IF(ISBLANK(Glutamine!U44),"",Glutamine!U44)</f>
        <v/>
      </c>
      <c r="V53" s="238" t="str">
        <f>IF(ISBLANK(Glutamine!V44),"",Glutamine!V44)</f>
        <v/>
      </c>
      <c r="W53" s="238" t="str">
        <f>IF(ISBLANK(Glutamine!W44),"",Glutamine!W44)</f>
        <v/>
      </c>
      <c r="X53" s="238" t="str">
        <f>IF(ISBLANK(Glutamine!X44),"",Glutamine!X44)</f>
        <v/>
      </c>
      <c r="Y53" s="238" t="str">
        <f>IF(ISBLANK(Glutamine!Y44),"",Glutamine!Y44)</f>
        <v/>
      </c>
      <c r="Z53" s="238" t="str">
        <f>IF(ISBLANK(Glutamine!Z44),"",Glutamine!Z44)</f>
        <v/>
      </c>
      <c r="AA53" s="238" t="str">
        <f>IF(ISBLANK(Glutamine!AA44),"",Glutamine!AA44)</f>
        <v/>
      </c>
      <c r="AB53" s="238" t="str">
        <f>IF(ISBLANK(Glutamine!AB44),"",Glutamine!AB44)</f>
        <v/>
      </c>
      <c r="AC53" s="238" t="str">
        <f>IF(ISBLANK(Glutamine!AC44),"",Glutamine!AC44)</f>
        <v/>
      </c>
      <c r="AD53" s="238" t="str">
        <f>IF(ISBLANK(Glutamine!AD44),"",Glutamine!AD44)</f>
        <v/>
      </c>
      <c r="AE53" s="238" t="str">
        <f>IF(ISBLANK(Glutamine!AE44),"",Glutamine!AE44)</f>
        <v/>
      </c>
      <c r="AF53" s="238" t="str">
        <f>IF(ISBLANK(Glutamine!AF44),"",Glutamine!AF44)</f>
        <v/>
      </c>
      <c r="AG53" s="238" t="str">
        <f>IF(ISBLANK(Glutamine!AG44),"",Glutamine!AG44)</f>
        <v/>
      </c>
      <c r="AH53" s="238" t="str">
        <f>IF(ISBLANK(Glutamine!AH44),"",Glutamine!AH44)</f>
        <v/>
      </c>
      <c r="AI53" s="238" t="str">
        <f>IF(ISBLANK(Glutamine!AI44),"",Glutamine!AI44)</f>
        <v/>
      </c>
      <c r="AJ53" s="238" t="str">
        <f>IF(ISBLANK(Glutamine!AJ44),"",Glutamine!AJ44)</f>
        <v/>
      </c>
      <c r="AK53" s="238" t="str">
        <f>IF(ISBLANK(Glutamine!AK44),"",Glutamine!AK44)</f>
        <v/>
      </c>
      <c r="AL53" s="238" t="str">
        <f>IF(ISBLANK(Glutamine!AL44),"",Glutamine!AL44)</f>
        <v/>
      </c>
      <c r="AM53" s="238" t="str">
        <f>IF(ISBLANK(Glutamine!AM44),"",Glutamine!AM44)</f>
        <v/>
      </c>
      <c r="AN53" s="238" t="str">
        <f>IF(ISBLANK(Glutamine!AN44),"",Glutamine!AN44)</f>
        <v/>
      </c>
      <c r="AO53" s="238" t="str">
        <f>IF(ISBLANK(Glutamine!AO44),"",Glutamine!AO44)</f>
        <v/>
      </c>
      <c r="AP53" s="238" t="str">
        <f>IF(ISBLANK(Glutamine!AP44),"",Glutamine!AP44)</f>
        <v/>
      </c>
      <c r="AQ53" s="238" t="e">
        <f>IF(ISBLANK(Glutamine!#REF!),"",Glutamine!#REF!)</f>
        <v>#REF!</v>
      </c>
      <c r="AR53" s="238" t="e">
        <f>IF(ISBLANK(Glutamine!#REF!),"",Glutamine!#REF!)</f>
        <v>#REF!</v>
      </c>
      <c r="AS53" s="238" t="e">
        <f>IF(ISBLANK(Glutamine!#REF!),"",Glutamine!#REF!)</f>
        <v>#REF!</v>
      </c>
      <c r="AT53" s="238" t="e">
        <f>IF(ISBLANK(Glutamine!#REF!),"",Glutamine!#REF!)</f>
        <v>#REF!</v>
      </c>
      <c r="AU53" s="238" t="e">
        <f>IF(ISBLANK(Glutamine!#REF!),"",Glutamine!#REF!)</f>
        <v>#REF!</v>
      </c>
      <c r="AV53" s="238" t="e">
        <f>IF(ISBLANK(Glutamine!#REF!),"",Glutamine!#REF!)</f>
        <v>#REF!</v>
      </c>
      <c r="AW53" s="238" t="e">
        <f>IF(ISBLANK(Glutamine!#REF!),"",Glutamine!#REF!)</f>
        <v>#REF!</v>
      </c>
      <c r="AX53" s="238" t="e">
        <f>IF(ISBLANK(Glutamine!#REF!),"",Glutamine!#REF!)</f>
        <v>#REF!</v>
      </c>
      <c r="AY53" s="238" t="e">
        <f>IF(ISBLANK(Glutamine!#REF!),"",Glutamine!#REF!)</f>
        <v>#REF!</v>
      </c>
      <c r="AZ53" s="238" t="e">
        <f>IF(ISBLANK(Glutamine!#REF!),"",Glutamine!#REF!)</f>
        <v>#REF!</v>
      </c>
      <c r="BA53" s="238" t="e">
        <f>IF(ISBLANK(Glutamine!#REF!),"",Glutamine!#REF!)</f>
        <v>#REF!</v>
      </c>
      <c r="BB53" s="238" t="e">
        <f>IF(ISBLANK(Glutamine!#REF!),"",Glutamine!#REF!)</f>
        <v>#REF!</v>
      </c>
      <c r="BC53" s="238" t="e">
        <f>IF(ISBLANK(Glutamine!#REF!),"",Glutamine!#REF!)</f>
        <v>#REF!</v>
      </c>
      <c r="BD53" s="238" t="e">
        <f>IF(ISBLANK(Glutamine!#REF!),"",Glutamine!#REF!)</f>
        <v>#REF!</v>
      </c>
      <c r="BE53" s="238" t="e">
        <f>IF(ISBLANK(Glutamine!#REF!),"",Glutamine!#REF!)</f>
        <v>#REF!</v>
      </c>
      <c r="BF53" s="238" t="e">
        <f>IF(ISBLANK(Glutamine!#REF!),"",Glutamine!#REF!)</f>
        <v>#REF!</v>
      </c>
      <c r="BG53" s="238" t="e">
        <f>IF(ISBLANK(Glutamine!#REF!),"",Glutamine!#REF!)</f>
        <v>#REF!</v>
      </c>
      <c r="BH53" s="238" t="e">
        <f>IF(ISBLANK(Glutamine!#REF!),"",Glutamine!#REF!)</f>
        <v>#REF!</v>
      </c>
      <c r="BI53" s="238" t="e">
        <f>IF(ISBLANK(Glutamine!#REF!),"",Glutamine!#REF!)</f>
        <v>#REF!</v>
      </c>
      <c r="BJ53" s="238" t="e">
        <f>IF(ISBLANK(Glutamine!#REF!),"",Glutamine!#REF!)</f>
        <v>#REF!</v>
      </c>
      <c r="BK53" s="238" t="e">
        <f>IF(ISBLANK(Glutamine!#REF!),"",Glutamine!#REF!)</f>
        <v>#REF!</v>
      </c>
      <c r="BL53" s="238" t="e">
        <f>IF(ISBLANK(Glutamine!#REF!),"",Glutamine!#REF!)</f>
        <v>#REF!</v>
      </c>
      <c r="BM53" s="238" t="e">
        <f>IF(ISBLANK(Glutamine!#REF!),"",Glutamine!#REF!)</f>
        <v>#REF!</v>
      </c>
      <c r="BN53" s="238" t="str">
        <f>IF(ISBLANK('In Process Calc.'!B46),"",ROUND('In Process Calc.'!B46,2))</f>
        <v/>
      </c>
      <c r="BO53" s="238" t="str">
        <f>IF(ISBLANK('In Process Calc.'!C46),"",ROUND('In Process Calc.'!C46,2))</f>
        <v/>
      </c>
      <c r="BP53" s="238" t="str">
        <f>IF(ISBLANK('In Process Calc.'!E46),"",'In Process Calc.'!E46)</f>
        <v/>
      </c>
      <c r="BQ53" s="238" t="str">
        <f>IF(ISBLANK('In Process Calc.'!F46),"",'In Process Calc.'!F46)</f>
        <v/>
      </c>
      <c r="BR53" s="238" t="str">
        <f>IF(ISBLANK('In Process Calc.'!H46),"",'In Process Calc.'!H46)</f>
        <v/>
      </c>
      <c r="BS53" s="238" t="str">
        <f>IF(ISBLANK('In Process Calc.'!J46),"",'In Process Calc.'!J46)</f>
        <v/>
      </c>
      <c r="BT53" s="238" t="str">
        <f>IF(ISBLANK('In Process Calc.'!K46),"",'In Process Calc.'!K46)</f>
        <v/>
      </c>
      <c r="BU53" s="238" t="str">
        <f>IF(ISBLANK('In Process Calc.'!L46),"",'In Process Calc.'!L46)</f>
        <v/>
      </c>
      <c r="BV53" s="243" t="str">
        <f>IF(ISBLANK('In Process Calc.'!M46),"",'In Process Calc.'!M46)</f>
        <v/>
      </c>
      <c r="BW53" s="243" t="str">
        <f>IF(ISBLANK('In Process Calc.'!N46),"",'In Process Calc.'!N46)</f>
        <v/>
      </c>
      <c r="BX53" s="243" t="str">
        <f>IF(ISBLANK('In Process Calc.'!O46),"",'In Process Calc.'!O46)</f>
        <v/>
      </c>
      <c r="BY53" s="243" t="str">
        <f>IF(ISBLANK('In Process Calc.'!P46),"",'In Process Calc.'!P46)</f>
        <v/>
      </c>
      <c r="BZ53" s="243" t="str">
        <f>IF(ISBLANK('In Process Calc.'!Q46),"",'In Process Calc.'!Q46)</f>
        <v/>
      </c>
      <c r="CA53" s="243" t="str">
        <f>IF(ISBLANK('In Process Calc.'!R46),"",'In Process Calc.'!R46)</f>
        <v/>
      </c>
      <c r="CB53" s="243" t="str">
        <f>IF(ISBLANK('In Process Calc.'!S46),"",'In Process Calc.'!S46)</f>
        <v/>
      </c>
      <c r="CC53" s="243" t="str">
        <f>IF(ISBLANK('In Process Calc.'!T46),"",'In Process Calc.'!T46)</f>
        <v/>
      </c>
      <c r="CD53" s="243" t="str">
        <f>IF(ISBLANK('In Process Calc.'!U46),"",'In Process Calc.'!U46)</f>
        <v/>
      </c>
      <c r="CE53" s="243" t="str">
        <f>IF(ISBLANK('In Process Calc.'!V46),"",'In Process Calc.'!V46)</f>
        <v/>
      </c>
      <c r="CF53" s="243" t="str">
        <f>IF(ISBLANK('In Process Calc.'!W46),"",'In Process Calc.'!W46)</f>
        <v/>
      </c>
      <c r="CG53" s="243" t="str">
        <f>IF(ISBLANK('In Process Calc.'!X46),"",'In Process Calc.'!X46)</f>
        <v/>
      </c>
      <c r="CH53" s="243" t="str">
        <f>IF(ISBLANK('In Process Calc.'!Y46),"",'In Process Calc.'!Y46)</f>
        <v/>
      </c>
      <c r="CI53" s="243" t="str">
        <f>IF(ISBLANK('In Process Calc.'!Z46),"",'In Process Calc.'!Z46)</f>
        <v/>
      </c>
      <c r="CJ53" s="243" t="str">
        <f>IF(ISBLANK('In Process Calc.'!AA46),"",'In Process Calc.'!AA46)</f>
        <v/>
      </c>
      <c r="CK53" s="243" t="str">
        <f>IF(ISBLANK('In Process Calc.'!AB46),"",'In Process Calc.'!AB46)</f>
        <v/>
      </c>
      <c r="CL53" s="243" t="str">
        <f>IF(ISBLANK('In Process Calc.'!AC46),"",'In Process Calc.'!AC46)</f>
        <v/>
      </c>
      <c r="CM53" s="243" t="str">
        <f>IF(ISBLANK('In Process Calc.'!AD46),"",'In Process Calc.'!AD46)</f>
        <v/>
      </c>
      <c r="CN53" s="243" t="str">
        <f>IF(ISBLANK('In Process Calc.'!AE46),"",'In Process Calc.'!AE46)</f>
        <v/>
      </c>
      <c r="CO53" s="243" t="str">
        <f>IF(ISBLANK('In Process Calc.'!AF46),"",'In Process Calc.'!AF46)</f>
        <v/>
      </c>
      <c r="CP53" s="243" t="str">
        <f>IF(ISBLANK('In Process Calc.'!AG46),"",'In Process Calc.'!AG46)</f>
        <v/>
      </c>
      <c r="CQ53" s="243" t="str">
        <f>IF(ISBLANK('In Process Calc.'!AH46),"",'In Process Calc.'!AH46)</f>
        <v/>
      </c>
      <c r="CR53" s="243" t="str">
        <f>IF(ISBLANK('In Process Calc.'!AI46),"",'In Process Calc.'!AI46)</f>
        <v/>
      </c>
      <c r="CS53" s="243" t="str">
        <f>IF(ISBLANK('In Process Calc.'!AJ46),"",'In Process Calc.'!AJ46)</f>
        <v/>
      </c>
      <c r="CT53" s="243" t="str">
        <f>IF(ISBLANK('In Process Calc.'!AK46),"",'In Process Calc.'!AK46)</f>
        <v/>
      </c>
      <c r="CU53" s="243" t="str">
        <f>IF(ISBLANK('In Process Calc.'!AL46),"",'In Process Calc.'!AL46)</f>
        <v/>
      </c>
      <c r="CV53" s="243" t="str">
        <f>IF(ISBLANK('In Process Calc.'!AM46),"",'In Process Calc.'!AM46)</f>
        <v/>
      </c>
      <c r="CW53" s="243" t="str">
        <f>IF(ISBLANK('In Process Calc.'!AN46),"",'In Process Calc.'!AN46)</f>
        <v/>
      </c>
      <c r="CX53" s="243" t="str">
        <f>IF(ISBLANK('In Process Calc.'!AO46),"",'In Process Calc.'!AO46)</f>
        <v/>
      </c>
      <c r="CY53" s="243" t="str">
        <f>IF(ISBLANK('In Process Calc.'!AP46),"",'In Process Calc.'!AP46)</f>
        <v/>
      </c>
      <c r="CZ53" s="243" t="str">
        <f>IF(ISBLANK('In Process Calc.'!AQ46),"",'In Process Calc.'!AQ46)</f>
        <v/>
      </c>
      <c r="DA53" s="243" t="str">
        <f>IF(ISBLANK('In Process Calc.'!AR46),"",'In Process Calc.'!AR46)</f>
        <v/>
      </c>
      <c r="DB53" s="243" t="str">
        <f>IF(ISBLANK('In Process Calc.'!AS46),"",'In Process Calc.'!AS46)</f>
        <v/>
      </c>
      <c r="DC53" s="243" t="str">
        <f>IF(ISBLANK('In Process Calc.'!AT46),"",'In Process Calc.'!AT46)</f>
        <v/>
      </c>
      <c r="DD53" s="243" t="str">
        <f>IF(ISBLANK('In Process Calc.'!AU46),"",'In Process Calc.'!AU46)</f>
        <v/>
      </c>
      <c r="DE53" s="243" t="str">
        <f>IF(ISBLANK('In Process Calc.'!AV46),"",'In Process Calc.'!AV46)</f>
        <v/>
      </c>
      <c r="DF53" s="243" t="str">
        <f>IF(ISBLANK('In Process Calc.'!AW46),"",'In Process Calc.'!AW46)</f>
        <v/>
      </c>
      <c r="DG53" s="243" t="str">
        <f>IF(ISBLANK('In Process Calc.'!AX46),"",'In Process Calc.'!AX46)</f>
        <v/>
      </c>
      <c r="DH53" s="243" t="str">
        <f>IF(ISBLANK('In Process Calc.'!AY46),"",'In Process Calc.'!AY46)</f>
        <v/>
      </c>
      <c r="DI53" s="243" t="str">
        <f>IF(ISBLANK('In Process Calc.'!AZ46),"",'In Process Calc.'!AZ46)</f>
        <v/>
      </c>
      <c r="DJ53" s="243" t="str">
        <f>IF(ISBLANK('In Process Calc.'!BA46),"",'In Process Calc.'!BA46)</f>
        <v/>
      </c>
      <c r="DK53" s="243" t="str">
        <f>IF(ISBLANK('In Process Calc.'!BB46),"",'In Process Calc.'!BB46)</f>
        <v/>
      </c>
      <c r="DL53" s="243" t="str">
        <f>IF(ISBLANK('In Process Calc.'!BC46),"",'In Process Calc.'!BC46)</f>
        <v/>
      </c>
      <c r="DM53" s="243" t="str">
        <f>IF(ISBLANK('In Process Calc.'!BD46),"",'In Process Calc.'!BD46)</f>
        <v/>
      </c>
      <c r="DN53" s="243" t="str">
        <f>IF(ISBLANK('In Process Calc.'!BE46),"",'In Process Calc.'!BE46)</f>
        <v/>
      </c>
      <c r="DO53" s="243" t="str">
        <f>IF(ISBLANK('In Process Calc.'!BF46),"",'In Process Calc.'!BF46)</f>
        <v/>
      </c>
      <c r="DP53" s="243" t="str">
        <f>IF(ISBLANK('In Process Calc.'!BG46),"",'In Process Calc.'!BG46)</f>
        <v/>
      </c>
      <c r="DQ53" s="243" t="str">
        <f>IF(ISBLANK('In Process Calc.'!BH46),"",'In Process Calc.'!BH46)</f>
        <v/>
      </c>
      <c r="DR53" s="243" t="str">
        <f>IF(ISBLANK('In Process Calc.'!BI46),"",'In Process Calc.'!BI46)</f>
        <v/>
      </c>
      <c r="DS53" s="243" t="str">
        <f>IF(ISBLANK('In Process Calc.'!BJ46),"",'In Process Calc.'!BJ46)</f>
        <v/>
      </c>
      <c r="DT53" s="243" t="str">
        <f>IF(ISBLANK('In Process Calc.'!BK46),"",'In Process Calc.'!BK46)</f>
        <v/>
      </c>
      <c r="DU53" s="243" t="str">
        <f>IF(ISBLANK('In Process Calc.'!BL46),"",'In Process Calc.'!BL46)</f>
        <v/>
      </c>
      <c r="DV53" s="243" t="str">
        <f>IF(ISBLANK('In Process Calc.'!BM46),"",'In Process Calc.'!BM46)</f>
        <v/>
      </c>
      <c r="DW53" s="243" t="str">
        <f>IF(ISBLANK('In Process Calc.'!BN46),"",'In Process Calc.'!BN46)</f>
        <v/>
      </c>
      <c r="DX53" s="243" t="str">
        <f>IF(ISBLANK('In Process Calc.'!BO46),"",'In Process Calc.'!BO46)</f>
        <v/>
      </c>
      <c r="DY53" s="243" t="str">
        <f>IF(ISBLANK('In Process Calc.'!BP46),"",'In Process Calc.'!BP46)</f>
        <v/>
      </c>
      <c r="DZ53" s="243" t="str">
        <f>IF(ISBLANK('In Process Calc.'!BQ46),"",'In Process Calc.'!BQ46)</f>
        <v/>
      </c>
      <c r="EA53" s="243" t="str">
        <f>IF(ISBLANK('In Process Calc.'!BR46),"",'In Process Calc.'!BR46)</f>
        <v/>
      </c>
      <c r="EB53" s="243" t="str">
        <f>IF(ISBLANK('In Process Calc.'!BS46),"",'In Process Calc.'!BS46)</f>
        <v/>
      </c>
      <c r="EC53" s="243" t="str">
        <f>IF(ISBLANK('In Process Calc.'!BT46),"",'In Process Calc.'!BT46)</f>
        <v/>
      </c>
      <c r="ED53" s="243" t="str">
        <f>IF(ISBLANK('In Process Calc.'!BU46),"",'In Process Calc.'!BU46)</f>
        <v/>
      </c>
      <c r="EE53" s="243" t="str">
        <f>IF(ISBLANK('In Process Calc.'!BV46),"",'In Process Calc.'!BV46)</f>
        <v/>
      </c>
      <c r="EF53" s="243" t="str">
        <f>IF(ISBLANK('In Process Calc.'!BW46),"",'In Process Calc.'!BW46)</f>
        <v/>
      </c>
      <c r="EG53" s="243" t="str">
        <f>IF(ISBLANK('In Process Calc.'!BX46),"",'In Process Calc.'!BX46)</f>
        <v/>
      </c>
      <c r="EH53" s="243" t="str">
        <f>IF(ISBLANK('In Process Calc.'!BY46),"",'In Process Calc.'!BY46)</f>
        <v/>
      </c>
      <c r="EI53" s="243" t="str">
        <f>IF(ISBLANK('In Process Calc.'!BZ46),"",'In Process Calc.'!BZ46)</f>
        <v/>
      </c>
      <c r="EJ53" s="243" t="str">
        <f>IF(ISBLANK('In Process Calc.'!CA46),"",'In Process Calc.'!CA46)</f>
        <v/>
      </c>
      <c r="EK53" s="243" t="str">
        <f>IF(ISBLANK('Post Process Calc.'!A53),"",'Post Process Calc.'!A53)</f>
        <v/>
      </c>
      <c r="EL53" s="243" t="str">
        <f>IF(ISBLANK('Post Process Calc.'!C53),"",'Post Process Calc.'!C53)</f>
        <v/>
      </c>
      <c r="EM53" s="243" t="str">
        <f>IF(ISBLANK('Post Process Calc.'!D53),"",'Post Process Calc.'!D53)</f>
        <v/>
      </c>
      <c r="EN53" s="243" t="str">
        <f>IF(ISBLANK('Post Process Calc.'!E53),"",'Post Process Calc.'!E53)</f>
        <v/>
      </c>
      <c r="EO53" s="243" t="str">
        <f>IF(ISBLANK('Post Process Calc.'!F53),"",'Post Process Calc.'!F53)</f>
        <v/>
      </c>
      <c r="EP53" s="243" t="str">
        <f>IF(ISBLANK('Post Process Calc.'!G53),"",'Post Process Calc.'!G53)</f>
        <v/>
      </c>
      <c r="EQ53" s="243" t="str">
        <f>IF(ISBLANK('Post Process Calc.'!H53),"",'Post Process Calc.'!H53)</f>
        <v/>
      </c>
      <c r="ER53" s="243" t="str">
        <f>IF(ISBLANK('Post Process Calc.'!I53),"",'Post Process Calc.'!I53)</f>
        <v/>
      </c>
      <c r="ES53" s="243" t="str">
        <f>IF(ISBLANK('Post Process Calc.'!J53),"",'Post Process Calc.'!J53)</f>
        <v/>
      </c>
      <c r="ET53" s="243" t="str">
        <f>IF(ISBLANK('Post Process Calc.'!K53),"",'Post Process Calc.'!K53)</f>
        <v/>
      </c>
      <c r="EU53" s="243" t="str">
        <f>IF(ISBLANK('Post Process Calc.'!L53),"",'Post Process Calc.'!L53)</f>
        <v/>
      </c>
      <c r="EV53" s="243" t="str">
        <f>IF(ISBLANK('Post Process Calc.'!M53),"",'Post Process Calc.'!M53)</f>
        <v/>
      </c>
      <c r="EW53" s="243" t="str">
        <f>IF(ISBLANK('Post Process Calc.'!N53),"",'Post Process Calc.'!N53)</f>
        <v/>
      </c>
      <c r="EX53" s="243" t="str">
        <f>IF(ISBLANK('Post Process Calc.'!O53),"",'Post Process Calc.'!O53)</f>
        <v/>
      </c>
      <c r="EY53" s="243" t="str">
        <f>IF(ISBLANK('Post Process Calc.'!P53),"",'Post Process Calc.'!P53)</f>
        <v/>
      </c>
      <c r="EZ53" s="243" t="str">
        <f>IF(ISBLANK('Post Process Calc.'!Q53),"",'Post Process Calc.'!Q53)</f>
        <v/>
      </c>
      <c r="FA53" s="243" t="str">
        <f>IF(ISBLANK('Post Process Calc.'!R53),"",'Post Process Calc.'!R53)</f>
        <v/>
      </c>
      <c r="FB53" s="243" t="str">
        <f>IF(ISBLANK('Post Process Calc.'!S53),"",'Post Process Calc.'!S53)</f>
        <v/>
      </c>
      <c r="FC53" s="243" t="str">
        <f>IF(ISBLANK('Post Process Calc.'!T53),"",'Post Process Calc.'!T53)</f>
        <v/>
      </c>
      <c r="FD53" s="243" t="str">
        <f>IF(ISBLANK('Post Process Calc.'!U53),"",'Post Process Calc.'!U53)</f>
        <v/>
      </c>
      <c r="FE53" s="243" t="str">
        <f>IF(ISBLANK('Post Process Calc.'!V53),"",'Post Process Calc.'!V53)</f>
        <v/>
      </c>
      <c r="FF53" s="243" t="str">
        <f>IF(ISBLANK('Post Process Calc.'!W53),"",'Post Process Calc.'!W53)</f>
        <v/>
      </c>
      <c r="FG53" s="243" t="str">
        <f>IF(ISBLANK('Post Process Calc.'!X53),"",'Post Process Calc.'!X53)</f>
        <v/>
      </c>
      <c r="FH53" s="243" t="str">
        <f>IF(ISBLANK('Post Process Calc.'!Y53),"",'Post Process Calc.'!Y53)</f>
        <v/>
      </c>
      <c r="FI53" s="243" t="str">
        <f>IF(ISBLANK('Post Process Calc.'!Z53),"",'Post Process Calc.'!Z53)</f>
        <v/>
      </c>
      <c r="FJ53" s="243" t="str">
        <f>IF(ISBLANK('Post Process Calc.'!AA53),"",'Post Process Calc.'!AA53)</f>
        <v/>
      </c>
      <c r="FK53" s="243" t="str">
        <f>IF(ISBLANK('Post Process Calc.'!AB53),"",'Post Process Calc.'!AB53)</f>
        <v/>
      </c>
      <c r="FL53" s="243" t="str">
        <f>IF(ISBLANK('Post Process Calc.'!AC53),"",'Post Process Calc.'!AC53)</f>
        <v/>
      </c>
      <c r="FM53" s="243" t="str">
        <f>IF(ISBLANK('Post Process Calc.'!AD53),"",'Post Process Calc.'!AD53)</f>
        <v/>
      </c>
      <c r="FN53" s="243" t="str">
        <f>IF(ISBLANK('Post Process Calc.'!AE53),"",'Post Process Calc.'!AE53)</f>
        <v/>
      </c>
      <c r="FO53" s="243" t="str">
        <f>IF(ISBLANK('Post Process Calc.'!AF53),"",'Post Process Calc.'!AF53)</f>
        <v/>
      </c>
      <c r="FP53" s="243" t="str">
        <f>IF(ISBLANK('Post Process Calc.'!AG53),"",'Post Process Calc.'!AG53)</f>
        <v/>
      </c>
      <c r="FQ53" s="243" t="str">
        <f>IF(ISBLANK('Post Process Calc.'!AH53),"",'Post Process Calc.'!AH53)</f>
        <v/>
      </c>
      <c r="FR53" s="243" t="str">
        <f>IF(ISBLANK('Post Process Calc.'!AI53),"",'Post Process Calc.'!AI53)</f>
        <v/>
      </c>
      <c r="FS53" s="243" t="str">
        <f>IF(ISBLANK('Post Process Calc.'!AJ53),"",'Post Process Calc.'!AJ53)</f>
        <v/>
      </c>
    </row>
    <row r="54" spans="1:175">
      <c r="A54" s="238" t="str">
        <f>IF(Glutamine!B45&lt;&gt;0,Glutamine!$B$1,"")</f>
        <v/>
      </c>
      <c r="B54" s="238" t="str">
        <f>IF(ISBLANK(Glutamine!A45),"",Glutamine!A45)</f>
        <v/>
      </c>
      <c r="C54" s="245" t="str">
        <f>IF(ISBLANK(Glutamine!B45),"",Glutamine!B45)</f>
        <v/>
      </c>
      <c r="D54" s="246" t="str">
        <f>IF(ISBLANK(Glutamine!C45),"",Glutamine!C45)</f>
        <v/>
      </c>
      <c r="E54" s="238" t="str">
        <f>IF(ISBLANK(Glutamine!D45),"",Glutamine!D45)</f>
        <v/>
      </c>
      <c r="F54" s="238" t="str">
        <f>IF(ISBLANK(Glutamine!E45),"",Glutamine!E45)</f>
        <v/>
      </c>
      <c r="G54" s="238" t="str">
        <f>IF(ISBLANK(Glutamine!G45),"",Glutamine!G45)</f>
        <v/>
      </c>
      <c r="H54" s="238" t="str">
        <f>IF(ISBLANK(Glutamine!H45),"",Glutamine!H45)</f>
        <v/>
      </c>
      <c r="I54" s="238" t="str">
        <f>IF(ISBLANK(Glutamine!I45),"",Glutamine!I45)</f>
        <v/>
      </c>
      <c r="J54" s="238" t="str">
        <f>IF(ISBLANK(Glutamine!J45),"",Glutamine!J45)</f>
        <v/>
      </c>
      <c r="K54" s="238" t="str">
        <f>IF(ISBLANK(Glutamine!K45),"",Glutamine!K45)</f>
        <v/>
      </c>
      <c r="L54" s="238" t="str">
        <f>IF(ISBLANK(Glutamine!L45),"",Glutamine!L45)</f>
        <v/>
      </c>
      <c r="M54" s="238" t="str">
        <f>IF(ISBLANK(Glutamine!M45),"",Glutamine!M45)</f>
        <v/>
      </c>
      <c r="N54" s="238" t="str">
        <f>IF(ISBLANK(Glutamine!N45),"",Glutamine!N45)</f>
        <v/>
      </c>
      <c r="O54" s="238" t="str">
        <f>IF(ISBLANK(Glutamine!O45),"",Glutamine!O45)</f>
        <v/>
      </c>
      <c r="P54" s="238" t="str">
        <f>IF(ISBLANK(Glutamine!P45),"",Glutamine!P45)</f>
        <v/>
      </c>
      <c r="Q54" s="238" t="str">
        <f>IF(ISBLANK(Glutamine!Q45),"",Glutamine!Q45)</f>
        <v/>
      </c>
      <c r="R54" s="238" t="str">
        <f>IF(ISBLANK(Glutamine!R45),"",Glutamine!R45)</f>
        <v/>
      </c>
      <c r="S54" s="238" t="str">
        <f>IF(ISBLANK(Glutamine!S45),"",Glutamine!S45)</f>
        <v/>
      </c>
      <c r="T54" s="238" t="str">
        <f>IF(ISBLANK(Glutamine!T45),"",Glutamine!T45)</f>
        <v/>
      </c>
      <c r="U54" s="238" t="str">
        <f>IF(ISBLANK(Glutamine!U45),"",Glutamine!U45)</f>
        <v/>
      </c>
      <c r="V54" s="238" t="str">
        <f>IF(ISBLANK(Glutamine!V45),"",Glutamine!V45)</f>
        <v/>
      </c>
      <c r="W54" s="238" t="str">
        <f>IF(ISBLANK(Glutamine!W45),"",Glutamine!W45)</f>
        <v/>
      </c>
      <c r="X54" s="238" t="str">
        <f>IF(ISBLANK(Glutamine!X45),"",Glutamine!X45)</f>
        <v/>
      </c>
      <c r="Y54" s="238" t="str">
        <f>IF(ISBLANK(Glutamine!Y45),"",Glutamine!Y45)</f>
        <v/>
      </c>
      <c r="Z54" s="238" t="str">
        <f>IF(ISBLANK(Glutamine!Z45),"",Glutamine!Z45)</f>
        <v/>
      </c>
      <c r="AA54" s="238" t="str">
        <f>IF(ISBLANK(Glutamine!AA45),"",Glutamine!AA45)</f>
        <v/>
      </c>
      <c r="AB54" s="238" t="str">
        <f>IF(ISBLANK(Glutamine!AB45),"",Glutamine!AB45)</f>
        <v/>
      </c>
      <c r="AC54" s="238" t="str">
        <f>IF(ISBLANK(Glutamine!AC45),"",Glutamine!AC45)</f>
        <v/>
      </c>
      <c r="AD54" s="238" t="str">
        <f>IF(ISBLANK(Glutamine!AD45),"",Glutamine!AD45)</f>
        <v/>
      </c>
      <c r="AE54" s="238" t="str">
        <f>IF(ISBLANK(Glutamine!AE45),"",Glutamine!AE45)</f>
        <v/>
      </c>
      <c r="AF54" s="238" t="str">
        <f>IF(ISBLANK(Glutamine!AF45),"",Glutamine!AF45)</f>
        <v/>
      </c>
      <c r="AG54" s="238" t="str">
        <f>IF(ISBLANK(Glutamine!AG45),"",Glutamine!AG45)</f>
        <v/>
      </c>
      <c r="AH54" s="238" t="str">
        <f>IF(ISBLANK(Glutamine!AH45),"",Glutamine!AH45)</f>
        <v/>
      </c>
      <c r="AI54" s="238" t="str">
        <f>IF(ISBLANK(Glutamine!AI45),"",Glutamine!AI45)</f>
        <v/>
      </c>
      <c r="AJ54" s="238" t="str">
        <f>IF(ISBLANK(Glutamine!AJ45),"",Glutamine!AJ45)</f>
        <v/>
      </c>
      <c r="AK54" s="238" t="str">
        <f>IF(ISBLANK(Glutamine!AK45),"",Glutamine!AK45)</f>
        <v/>
      </c>
      <c r="AL54" s="238" t="str">
        <f>IF(ISBLANK(Glutamine!AL45),"",Glutamine!AL45)</f>
        <v/>
      </c>
      <c r="AM54" s="238" t="str">
        <f>IF(ISBLANK(Glutamine!AM45),"",Glutamine!AM45)</f>
        <v/>
      </c>
      <c r="AN54" s="238" t="str">
        <f>IF(ISBLANK(Glutamine!AN45),"",Glutamine!AN45)</f>
        <v/>
      </c>
      <c r="AO54" s="238" t="str">
        <f>IF(ISBLANK(Glutamine!AO45),"",Glutamine!AO45)</f>
        <v/>
      </c>
      <c r="AP54" s="238" t="str">
        <f>IF(ISBLANK(Glutamine!AP45),"",Glutamine!AP45)</f>
        <v/>
      </c>
      <c r="AQ54" s="238" t="e">
        <f>IF(ISBLANK(Glutamine!#REF!),"",Glutamine!#REF!)</f>
        <v>#REF!</v>
      </c>
      <c r="AR54" s="238" t="e">
        <f>IF(ISBLANK(Glutamine!#REF!),"",Glutamine!#REF!)</f>
        <v>#REF!</v>
      </c>
      <c r="AS54" s="238" t="e">
        <f>IF(ISBLANK(Glutamine!#REF!),"",Glutamine!#REF!)</f>
        <v>#REF!</v>
      </c>
      <c r="AT54" s="238" t="e">
        <f>IF(ISBLANK(Glutamine!#REF!),"",Glutamine!#REF!)</f>
        <v>#REF!</v>
      </c>
      <c r="AU54" s="238" t="e">
        <f>IF(ISBLANK(Glutamine!#REF!),"",Glutamine!#REF!)</f>
        <v>#REF!</v>
      </c>
      <c r="AV54" s="238" t="e">
        <f>IF(ISBLANK(Glutamine!#REF!),"",Glutamine!#REF!)</f>
        <v>#REF!</v>
      </c>
      <c r="AW54" s="238" t="e">
        <f>IF(ISBLANK(Glutamine!#REF!),"",Glutamine!#REF!)</f>
        <v>#REF!</v>
      </c>
      <c r="AX54" s="238" t="e">
        <f>IF(ISBLANK(Glutamine!#REF!),"",Glutamine!#REF!)</f>
        <v>#REF!</v>
      </c>
      <c r="AY54" s="238" t="e">
        <f>IF(ISBLANK(Glutamine!#REF!),"",Glutamine!#REF!)</f>
        <v>#REF!</v>
      </c>
      <c r="AZ54" s="238" t="e">
        <f>IF(ISBLANK(Glutamine!#REF!),"",Glutamine!#REF!)</f>
        <v>#REF!</v>
      </c>
      <c r="BA54" s="238" t="e">
        <f>IF(ISBLANK(Glutamine!#REF!),"",Glutamine!#REF!)</f>
        <v>#REF!</v>
      </c>
      <c r="BB54" s="238" t="e">
        <f>IF(ISBLANK(Glutamine!#REF!),"",Glutamine!#REF!)</f>
        <v>#REF!</v>
      </c>
      <c r="BC54" s="238" t="e">
        <f>IF(ISBLANK(Glutamine!#REF!),"",Glutamine!#REF!)</f>
        <v>#REF!</v>
      </c>
      <c r="BD54" s="238" t="e">
        <f>IF(ISBLANK(Glutamine!#REF!),"",Glutamine!#REF!)</f>
        <v>#REF!</v>
      </c>
      <c r="BE54" s="238" t="e">
        <f>IF(ISBLANK(Glutamine!#REF!),"",Glutamine!#REF!)</f>
        <v>#REF!</v>
      </c>
      <c r="BF54" s="238" t="e">
        <f>IF(ISBLANK(Glutamine!#REF!),"",Glutamine!#REF!)</f>
        <v>#REF!</v>
      </c>
      <c r="BG54" s="238" t="e">
        <f>IF(ISBLANK(Glutamine!#REF!),"",Glutamine!#REF!)</f>
        <v>#REF!</v>
      </c>
      <c r="BH54" s="238" t="e">
        <f>IF(ISBLANK(Glutamine!#REF!),"",Glutamine!#REF!)</f>
        <v>#REF!</v>
      </c>
      <c r="BI54" s="238" t="e">
        <f>IF(ISBLANK(Glutamine!#REF!),"",Glutamine!#REF!)</f>
        <v>#REF!</v>
      </c>
      <c r="BJ54" s="238" t="e">
        <f>IF(ISBLANK(Glutamine!#REF!),"",Glutamine!#REF!)</f>
        <v>#REF!</v>
      </c>
      <c r="BK54" s="238" t="e">
        <f>IF(ISBLANK(Glutamine!#REF!),"",Glutamine!#REF!)</f>
        <v>#REF!</v>
      </c>
      <c r="BL54" s="238" t="e">
        <f>IF(ISBLANK(Glutamine!#REF!),"",Glutamine!#REF!)</f>
        <v>#REF!</v>
      </c>
      <c r="BM54" s="238" t="e">
        <f>IF(ISBLANK(Glutamine!#REF!),"",Glutamine!#REF!)</f>
        <v>#REF!</v>
      </c>
      <c r="BN54" s="238" t="str">
        <f>IF(ISBLANK('In Process Calc.'!B47),"",ROUND('In Process Calc.'!B47,2))</f>
        <v/>
      </c>
      <c r="BO54" s="238" t="str">
        <f>IF(ISBLANK('In Process Calc.'!C47),"",ROUND('In Process Calc.'!C47,2))</f>
        <v/>
      </c>
      <c r="BP54" s="238" t="str">
        <f>IF(ISBLANK('In Process Calc.'!E47),"",'In Process Calc.'!E47)</f>
        <v/>
      </c>
      <c r="BQ54" s="238" t="str">
        <f>IF(ISBLANK('In Process Calc.'!F47),"",'In Process Calc.'!F47)</f>
        <v/>
      </c>
      <c r="BR54" s="238" t="str">
        <f>IF(ISBLANK('In Process Calc.'!H47),"",'In Process Calc.'!H47)</f>
        <v/>
      </c>
      <c r="BS54" s="238" t="str">
        <f>IF(ISBLANK('In Process Calc.'!J47),"",'In Process Calc.'!J47)</f>
        <v/>
      </c>
      <c r="BT54" s="238" t="str">
        <f>IF(ISBLANK('In Process Calc.'!K47),"",'In Process Calc.'!K47)</f>
        <v/>
      </c>
      <c r="BU54" s="238" t="str">
        <f>IF(ISBLANK('In Process Calc.'!L47),"",'In Process Calc.'!L47)</f>
        <v/>
      </c>
      <c r="BV54" s="243" t="str">
        <f>IF(ISBLANK('In Process Calc.'!M47),"",'In Process Calc.'!M47)</f>
        <v/>
      </c>
      <c r="BW54" s="243" t="str">
        <f>IF(ISBLANK('In Process Calc.'!N47),"",'In Process Calc.'!N47)</f>
        <v/>
      </c>
      <c r="BX54" s="243" t="str">
        <f>IF(ISBLANK('In Process Calc.'!O47),"",'In Process Calc.'!O47)</f>
        <v/>
      </c>
      <c r="BY54" s="243" t="str">
        <f>IF(ISBLANK('In Process Calc.'!P47),"",'In Process Calc.'!P47)</f>
        <v/>
      </c>
      <c r="BZ54" s="243" t="str">
        <f>IF(ISBLANK('In Process Calc.'!Q47),"",'In Process Calc.'!Q47)</f>
        <v/>
      </c>
      <c r="CA54" s="243" t="str">
        <f>IF(ISBLANK('In Process Calc.'!R47),"",'In Process Calc.'!R47)</f>
        <v/>
      </c>
      <c r="CB54" s="243" t="str">
        <f>IF(ISBLANK('In Process Calc.'!S47),"",'In Process Calc.'!S47)</f>
        <v/>
      </c>
      <c r="CC54" s="243" t="str">
        <f>IF(ISBLANK('In Process Calc.'!T47),"",'In Process Calc.'!T47)</f>
        <v/>
      </c>
      <c r="CD54" s="243" t="str">
        <f>IF(ISBLANK('In Process Calc.'!U47),"",'In Process Calc.'!U47)</f>
        <v/>
      </c>
      <c r="CE54" s="243" t="str">
        <f>IF(ISBLANK('In Process Calc.'!V47),"",'In Process Calc.'!V47)</f>
        <v/>
      </c>
      <c r="CF54" s="243" t="str">
        <f>IF(ISBLANK('In Process Calc.'!W47),"",'In Process Calc.'!W47)</f>
        <v/>
      </c>
      <c r="CG54" s="243" t="str">
        <f>IF(ISBLANK('In Process Calc.'!X47),"",'In Process Calc.'!X47)</f>
        <v/>
      </c>
      <c r="CH54" s="243" t="str">
        <f>IF(ISBLANK('In Process Calc.'!Y47),"",'In Process Calc.'!Y47)</f>
        <v/>
      </c>
      <c r="CI54" s="243" t="str">
        <f>IF(ISBLANK('In Process Calc.'!Z47),"",'In Process Calc.'!Z47)</f>
        <v/>
      </c>
      <c r="CJ54" s="243" t="str">
        <f>IF(ISBLANK('In Process Calc.'!AA47),"",'In Process Calc.'!AA47)</f>
        <v/>
      </c>
      <c r="CK54" s="243" t="str">
        <f>IF(ISBLANK('In Process Calc.'!AB47),"",'In Process Calc.'!AB47)</f>
        <v/>
      </c>
      <c r="CL54" s="243" t="str">
        <f>IF(ISBLANK('In Process Calc.'!AC47),"",'In Process Calc.'!AC47)</f>
        <v/>
      </c>
      <c r="CM54" s="243" t="str">
        <f>IF(ISBLANK('In Process Calc.'!AD47),"",'In Process Calc.'!AD47)</f>
        <v/>
      </c>
      <c r="CN54" s="243" t="str">
        <f>IF(ISBLANK('In Process Calc.'!AE47),"",'In Process Calc.'!AE47)</f>
        <v/>
      </c>
      <c r="CO54" s="243" t="str">
        <f>IF(ISBLANK('In Process Calc.'!AF47),"",'In Process Calc.'!AF47)</f>
        <v/>
      </c>
      <c r="CP54" s="243" t="str">
        <f>IF(ISBLANK('In Process Calc.'!AG47),"",'In Process Calc.'!AG47)</f>
        <v/>
      </c>
      <c r="CQ54" s="243" t="str">
        <f>IF(ISBLANK('In Process Calc.'!AH47),"",'In Process Calc.'!AH47)</f>
        <v/>
      </c>
      <c r="CR54" s="243" t="str">
        <f>IF(ISBLANK('In Process Calc.'!AI47),"",'In Process Calc.'!AI47)</f>
        <v/>
      </c>
      <c r="CS54" s="243" t="str">
        <f>IF(ISBLANK('In Process Calc.'!AJ47),"",'In Process Calc.'!AJ47)</f>
        <v/>
      </c>
      <c r="CT54" s="243" t="str">
        <f>IF(ISBLANK('In Process Calc.'!AK47),"",'In Process Calc.'!AK47)</f>
        <v/>
      </c>
      <c r="CU54" s="243" t="str">
        <f>IF(ISBLANK('In Process Calc.'!AL47),"",'In Process Calc.'!AL47)</f>
        <v/>
      </c>
      <c r="CV54" s="243" t="str">
        <f>IF(ISBLANK('In Process Calc.'!AM47),"",'In Process Calc.'!AM47)</f>
        <v/>
      </c>
      <c r="CW54" s="243" t="str">
        <f>IF(ISBLANK('In Process Calc.'!AN47),"",'In Process Calc.'!AN47)</f>
        <v/>
      </c>
      <c r="CX54" s="243" t="str">
        <f>IF(ISBLANK('In Process Calc.'!AO47),"",'In Process Calc.'!AO47)</f>
        <v/>
      </c>
      <c r="CY54" s="243" t="str">
        <f>IF(ISBLANK('In Process Calc.'!AP47),"",'In Process Calc.'!AP47)</f>
        <v/>
      </c>
      <c r="CZ54" s="243" t="str">
        <f>IF(ISBLANK('In Process Calc.'!AQ47),"",'In Process Calc.'!AQ47)</f>
        <v/>
      </c>
      <c r="DA54" s="243" t="str">
        <f>IF(ISBLANK('In Process Calc.'!AR47),"",'In Process Calc.'!AR47)</f>
        <v/>
      </c>
      <c r="DB54" s="243" t="str">
        <f>IF(ISBLANK('In Process Calc.'!AS47),"",'In Process Calc.'!AS47)</f>
        <v/>
      </c>
      <c r="DC54" s="243" t="str">
        <f>IF(ISBLANK('In Process Calc.'!AT47),"",'In Process Calc.'!AT47)</f>
        <v/>
      </c>
      <c r="DD54" s="243" t="str">
        <f>IF(ISBLANK('In Process Calc.'!AU47),"",'In Process Calc.'!AU47)</f>
        <v/>
      </c>
      <c r="DE54" s="243" t="str">
        <f>IF(ISBLANK('In Process Calc.'!AV47),"",'In Process Calc.'!AV47)</f>
        <v/>
      </c>
      <c r="DF54" s="243" t="str">
        <f>IF(ISBLANK('In Process Calc.'!AW47),"",'In Process Calc.'!AW47)</f>
        <v/>
      </c>
      <c r="DG54" s="243" t="str">
        <f>IF(ISBLANK('In Process Calc.'!AX47),"",'In Process Calc.'!AX47)</f>
        <v/>
      </c>
      <c r="DH54" s="243" t="str">
        <f>IF(ISBLANK('In Process Calc.'!AY47),"",'In Process Calc.'!AY47)</f>
        <v/>
      </c>
      <c r="DI54" s="243" t="str">
        <f>IF(ISBLANK('In Process Calc.'!AZ47),"",'In Process Calc.'!AZ47)</f>
        <v/>
      </c>
      <c r="DJ54" s="243" t="str">
        <f>IF(ISBLANK('In Process Calc.'!BA47),"",'In Process Calc.'!BA47)</f>
        <v/>
      </c>
      <c r="DK54" s="243" t="str">
        <f>IF(ISBLANK('In Process Calc.'!BB47),"",'In Process Calc.'!BB47)</f>
        <v/>
      </c>
      <c r="DL54" s="243" t="str">
        <f>IF(ISBLANK('In Process Calc.'!BC47),"",'In Process Calc.'!BC47)</f>
        <v/>
      </c>
      <c r="DM54" s="243" t="str">
        <f>IF(ISBLANK('In Process Calc.'!BD47),"",'In Process Calc.'!BD47)</f>
        <v/>
      </c>
      <c r="DN54" s="243" t="str">
        <f>IF(ISBLANK('In Process Calc.'!BE47),"",'In Process Calc.'!BE47)</f>
        <v/>
      </c>
      <c r="DO54" s="243" t="str">
        <f>IF(ISBLANK('In Process Calc.'!BF47),"",'In Process Calc.'!BF47)</f>
        <v/>
      </c>
      <c r="DP54" s="243" t="str">
        <f>IF(ISBLANK('In Process Calc.'!BG47),"",'In Process Calc.'!BG47)</f>
        <v/>
      </c>
      <c r="DQ54" s="243" t="str">
        <f>IF(ISBLANK('In Process Calc.'!BH47),"",'In Process Calc.'!BH47)</f>
        <v/>
      </c>
      <c r="DR54" s="243" t="str">
        <f>IF(ISBLANK('In Process Calc.'!BI47),"",'In Process Calc.'!BI47)</f>
        <v/>
      </c>
      <c r="DS54" s="243" t="str">
        <f>IF(ISBLANK('In Process Calc.'!BJ47),"",'In Process Calc.'!BJ47)</f>
        <v/>
      </c>
      <c r="DT54" s="243" t="str">
        <f>IF(ISBLANK('In Process Calc.'!BK47),"",'In Process Calc.'!BK47)</f>
        <v/>
      </c>
      <c r="DU54" s="243" t="str">
        <f>IF(ISBLANK('In Process Calc.'!BL47),"",'In Process Calc.'!BL47)</f>
        <v/>
      </c>
      <c r="DV54" s="243" t="str">
        <f>IF(ISBLANK('In Process Calc.'!BM47),"",'In Process Calc.'!BM47)</f>
        <v/>
      </c>
      <c r="DW54" s="243" t="str">
        <f>IF(ISBLANK('In Process Calc.'!BN47),"",'In Process Calc.'!BN47)</f>
        <v/>
      </c>
      <c r="DX54" s="243" t="str">
        <f>IF(ISBLANK('In Process Calc.'!BO47),"",'In Process Calc.'!BO47)</f>
        <v/>
      </c>
      <c r="DY54" s="243" t="str">
        <f>IF(ISBLANK('In Process Calc.'!BP47),"",'In Process Calc.'!BP47)</f>
        <v/>
      </c>
      <c r="DZ54" s="243" t="str">
        <f>IF(ISBLANK('In Process Calc.'!BQ47),"",'In Process Calc.'!BQ47)</f>
        <v/>
      </c>
      <c r="EA54" s="243" t="str">
        <f>IF(ISBLANK('In Process Calc.'!BR47),"",'In Process Calc.'!BR47)</f>
        <v/>
      </c>
      <c r="EB54" s="243" t="str">
        <f>IF(ISBLANK('In Process Calc.'!BS47),"",'In Process Calc.'!BS47)</f>
        <v/>
      </c>
      <c r="EC54" s="243" t="str">
        <f>IF(ISBLANK('In Process Calc.'!BT47),"",'In Process Calc.'!BT47)</f>
        <v/>
      </c>
      <c r="ED54" s="243" t="str">
        <f>IF(ISBLANK('In Process Calc.'!BU47),"",'In Process Calc.'!BU47)</f>
        <v/>
      </c>
      <c r="EE54" s="243" t="str">
        <f>IF(ISBLANK('In Process Calc.'!BV47),"",'In Process Calc.'!BV47)</f>
        <v/>
      </c>
      <c r="EF54" s="243" t="str">
        <f>IF(ISBLANK('In Process Calc.'!BW47),"",'In Process Calc.'!BW47)</f>
        <v/>
      </c>
      <c r="EG54" s="243" t="str">
        <f>IF(ISBLANK('In Process Calc.'!BX47),"",'In Process Calc.'!BX47)</f>
        <v/>
      </c>
      <c r="EH54" s="243" t="str">
        <f>IF(ISBLANK('In Process Calc.'!BY47),"",'In Process Calc.'!BY47)</f>
        <v/>
      </c>
      <c r="EI54" s="243" t="str">
        <f>IF(ISBLANK('In Process Calc.'!BZ47),"",'In Process Calc.'!BZ47)</f>
        <v/>
      </c>
      <c r="EJ54" s="243" t="str">
        <f>IF(ISBLANK('In Process Calc.'!CA47),"",'In Process Calc.'!CA47)</f>
        <v/>
      </c>
      <c r="EK54" s="243" t="str">
        <f>IF(ISBLANK('Post Process Calc.'!A54),"",'Post Process Calc.'!A54)</f>
        <v/>
      </c>
      <c r="EL54" s="243" t="str">
        <f>IF(ISBLANK('Post Process Calc.'!C54),"",'Post Process Calc.'!C54)</f>
        <v/>
      </c>
      <c r="EM54" s="243" t="str">
        <f>IF(ISBLANK('Post Process Calc.'!D54),"",'Post Process Calc.'!D54)</f>
        <v/>
      </c>
      <c r="EN54" s="243" t="str">
        <f>IF(ISBLANK('Post Process Calc.'!E54),"",'Post Process Calc.'!E54)</f>
        <v/>
      </c>
      <c r="EO54" s="243" t="str">
        <f>IF(ISBLANK('Post Process Calc.'!F54),"",'Post Process Calc.'!F54)</f>
        <v/>
      </c>
      <c r="EP54" s="243" t="str">
        <f>IF(ISBLANK('Post Process Calc.'!G54),"",'Post Process Calc.'!G54)</f>
        <v/>
      </c>
      <c r="EQ54" s="243" t="str">
        <f>IF(ISBLANK('Post Process Calc.'!H54),"",'Post Process Calc.'!H54)</f>
        <v/>
      </c>
      <c r="ER54" s="243" t="str">
        <f>IF(ISBLANK('Post Process Calc.'!I54),"",'Post Process Calc.'!I54)</f>
        <v/>
      </c>
      <c r="ES54" s="243" t="str">
        <f>IF(ISBLANK('Post Process Calc.'!J54),"",'Post Process Calc.'!J54)</f>
        <v/>
      </c>
      <c r="ET54" s="243" t="str">
        <f>IF(ISBLANK('Post Process Calc.'!K54),"",'Post Process Calc.'!K54)</f>
        <v/>
      </c>
      <c r="EU54" s="243" t="str">
        <f>IF(ISBLANK('Post Process Calc.'!L54),"",'Post Process Calc.'!L54)</f>
        <v/>
      </c>
      <c r="EV54" s="243" t="str">
        <f>IF(ISBLANK('Post Process Calc.'!M54),"",'Post Process Calc.'!M54)</f>
        <v/>
      </c>
      <c r="EW54" s="243" t="str">
        <f>IF(ISBLANK('Post Process Calc.'!N54),"",'Post Process Calc.'!N54)</f>
        <v/>
      </c>
      <c r="EX54" s="243" t="str">
        <f>IF(ISBLANK('Post Process Calc.'!O54),"",'Post Process Calc.'!O54)</f>
        <v/>
      </c>
      <c r="EY54" s="243" t="str">
        <f>IF(ISBLANK('Post Process Calc.'!P54),"",'Post Process Calc.'!P54)</f>
        <v/>
      </c>
      <c r="EZ54" s="243" t="str">
        <f>IF(ISBLANK('Post Process Calc.'!Q54),"",'Post Process Calc.'!Q54)</f>
        <v/>
      </c>
      <c r="FA54" s="243" t="str">
        <f>IF(ISBLANK('Post Process Calc.'!R54),"",'Post Process Calc.'!R54)</f>
        <v/>
      </c>
      <c r="FB54" s="243" t="str">
        <f>IF(ISBLANK('Post Process Calc.'!S54),"",'Post Process Calc.'!S54)</f>
        <v/>
      </c>
      <c r="FC54" s="243" t="str">
        <f>IF(ISBLANK('Post Process Calc.'!T54),"",'Post Process Calc.'!T54)</f>
        <v/>
      </c>
      <c r="FD54" s="243" t="str">
        <f>IF(ISBLANK('Post Process Calc.'!U54),"",'Post Process Calc.'!U54)</f>
        <v/>
      </c>
      <c r="FE54" s="243" t="str">
        <f>IF(ISBLANK('Post Process Calc.'!V54),"",'Post Process Calc.'!V54)</f>
        <v/>
      </c>
      <c r="FF54" s="243" t="str">
        <f>IF(ISBLANK('Post Process Calc.'!W54),"",'Post Process Calc.'!W54)</f>
        <v/>
      </c>
      <c r="FG54" s="243" t="str">
        <f>IF(ISBLANK('Post Process Calc.'!X54),"",'Post Process Calc.'!X54)</f>
        <v/>
      </c>
      <c r="FH54" s="243" t="str">
        <f>IF(ISBLANK('Post Process Calc.'!Y54),"",'Post Process Calc.'!Y54)</f>
        <v/>
      </c>
      <c r="FI54" s="243" t="str">
        <f>IF(ISBLANK('Post Process Calc.'!Z54),"",'Post Process Calc.'!Z54)</f>
        <v/>
      </c>
      <c r="FJ54" s="243" t="str">
        <f>IF(ISBLANK('Post Process Calc.'!AA54),"",'Post Process Calc.'!AA54)</f>
        <v/>
      </c>
      <c r="FK54" s="243" t="str">
        <f>IF(ISBLANK('Post Process Calc.'!AB54),"",'Post Process Calc.'!AB54)</f>
        <v/>
      </c>
      <c r="FL54" s="243" t="str">
        <f>IF(ISBLANK('Post Process Calc.'!AC54),"",'Post Process Calc.'!AC54)</f>
        <v/>
      </c>
      <c r="FM54" s="243" t="str">
        <f>IF(ISBLANK('Post Process Calc.'!AD54),"",'Post Process Calc.'!AD54)</f>
        <v/>
      </c>
      <c r="FN54" s="243" t="str">
        <f>IF(ISBLANK('Post Process Calc.'!AE54),"",'Post Process Calc.'!AE54)</f>
        <v/>
      </c>
      <c r="FO54" s="243" t="str">
        <f>IF(ISBLANK('Post Process Calc.'!AF54),"",'Post Process Calc.'!AF54)</f>
        <v/>
      </c>
      <c r="FP54" s="243" t="str">
        <f>IF(ISBLANK('Post Process Calc.'!AG54),"",'Post Process Calc.'!AG54)</f>
        <v/>
      </c>
      <c r="FQ54" s="243" t="str">
        <f>IF(ISBLANK('Post Process Calc.'!AH54),"",'Post Process Calc.'!AH54)</f>
        <v/>
      </c>
      <c r="FR54" s="243" t="str">
        <f>IF(ISBLANK('Post Process Calc.'!AI54),"",'Post Process Calc.'!AI54)</f>
        <v/>
      </c>
      <c r="FS54" s="243" t="str">
        <f>IF(ISBLANK('Post Process Calc.'!AJ54),"",'Post Process Calc.'!AJ54)</f>
        <v/>
      </c>
    </row>
    <row r="55" spans="1:175">
      <c r="A55" s="238" t="str">
        <f>IF(Glutamine!B46&lt;&gt;0,Glutamine!$B$1,"")</f>
        <v/>
      </c>
      <c r="B55" s="238" t="str">
        <f>IF(ISBLANK(Glutamine!A46),"",Glutamine!A46)</f>
        <v/>
      </c>
      <c r="C55" s="245" t="str">
        <f>IF(ISBLANK(Glutamine!B46),"",Glutamine!B46)</f>
        <v/>
      </c>
      <c r="D55" s="246" t="str">
        <f>IF(ISBLANK(Glutamine!C46),"",Glutamine!C46)</f>
        <v/>
      </c>
      <c r="E55" s="238" t="str">
        <f>IF(ISBLANK(Glutamine!D46),"",Glutamine!D46)</f>
        <v/>
      </c>
      <c r="F55" s="238" t="str">
        <f>IF(ISBLANK(Glutamine!E46),"",Glutamine!E46)</f>
        <v/>
      </c>
      <c r="G55" s="238" t="str">
        <f>IF(ISBLANK(Glutamine!G46),"",Glutamine!G46)</f>
        <v/>
      </c>
      <c r="H55" s="238" t="str">
        <f>IF(ISBLANK(Glutamine!H46),"",Glutamine!H46)</f>
        <v/>
      </c>
      <c r="I55" s="238" t="str">
        <f>IF(ISBLANK(Glutamine!I46),"",Glutamine!I46)</f>
        <v/>
      </c>
      <c r="J55" s="238" t="str">
        <f>IF(ISBLANK(Glutamine!J46),"",Glutamine!J46)</f>
        <v/>
      </c>
      <c r="K55" s="238" t="str">
        <f>IF(ISBLANK(Glutamine!K46),"",Glutamine!K46)</f>
        <v/>
      </c>
      <c r="L55" s="238" t="str">
        <f>IF(ISBLANK(Glutamine!L46),"",Glutamine!L46)</f>
        <v/>
      </c>
      <c r="M55" s="238" t="str">
        <f>IF(ISBLANK(Glutamine!M46),"",Glutamine!M46)</f>
        <v/>
      </c>
      <c r="N55" s="238" t="str">
        <f>IF(ISBLANK(Glutamine!N46),"",Glutamine!N46)</f>
        <v/>
      </c>
      <c r="O55" s="238" t="str">
        <f>IF(ISBLANK(Glutamine!O46),"",Glutamine!O46)</f>
        <v/>
      </c>
      <c r="P55" s="238" t="str">
        <f>IF(ISBLANK(Glutamine!P46),"",Glutamine!P46)</f>
        <v/>
      </c>
      <c r="Q55" s="238" t="str">
        <f>IF(ISBLANK(Glutamine!Q46),"",Glutamine!Q46)</f>
        <v/>
      </c>
      <c r="R55" s="238" t="str">
        <f>IF(ISBLANK(Glutamine!R46),"",Glutamine!R46)</f>
        <v/>
      </c>
      <c r="S55" s="238" t="str">
        <f>IF(ISBLANK(Glutamine!S46),"",Glutamine!S46)</f>
        <v/>
      </c>
      <c r="T55" s="238" t="str">
        <f>IF(ISBLANK(Glutamine!T46),"",Glutamine!T46)</f>
        <v/>
      </c>
      <c r="U55" s="238" t="str">
        <f>IF(ISBLANK(Glutamine!U46),"",Glutamine!U46)</f>
        <v/>
      </c>
      <c r="V55" s="238" t="str">
        <f>IF(ISBLANK(Glutamine!V46),"",Glutamine!V46)</f>
        <v/>
      </c>
      <c r="W55" s="238" t="str">
        <f>IF(ISBLANK(Glutamine!W46),"",Glutamine!W46)</f>
        <v/>
      </c>
      <c r="X55" s="238" t="str">
        <f>IF(ISBLANK(Glutamine!X46),"",Glutamine!X46)</f>
        <v/>
      </c>
      <c r="Y55" s="238" t="str">
        <f>IF(ISBLANK(Glutamine!Y46),"",Glutamine!Y46)</f>
        <v/>
      </c>
      <c r="Z55" s="238" t="str">
        <f>IF(ISBLANK(Glutamine!Z46),"",Glutamine!Z46)</f>
        <v/>
      </c>
      <c r="AA55" s="238" t="str">
        <f>IF(ISBLANK(Glutamine!AA46),"",Glutamine!AA46)</f>
        <v/>
      </c>
      <c r="AB55" s="238" t="str">
        <f>IF(ISBLANK(Glutamine!AB46),"",Glutamine!AB46)</f>
        <v/>
      </c>
      <c r="AC55" s="238" t="str">
        <f>IF(ISBLANK(Glutamine!AC46),"",Glutamine!AC46)</f>
        <v/>
      </c>
      <c r="AD55" s="238" t="str">
        <f>IF(ISBLANK(Glutamine!AD46),"",Glutamine!AD46)</f>
        <v/>
      </c>
      <c r="AE55" s="238" t="str">
        <f>IF(ISBLANK(Glutamine!AE46),"",Glutamine!AE46)</f>
        <v/>
      </c>
      <c r="AF55" s="238" t="str">
        <f>IF(ISBLANK(Glutamine!AF46),"",Glutamine!AF46)</f>
        <v/>
      </c>
      <c r="AG55" s="238" t="str">
        <f>IF(ISBLANK(Glutamine!AG46),"",Glutamine!AG46)</f>
        <v/>
      </c>
      <c r="AH55" s="238" t="str">
        <f>IF(ISBLANK(Glutamine!AH46),"",Glutamine!AH46)</f>
        <v/>
      </c>
      <c r="AI55" s="238" t="str">
        <f>IF(ISBLANK(Glutamine!AI46),"",Glutamine!AI46)</f>
        <v/>
      </c>
      <c r="AJ55" s="238" t="str">
        <f>IF(ISBLANK(Glutamine!AJ46),"",Glutamine!AJ46)</f>
        <v/>
      </c>
      <c r="AK55" s="238" t="str">
        <f>IF(ISBLANK(Glutamine!AK46),"",Glutamine!AK46)</f>
        <v/>
      </c>
      <c r="AL55" s="238" t="str">
        <f>IF(ISBLANK(Glutamine!AL46),"",Glutamine!AL46)</f>
        <v/>
      </c>
      <c r="AM55" s="238" t="str">
        <f>IF(ISBLANK(Glutamine!AM46),"",Glutamine!AM46)</f>
        <v/>
      </c>
      <c r="AN55" s="238" t="str">
        <f>IF(ISBLANK(Glutamine!AN46),"",Glutamine!AN46)</f>
        <v/>
      </c>
      <c r="AO55" s="238" t="str">
        <f>IF(ISBLANK(Glutamine!AO46),"",Glutamine!AO46)</f>
        <v/>
      </c>
      <c r="AP55" s="238" t="str">
        <f>IF(ISBLANK(Glutamine!AP46),"",Glutamine!AP46)</f>
        <v/>
      </c>
      <c r="AQ55" s="238" t="e">
        <f>IF(ISBLANK(Glutamine!#REF!),"",Glutamine!#REF!)</f>
        <v>#REF!</v>
      </c>
      <c r="AR55" s="238" t="e">
        <f>IF(ISBLANK(Glutamine!#REF!),"",Glutamine!#REF!)</f>
        <v>#REF!</v>
      </c>
      <c r="AS55" s="238" t="e">
        <f>IF(ISBLANK(Glutamine!#REF!),"",Glutamine!#REF!)</f>
        <v>#REF!</v>
      </c>
      <c r="AT55" s="238" t="e">
        <f>IF(ISBLANK(Glutamine!#REF!),"",Glutamine!#REF!)</f>
        <v>#REF!</v>
      </c>
      <c r="AU55" s="238" t="e">
        <f>IF(ISBLANK(Glutamine!#REF!),"",Glutamine!#REF!)</f>
        <v>#REF!</v>
      </c>
      <c r="AV55" s="238" t="e">
        <f>IF(ISBLANK(Glutamine!#REF!),"",Glutamine!#REF!)</f>
        <v>#REF!</v>
      </c>
      <c r="AW55" s="238" t="e">
        <f>IF(ISBLANK(Glutamine!#REF!),"",Glutamine!#REF!)</f>
        <v>#REF!</v>
      </c>
      <c r="AX55" s="238" t="e">
        <f>IF(ISBLANK(Glutamine!#REF!),"",Glutamine!#REF!)</f>
        <v>#REF!</v>
      </c>
      <c r="AY55" s="238" t="e">
        <f>IF(ISBLANK(Glutamine!#REF!),"",Glutamine!#REF!)</f>
        <v>#REF!</v>
      </c>
      <c r="AZ55" s="238" t="e">
        <f>IF(ISBLANK(Glutamine!#REF!),"",Glutamine!#REF!)</f>
        <v>#REF!</v>
      </c>
      <c r="BA55" s="238" t="e">
        <f>IF(ISBLANK(Glutamine!#REF!),"",Glutamine!#REF!)</f>
        <v>#REF!</v>
      </c>
      <c r="BB55" s="238" t="e">
        <f>IF(ISBLANK(Glutamine!#REF!),"",Glutamine!#REF!)</f>
        <v>#REF!</v>
      </c>
      <c r="BC55" s="238" t="e">
        <f>IF(ISBLANK(Glutamine!#REF!),"",Glutamine!#REF!)</f>
        <v>#REF!</v>
      </c>
      <c r="BD55" s="238" t="e">
        <f>IF(ISBLANK(Glutamine!#REF!),"",Glutamine!#REF!)</f>
        <v>#REF!</v>
      </c>
      <c r="BE55" s="238" t="e">
        <f>IF(ISBLANK(Glutamine!#REF!),"",Glutamine!#REF!)</f>
        <v>#REF!</v>
      </c>
      <c r="BF55" s="238" t="e">
        <f>IF(ISBLANK(Glutamine!#REF!),"",Glutamine!#REF!)</f>
        <v>#REF!</v>
      </c>
      <c r="BG55" s="238" t="e">
        <f>IF(ISBLANK(Glutamine!#REF!),"",Glutamine!#REF!)</f>
        <v>#REF!</v>
      </c>
      <c r="BH55" s="238" t="e">
        <f>IF(ISBLANK(Glutamine!#REF!),"",Glutamine!#REF!)</f>
        <v>#REF!</v>
      </c>
      <c r="BI55" s="238" t="e">
        <f>IF(ISBLANK(Glutamine!#REF!),"",Glutamine!#REF!)</f>
        <v>#REF!</v>
      </c>
      <c r="BJ55" s="238" t="e">
        <f>IF(ISBLANK(Glutamine!#REF!),"",Glutamine!#REF!)</f>
        <v>#REF!</v>
      </c>
      <c r="BK55" s="238" t="e">
        <f>IF(ISBLANK(Glutamine!#REF!),"",Glutamine!#REF!)</f>
        <v>#REF!</v>
      </c>
      <c r="BL55" s="238" t="e">
        <f>IF(ISBLANK(Glutamine!#REF!),"",Glutamine!#REF!)</f>
        <v>#REF!</v>
      </c>
      <c r="BM55" s="238" t="e">
        <f>IF(ISBLANK(Glutamine!#REF!),"",Glutamine!#REF!)</f>
        <v>#REF!</v>
      </c>
      <c r="BN55" s="238" t="str">
        <f>IF(ISBLANK('In Process Calc.'!B48),"",ROUND('In Process Calc.'!B48,2))</f>
        <v/>
      </c>
      <c r="BO55" s="238" t="str">
        <f>IF(ISBLANK('In Process Calc.'!C48),"",ROUND('In Process Calc.'!C48,2))</f>
        <v/>
      </c>
      <c r="BP55" s="238" t="str">
        <f>IF(ISBLANK('In Process Calc.'!E48),"",'In Process Calc.'!E48)</f>
        <v/>
      </c>
      <c r="BQ55" s="238" t="str">
        <f>IF(ISBLANK('In Process Calc.'!F48),"",'In Process Calc.'!F48)</f>
        <v/>
      </c>
      <c r="BR55" s="238" t="str">
        <f>IF(ISBLANK('In Process Calc.'!H48),"",'In Process Calc.'!H48)</f>
        <v/>
      </c>
      <c r="BS55" s="238" t="str">
        <f>IF(ISBLANK('In Process Calc.'!J48),"",'In Process Calc.'!J48)</f>
        <v/>
      </c>
      <c r="BT55" s="238" t="str">
        <f>IF(ISBLANK('In Process Calc.'!K48),"",'In Process Calc.'!K48)</f>
        <v/>
      </c>
      <c r="BU55" s="238" t="str">
        <f>IF(ISBLANK('In Process Calc.'!L48),"",'In Process Calc.'!L48)</f>
        <v/>
      </c>
      <c r="BV55" s="243" t="str">
        <f>IF(ISBLANK('In Process Calc.'!M48),"",'In Process Calc.'!M48)</f>
        <v/>
      </c>
      <c r="BW55" s="243" t="str">
        <f>IF(ISBLANK('In Process Calc.'!N48),"",'In Process Calc.'!N48)</f>
        <v/>
      </c>
      <c r="BX55" s="243" t="str">
        <f>IF(ISBLANK('In Process Calc.'!O48),"",'In Process Calc.'!O48)</f>
        <v/>
      </c>
      <c r="BY55" s="243" t="str">
        <f>IF(ISBLANK('In Process Calc.'!P48),"",'In Process Calc.'!P48)</f>
        <v/>
      </c>
      <c r="BZ55" s="243" t="str">
        <f>IF(ISBLANK('In Process Calc.'!Q48),"",'In Process Calc.'!Q48)</f>
        <v/>
      </c>
      <c r="CA55" s="243" t="str">
        <f>IF(ISBLANK('In Process Calc.'!R48),"",'In Process Calc.'!R48)</f>
        <v/>
      </c>
      <c r="CB55" s="243" t="str">
        <f>IF(ISBLANK('In Process Calc.'!S48),"",'In Process Calc.'!S48)</f>
        <v/>
      </c>
      <c r="CC55" s="243" t="str">
        <f>IF(ISBLANK('In Process Calc.'!T48),"",'In Process Calc.'!T48)</f>
        <v/>
      </c>
      <c r="CD55" s="243" t="str">
        <f>IF(ISBLANK('In Process Calc.'!U48),"",'In Process Calc.'!U48)</f>
        <v/>
      </c>
      <c r="CE55" s="243" t="str">
        <f>IF(ISBLANK('In Process Calc.'!V48),"",'In Process Calc.'!V48)</f>
        <v/>
      </c>
      <c r="CF55" s="243" t="str">
        <f>IF(ISBLANK('In Process Calc.'!W48),"",'In Process Calc.'!W48)</f>
        <v/>
      </c>
      <c r="CG55" s="243" t="str">
        <f>IF(ISBLANK('In Process Calc.'!X48),"",'In Process Calc.'!X48)</f>
        <v/>
      </c>
      <c r="CH55" s="243" t="str">
        <f>IF(ISBLANK('In Process Calc.'!Y48),"",'In Process Calc.'!Y48)</f>
        <v/>
      </c>
      <c r="CI55" s="243" t="str">
        <f>IF(ISBLANK('In Process Calc.'!Z48),"",'In Process Calc.'!Z48)</f>
        <v/>
      </c>
      <c r="CJ55" s="243" t="str">
        <f>IF(ISBLANK('In Process Calc.'!AA48),"",'In Process Calc.'!AA48)</f>
        <v/>
      </c>
      <c r="CK55" s="243" t="str">
        <f>IF(ISBLANK('In Process Calc.'!AB48),"",'In Process Calc.'!AB48)</f>
        <v/>
      </c>
      <c r="CL55" s="243" t="str">
        <f>IF(ISBLANK('In Process Calc.'!AC48),"",'In Process Calc.'!AC48)</f>
        <v/>
      </c>
      <c r="CM55" s="243" t="str">
        <f>IF(ISBLANK('In Process Calc.'!AD48),"",'In Process Calc.'!AD48)</f>
        <v/>
      </c>
      <c r="CN55" s="243" t="str">
        <f>IF(ISBLANK('In Process Calc.'!AE48),"",'In Process Calc.'!AE48)</f>
        <v/>
      </c>
      <c r="CO55" s="243" t="str">
        <f>IF(ISBLANK('In Process Calc.'!AF48),"",'In Process Calc.'!AF48)</f>
        <v/>
      </c>
      <c r="CP55" s="243" t="str">
        <f>IF(ISBLANK('In Process Calc.'!AG48),"",'In Process Calc.'!AG48)</f>
        <v/>
      </c>
      <c r="CQ55" s="243" t="str">
        <f>IF(ISBLANK('In Process Calc.'!AH48),"",'In Process Calc.'!AH48)</f>
        <v/>
      </c>
      <c r="CR55" s="243" t="str">
        <f>IF(ISBLANK('In Process Calc.'!AI48),"",'In Process Calc.'!AI48)</f>
        <v/>
      </c>
      <c r="CS55" s="243" t="str">
        <f>IF(ISBLANK('In Process Calc.'!AJ48),"",'In Process Calc.'!AJ48)</f>
        <v/>
      </c>
      <c r="CT55" s="243" t="str">
        <f>IF(ISBLANK('In Process Calc.'!AK48),"",'In Process Calc.'!AK48)</f>
        <v/>
      </c>
      <c r="CU55" s="243" t="str">
        <f>IF(ISBLANK('In Process Calc.'!AL48),"",'In Process Calc.'!AL48)</f>
        <v/>
      </c>
      <c r="CV55" s="243" t="str">
        <f>IF(ISBLANK('In Process Calc.'!AM48),"",'In Process Calc.'!AM48)</f>
        <v/>
      </c>
      <c r="CW55" s="243" t="str">
        <f>IF(ISBLANK('In Process Calc.'!AN48),"",'In Process Calc.'!AN48)</f>
        <v/>
      </c>
      <c r="CX55" s="243" t="str">
        <f>IF(ISBLANK('In Process Calc.'!AO48),"",'In Process Calc.'!AO48)</f>
        <v/>
      </c>
      <c r="CY55" s="243" t="str">
        <f>IF(ISBLANK('In Process Calc.'!AP48),"",'In Process Calc.'!AP48)</f>
        <v/>
      </c>
      <c r="CZ55" s="243" t="str">
        <f>IF(ISBLANK('In Process Calc.'!AQ48),"",'In Process Calc.'!AQ48)</f>
        <v/>
      </c>
      <c r="DA55" s="243" t="str">
        <f>IF(ISBLANK('In Process Calc.'!AR48),"",'In Process Calc.'!AR48)</f>
        <v/>
      </c>
      <c r="DB55" s="243" t="str">
        <f>IF(ISBLANK('In Process Calc.'!AS48),"",'In Process Calc.'!AS48)</f>
        <v/>
      </c>
      <c r="DC55" s="243" t="str">
        <f>IF(ISBLANK('In Process Calc.'!AT48),"",'In Process Calc.'!AT48)</f>
        <v/>
      </c>
      <c r="DD55" s="243" t="str">
        <f>IF(ISBLANK('In Process Calc.'!AU48),"",'In Process Calc.'!AU48)</f>
        <v/>
      </c>
      <c r="DE55" s="243" t="str">
        <f>IF(ISBLANK('In Process Calc.'!AV48),"",'In Process Calc.'!AV48)</f>
        <v/>
      </c>
      <c r="DF55" s="243" t="str">
        <f>IF(ISBLANK('In Process Calc.'!AW48),"",'In Process Calc.'!AW48)</f>
        <v/>
      </c>
      <c r="DG55" s="243" t="str">
        <f>IF(ISBLANK('In Process Calc.'!AX48),"",'In Process Calc.'!AX48)</f>
        <v/>
      </c>
      <c r="DH55" s="243" t="str">
        <f>IF(ISBLANK('In Process Calc.'!AY48),"",'In Process Calc.'!AY48)</f>
        <v/>
      </c>
      <c r="DI55" s="243" t="str">
        <f>IF(ISBLANK('In Process Calc.'!AZ48),"",'In Process Calc.'!AZ48)</f>
        <v/>
      </c>
      <c r="DJ55" s="243" t="str">
        <f>IF(ISBLANK('In Process Calc.'!BA48),"",'In Process Calc.'!BA48)</f>
        <v/>
      </c>
      <c r="DK55" s="243" t="str">
        <f>IF(ISBLANK('In Process Calc.'!BB48),"",'In Process Calc.'!BB48)</f>
        <v/>
      </c>
      <c r="DL55" s="243" t="str">
        <f>IF(ISBLANK('In Process Calc.'!BC48),"",'In Process Calc.'!BC48)</f>
        <v/>
      </c>
      <c r="DM55" s="243" t="str">
        <f>IF(ISBLANK('In Process Calc.'!BD48),"",'In Process Calc.'!BD48)</f>
        <v/>
      </c>
      <c r="DN55" s="243" t="str">
        <f>IF(ISBLANK('In Process Calc.'!BE48),"",'In Process Calc.'!BE48)</f>
        <v/>
      </c>
      <c r="DO55" s="243" t="str">
        <f>IF(ISBLANK('In Process Calc.'!BF48),"",'In Process Calc.'!BF48)</f>
        <v/>
      </c>
      <c r="DP55" s="243" t="str">
        <f>IF(ISBLANK('In Process Calc.'!BG48),"",'In Process Calc.'!BG48)</f>
        <v/>
      </c>
      <c r="DQ55" s="243" t="str">
        <f>IF(ISBLANK('In Process Calc.'!BH48),"",'In Process Calc.'!BH48)</f>
        <v/>
      </c>
      <c r="DR55" s="243" t="str">
        <f>IF(ISBLANK('In Process Calc.'!BI48),"",'In Process Calc.'!BI48)</f>
        <v/>
      </c>
      <c r="DS55" s="243" t="str">
        <f>IF(ISBLANK('In Process Calc.'!BJ48),"",'In Process Calc.'!BJ48)</f>
        <v/>
      </c>
      <c r="DT55" s="243" t="str">
        <f>IF(ISBLANK('In Process Calc.'!BK48),"",'In Process Calc.'!BK48)</f>
        <v/>
      </c>
      <c r="DU55" s="243" t="str">
        <f>IF(ISBLANK('In Process Calc.'!BL48),"",'In Process Calc.'!BL48)</f>
        <v/>
      </c>
      <c r="DV55" s="243" t="str">
        <f>IF(ISBLANK('In Process Calc.'!BM48),"",'In Process Calc.'!BM48)</f>
        <v/>
      </c>
      <c r="DW55" s="243" t="str">
        <f>IF(ISBLANK('In Process Calc.'!BN48),"",'In Process Calc.'!BN48)</f>
        <v/>
      </c>
      <c r="DX55" s="243" t="str">
        <f>IF(ISBLANK('In Process Calc.'!BO48),"",'In Process Calc.'!BO48)</f>
        <v/>
      </c>
      <c r="DY55" s="243" t="str">
        <f>IF(ISBLANK('In Process Calc.'!BP48),"",'In Process Calc.'!BP48)</f>
        <v/>
      </c>
      <c r="DZ55" s="243" t="str">
        <f>IF(ISBLANK('In Process Calc.'!BQ48),"",'In Process Calc.'!BQ48)</f>
        <v/>
      </c>
      <c r="EA55" s="243" t="str">
        <f>IF(ISBLANK('In Process Calc.'!BR48),"",'In Process Calc.'!BR48)</f>
        <v/>
      </c>
      <c r="EB55" s="243" t="str">
        <f>IF(ISBLANK('In Process Calc.'!BS48),"",'In Process Calc.'!BS48)</f>
        <v/>
      </c>
      <c r="EC55" s="243" t="str">
        <f>IF(ISBLANK('In Process Calc.'!BT48),"",'In Process Calc.'!BT48)</f>
        <v/>
      </c>
      <c r="ED55" s="243" t="str">
        <f>IF(ISBLANK('In Process Calc.'!BU48),"",'In Process Calc.'!BU48)</f>
        <v/>
      </c>
      <c r="EE55" s="243" t="str">
        <f>IF(ISBLANK('In Process Calc.'!BV48),"",'In Process Calc.'!BV48)</f>
        <v/>
      </c>
      <c r="EF55" s="243" t="str">
        <f>IF(ISBLANK('In Process Calc.'!BW48),"",'In Process Calc.'!BW48)</f>
        <v/>
      </c>
      <c r="EG55" s="243" t="str">
        <f>IF(ISBLANK('In Process Calc.'!BX48),"",'In Process Calc.'!BX48)</f>
        <v/>
      </c>
      <c r="EH55" s="243" t="str">
        <f>IF(ISBLANK('In Process Calc.'!BY48),"",'In Process Calc.'!BY48)</f>
        <v/>
      </c>
      <c r="EI55" s="243" t="str">
        <f>IF(ISBLANK('In Process Calc.'!BZ48),"",'In Process Calc.'!BZ48)</f>
        <v/>
      </c>
      <c r="EJ55" s="243" t="str">
        <f>IF(ISBLANK('In Process Calc.'!CA48),"",'In Process Calc.'!CA48)</f>
        <v/>
      </c>
      <c r="EK55" s="243" t="str">
        <f>IF(ISBLANK('Post Process Calc.'!A55),"",'Post Process Calc.'!A55)</f>
        <v/>
      </c>
      <c r="EL55" s="243" t="str">
        <f>IF(ISBLANK('Post Process Calc.'!C55),"",'Post Process Calc.'!C55)</f>
        <v/>
      </c>
      <c r="EM55" s="243" t="str">
        <f>IF(ISBLANK('Post Process Calc.'!D55),"",'Post Process Calc.'!D55)</f>
        <v/>
      </c>
      <c r="EN55" s="243" t="str">
        <f>IF(ISBLANK('Post Process Calc.'!E55),"",'Post Process Calc.'!E55)</f>
        <v/>
      </c>
      <c r="EO55" s="243" t="str">
        <f>IF(ISBLANK('Post Process Calc.'!F55),"",'Post Process Calc.'!F55)</f>
        <v/>
      </c>
      <c r="EP55" s="243" t="str">
        <f>IF(ISBLANK('Post Process Calc.'!G55),"",'Post Process Calc.'!G55)</f>
        <v/>
      </c>
      <c r="EQ55" s="243" t="str">
        <f>IF(ISBLANK('Post Process Calc.'!H55),"",'Post Process Calc.'!H55)</f>
        <v/>
      </c>
      <c r="ER55" s="243" t="str">
        <f>IF(ISBLANK('Post Process Calc.'!I55),"",'Post Process Calc.'!I55)</f>
        <v/>
      </c>
      <c r="ES55" s="243" t="str">
        <f>IF(ISBLANK('Post Process Calc.'!J55),"",'Post Process Calc.'!J55)</f>
        <v/>
      </c>
      <c r="ET55" s="243" t="str">
        <f>IF(ISBLANK('Post Process Calc.'!K55),"",'Post Process Calc.'!K55)</f>
        <v/>
      </c>
      <c r="EU55" s="243" t="str">
        <f>IF(ISBLANK('Post Process Calc.'!L55),"",'Post Process Calc.'!L55)</f>
        <v/>
      </c>
      <c r="EV55" s="243" t="str">
        <f>IF(ISBLANK('Post Process Calc.'!M55),"",'Post Process Calc.'!M55)</f>
        <v/>
      </c>
      <c r="EW55" s="243" t="str">
        <f>IF(ISBLANK('Post Process Calc.'!N55),"",'Post Process Calc.'!N55)</f>
        <v/>
      </c>
      <c r="EX55" s="243" t="str">
        <f>IF(ISBLANK('Post Process Calc.'!O55),"",'Post Process Calc.'!O55)</f>
        <v/>
      </c>
      <c r="EY55" s="243" t="str">
        <f>IF(ISBLANK('Post Process Calc.'!P55),"",'Post Process Calc.'!P55)</f>
        <v/>
      </c>
      <c r="EZ55" s="243" t="str">
        <f>IF(ISBLANK('Post Process Calc.'!Q55),"",'Post Process Calc.'!Q55)</f>
        <v/>
      </c>
      <c r="FA55" s="243" t="str">
        <f>IF(ISBLANK('Post Process Calc.'!R55),"",'Post Process Calc.'!R55)</f>
        <v/>
      </c>
      <c r="FB55" s="243" t="str">
        <f>IF(ISBLANK('Post Process Calc.'!S55),"",'Post Process Calc.'!S55)</f>
        <v/>
      </c>
      <c r="FC55" s="243" t="str">
        <f>IF(ISBLANK('Post Process Calc.'!T55),"",'Post Process Calc.'!T55)</f>
        <v/>
      </c>
      <c r="FD55" s="243" t="str">
        <f>IF(ISBLANK('Post Process Calc.'!U55),"",'Post Process Calc.'!U55)</f>
        <v/>
      </c>
      <c r="FE55" s="243" t="str">
        <f>IF(ISBLANK('Post Process Calc.'!V55),"",'Post Process Calc.'!V55)</f>
        <v/>
      </c>
      <c r="FF55" s="243" t="str">
        <f>IF(ISBLANK('Post Process Calc.'!W55),"",'Post Process Calc.'!W55)</f>
        <v/>
      </c>
      <c r="FG55" s="243" t="str">
        <f>IF(ISBLANK('Post Process Calc.'!X55),"",'Post Process Calc.'!X55)</f>
        <v/>
      </c>
      <c r="FH55" s="243" t="str">
        <f>IF(ISBLANK('Post Process Calc.'!Y55),"",'Post Process Calc.'!Y55)</f>
        <v/>
      </c>
      <c r="FI55" s="243" t="str">
        <f>IF(ISBLANK('Post Process Calc.'!Z55),"",'Post Process Calc.'!Z55)</f>
        <v/>
      </c>
      <c r="FJ55" s="243" t="str">
        <f>IF(ISBLANK('Post Process Calc.'!AA55),"",'Post Process Calc.'!AA55)</f>
        <v/>
      </c>
      <c r="FK55" s="243" t="str">
        <f>IF(ISBLANK('Post Process Calc.'!AB55),"",'Post Process Calc.'!AB55)</f>
        <v/>
      </c>
      <c r="FL55" s="243" t="str">
        <f>IF(ISBLANK('Post Process Calc.'!AC55),"",'Post Process Calc.'!AC55)</f>
        <v/>
      </c>
      <c r="FM55" s="243" t="str">
        <f>IF(ISBLANK('Post Process Calc.'!AD55),"",'Post Process Calc.'!AD55)</f>
        <v/>
      </c>
      <c r="FN55" s="243" t="str">
        <f>IF(ISBLANK('Post Process Calc.'!AE55),"",'Post Process Calc.'!AE55)</f>
        <v/>
      </c>
      <c r="FO55" s="243" t="str">
        <f>IF(ISBLANK('Post Process Calc.'!AF55),"",'Post Process Calc.'!AF55)</f>
        <v/>
      </c>
      <c r="FP55" s="243" t="str">
        <f>IF(ISBLANK('Post Process Calc.'!AG55),"",'Post Process Calc.'!AG55)</f>
        <v/>
      </c>
      <c r="FQ55" s="243" t="str">
        <f>IF(ISBLANK('Post Process Calc.'!AH55),"",'Post Process Calc.'!AH55)</f>
        <v/>
      </c>
      <c r="FR55" s="243" t="str">
        <f>IF(ISBLANK('Post Process Calc.'!AI55),"",'Post Process Calc.'!AI55)</f>
        <v/>
      </c>
      <c r="FS55" s="243" t="str">
        <f>IF(ISBLANK('Post Process Calc.'!AJ55),"",'Post Process Calc.'!AJ55)</f>
        <v/>
      </c>
    </row>
    <row r="56" spans="1:175">
      <c r="A56" s="238" t="str">
        <f>IF(Glutamine!B47&lt;&gt;0,Glutamine!$B$1,"")</f>
        <v/>
      </c>
      <c r="B56" s="238" t="str">
        <f>IF(ISBLANK(Glutamine!A47),"",Glutamine!A47)</f>
        <v/>
      </c>
      <c r="C56" s="245" t="str">
        <f>IF(ISBLANK(Glutamine!B47),"",Glutamine!B47)</f>
        <v/>
      </c>
      <c r="D56" s="246" t="str">
        <f>IF(ISBLANK(Glutamine!C47),"",Glutamine!C47)</f>
        <v/>
      </c>
      <c r="E56" s="238" t="str">
        <f>IF(ISBLANK(Glutamine!D47),"",Glutamine!D47)</f>
        <v/>
      </c>
      <c r="F56" s="238" t="str">
        <f>IF(ISBLANK(Glutamine!E47),"",Glutamine!E47)</f>
        <v/>
      </c>
      <c r="G56" s="238" t="str">
        <f>IF(ISBLANK(Glutamine!G47),"",Glutamine!G47)</f>
        <v/>
      </c>
      <c r="H56" s="238" t="str">
        <f>IF(ISBLANK(Glutamine!H47),"",Glutamine!H47)</f>
        <v/>
      </c>
      <c r="I56" s="238" t="str">
        <f>IF(ISBLANK(Glutamine!I47),"",Glutamine!I47)</f>
        <v/>
      </c>
      <c r="J56" s="238" t="str">
        <f>IF(ISBLANK(Glutamine!J47),"",Glutamine!J47)</f>
        <v/>
      </c>
      <c r="K56" s="238" t="str">
        <f>IF(ISBLANK(Glutamine!K47),"",Glutamine!K47)</f>
        <v/>
      </c>
      <c r="L56" s="238" t="str">
        <f>IF(ISBLANK(Glutamine!L47),"",Glutamine!L47)</f>
        <v/>
      </c>
      <c r="M56" s="238" t="str">
        <f>IF(ISBLANK(Glutamine!M47),"",Glutamine!M47)</f>
        <v/>
      </c>
      <c r="N56" s="238" t="str">
        <f>IF(ISBLANK(Glutamine!N47),"",Glutamine!N47)</f>
        <v/>
      </c>
      <c r="O56" s="238" t="str">
        <f>IF(ISBLANK(Glutamine!O47),"",Glutamine!O47)</f>
        <v/>
      </c>
      <c r="P56" s="238" t="str">
        <f>IF(ISBLANK(Glutamine!P47),"",Glutamine!P47)</f>
        <v/>
      </c>
      <c r="Q56" s="238" t="str">
        <f>IF(ISBLANK(Glutamine!Q47),"",Glutamine!Q47)</f>
        <v/>
      </c>
      <c r="R56" s="238" t="str">
        <f>IF(ISBLANK(Glutamine!R47),"",Glutamine!R47)</f>
        <v/>
      </c>
      <c r="S56" s="238" t="str">
        <f>IF(ISBLANK(Glutamine!S47),"",Glutamine!S47)</f>
        <v/>
      </c>
      <c r="T56" s="238" t="str">
        <f>IF(ISBLANK(Glutamine!T47),"",Glutamine!T47)</f>
        <v/>
      </c>
      <c r="U56" s="238" t="str">
        <f>IF(ISBLANK(Glutamine!U47),"",Glutamine!U47)</f>
        <v/>
      </c>
      <c r="V56" s="238" t="str">
        <f>IF(ISBLANK(Glutamine!V47),"",Glutamine!V47)</f>
        <v/>
      </c>
      <c r="W56" s="238" t="str">
        <f>IF(ISBLANK(Glutamine!W47),"",Glutamine!W47)</f>
        <v/>
      </c>
      <c r="X56" s="238" t="str">
        <f>IF(ISBLANK(Glutamine!X47),"",Glutamine!X47)</f>
        <v/>
      </c>
      <c r="Y56" s="238" t="str">
        <f>IF(ISBLANK(Glutamine!Y47),"",Glutamine!Y47)</f>
        <v/>
      </c>
      <c r="Z56" s="238" t="str">
        <f>IF(ISBLANK(Glutamine!Z47),"",Glutamine!Z47)</f>
        <v/>
      </c>
      <c r="AA56" s="238" t="str">
        <f>IF(ISBLANK(Glutamine!AA47),"",Glutamine!AA47)</f>
        <v/>
      </c>
      <c r="AB56" s="238" t="str">
        <f>IF(ISBLANK(Glutamine!AB47),"",Glutamine!AB47)</f>
        <v/>
      </c>
      <c r="AC56" s="238" t="str">
        <f>IF(ISBLANK(Glutamine!AC47),"",Glutamine!AC47)</f>
        <v/>
      </c>
      <c r="AD56" s="238" t="str">
        <f>IF(ISBLANK(Glutamine!AD47),"",Glutamine!AD47)</f>
        <v/>
      </c>
      <c r="AE56" s="238" t="str">
        <f>IF(ISBLANK(Glutamine!AE47),"",Glutamine!AE47)</f>
        <v/>
      </c>
      <c r="AF56" s="238" t="str">
        <f>IF(ISBLANK(Glutamine!AF47),"",Glutamine!AF47)</f>
        <v/>
      </c>
      <c r="AG56" s="238" t="str">
        <f>IF(ISBLANK(Glutamine!AG47),"",Glutamine!AG47)</f>
        <v/>
      </c>
      <c r="AH56" s="238" t="str">
        <f>IF(ISBLANK(Glutamine!AH47),"",Glutamine!AH47)</f>
        <v/>
      </c>
      <c r="AI56" s="238" t="str">
        <f>IF(ISBLANK(Glutamine!AI47),"",Glutamine!AI47)</f>
        <v/>
      </c>
      <c r="AJ56" s="238" t="str">
        <f>IF(ISBLANK(Glutamine!AJ47),"",Glutamine!AJ47)</f>
        <v/>
      </c>
      <c r="AK56" s="238" t="str">
        <f>IF(ISBLANK(Glutamine!AK47),"",Glutamine!AK47)</f>
        <v/>
      </c>
      <c r="AL56" s="238" t="str">
        <f>IF(ISBLANK(Glutamine!AL47),"",Glutamine!AL47)</f>
        <v/>
      </c>
      <c r="AM56" s="238" t="str">
        <f>IF(ISBLANK(Glutamine!AM47),"",Glutamine!AM47)</f>
        <v/>
      </c>
      <c r="AN56" s="238" t="str">
        <f>IF(ISBLANK(Glutamine!AN47),"",Glutamine!AN47)</f>
        <v/>
      </c>
      <c r="AO56" s="238" t="str">
        <f>IF(ISBLANK(Glutamine!AO47),"",Glutamine!AO47)</f>
        <v/>
      </c>
      <c r="AP56" s="238" t="str">
        <f>IF(ISBLANK(Glutamine!AP47),"",Glutamine!AP47)</f>
        <v/>
      </c>
      <c r="AQ56" s="238" t="e">
        <f>IF(ISBLANK(Glutamine!#REF!),"",Glutamine!#REF!)</f>
        <v>#REF!</v>
      </c>
      <c r="AR56" s="238" t="e">
        <f>IF(ISBLANK(Glutamine!#REF!),"",Glutamine!#REF!)</f>
        <v>#REF!</v>
      </c>
      <c r="AS56" s="238" t="e">
        <f>IF(ISBLANK(Glutamine!#REF!),"",Glutamine!#REF!)</f>
        <v>#REF!</v>
      </c>
      <c r="AT56" s="238" t="e">
        <f>IF(ISBLANK(Glutamine!#REF!),"",Glutamine!#REF!)</f>
        <v>#REF!</v>
      </c>
      <c r="AU56" s="238" t="e">
        <f>IF(ISBLANK(Glutamine!#REF!),"",Glutamine!#REF!)</f>
        <v>#REF!</v>
      </c>
      <c r="AV56" s="238" t="e">
        <f>IF(ISBLANK(Glutamine!#REF!),"",Glutamine!#REF!)</f>
        <v>#REF!</v>
      </c>
      <c r="AW56" s="238" t="e">
        <f>IF(ISBLANK(Glutamine!#REF!),"",Glutamine!#REF!)</f>
        <v>#REF!</v>
      </c>
      <c r="AX56" s="238" t="e">
        <f>IF(ISBLANK(Glutamine!#REF!),"",Glutamine!#REF!)</f>
        <v>#REF!</v>
      </c>
      <c r="AY56" s="238" t="e">
        <f>IF(ISBLANK(Glutamine!#REF!),"",Glutamine!#REF!)</f>
        <v>#REF!</v>
      </c>
      <c r="AZ56" s="238" t="e">
        <f>IF(ISBLANK(Glutamine!#REF!),"",Glutamine!#REF!)</f>
        <v>#REF!</v>
      </c>
      <c r="BA56" s="238" t="e">
        <f>IF(ISBLANK(Glutamine!#REF!),"",Glutamine!#REF!)</f>
        <v>#REF!</v>
      </c>
      <c r="BB56" s="238" t="e">
        <f>IF(ISBLANK(Glutamine!#REF!),"",Glutamine!#REF!)</f>
        <v>#REF!</v>
      </c>
      <c r="BC56" s="238" t="e">
        <f>IF(ISBLANK(Glutamine!#REF!),"",Glutamine!#REF!)</f>
        <v>#REF!</v>
      </c>
      <c r="BD56" s="238" t="e">
        <f>IF(ISBLANK(Glutamine!#REF!),"",Glutamine!#REF!)</f>
        <v>#REF!</v>
      </c>
      <c r="BE56" s="238" t="e">
        <f>IF(ISBLANK(Glutamine!#REF!),"",Glutamine!#REF!)</f>
        <v>#REF!</v>
      </c>
      <c r="BF56" s="238" t="e">
        <f>IF(ISBLANK(Glutamine!#REF!),"",Glutamine!#REF!)</f>
        <v>#REF!</v>
      </c>
      <c r="BG56" s="238" t="e">
        <f>IF(ISBLANK(Glutamine!#REF!),"",Glutamine!#REF!)</f>
        <v>#REF!</v>
      </c>
      <c r="BH56" s="238" t="e">
        <f>IF(ISBLANK(Glutamine!#REF!),"",Glutamine!#REF!)</f>
        <v>#REF!</v>
      </c>
      <c r="BI56" s="238" t="e">
        <f>IF(ISBLANK(Glutamine!#REF!),"",Glutamine!#REF!)</f>
        <v>#REF!</v>
      </c>
      <c r="BJ56" s="238" t="e">
        <f>IF(ISBLANK(Glutamine!#REF!),"",Glutamine!#REF!)</f>
        <v>#REF!</v>
      </c>
      <c r="BK56" s="238" t="e">
        <f>IF(ISBLANK(Glutamine!#REF!),"",Glutamine!#REF!)</f>
        <v>#REF!</v>
      </c>
      <c r="BL56" s="238" t="e">
        <f>IF(ISBLANK(Glutamine!#REF!),"",Glutamine!#REF!)</f>
        <v>#REF!</v>
      </c>
      <c r="BM56" s="238" t="e">
        <f>IF(ISBLANK(Glutamine!#REF!),"",Glutamine!#REF!)</f>
        <v>#REF!</v>
      </c>
      <c r="BN56" s="238" t="str">
        <f>IF(ISBLANK('In Process Calc.'!B49),"",ROUND('In Process Calc.'!B49,2))</f>
        <v/>
      </c>
      <c r="BO56" s="238" t="str">
        <f>IF(ISBLANK('In Process Calc.'!C49),"",ROUND('In Process Calc.'!C49,2))</f>
        <v/>
      </c>
      <c r="BP56" s="238" t="str">
        <f>IF(ISBLANK('In Process Calc.'!E49),"",'In Process Calc.'!E49)</f>
        <v/>
      </c>
      <c r="BQ56" s="238" t="str">
        <f>IF(ISBLANK('In Process Calc.'!F49),"",'In Process Calc.'!F49)</f>
        <v/>
      </c>
      <c r="BR56" s="238" t="str">
        <f>IF(ISBLANK('In Process Calc.'!H49),"",'In Process Calc.'!H49)</f>
        <v/>
      </c>
      <c r="BS56" s="238" t="str">
        <f>IF(ISBLANK('In Process Calc.'!J49),"",'In Process Calc.'!J49)</f>
        <v/>
      </c>
      <c r="BT56" s="238" t="str">
        <f>IF(ISBLANK('In Process Calc.'!K49),"",'In Process Calc.'!K49)</f>
        <v/>
      </c>
      <c r="BU56" s="238" t="str">
        <f>IF(ISBLANK('In Process Calc.'!L49),"",'In Process Calc.'!L49)</f>
        <v/>
      </c>
      <c r="BV56" s="243" t="str">
        <f>IF(ISBLANK('In Process Calc.'!M49),"",'In Process Calc.'!M49)</f>
        <v/>
      </c>
      <c r="BW56" s="243" t="str">
        <f>IF(ISBLANK('In Process Calc.'!N49),"",'In Process Calc.'!N49)</f>
        <v/>
      </c>
      <c r="BX56" s="243" t="str">
        <f>IF(ISBLANK('In Process Calc.'!O49),"",'In Process Calc.'!O49)</f>
        <v/>
      </c>
      <c r="BY56" s="243" t="str">
        <f>IF(ISBLANK('In Process Calc.'!P49),"",'In Process Calc.'!P49)</f>
        <v/>
      </c>
      <c r="BZ56" s="243" t="str">
        <f>IF(ISBLANK('In Process Calc.'!Q49),"",'In Process Calc.'!Q49)</f>
        <v/>
      </c>
      <c r="CA56" s="243" t="str">
        <f>IF(ISBLANK('In Process Calc.'!R49),"",'In Process Calc.'!R49)</f>
        <v/>
      </c>
      <c r="CB56" s="243" t="str">
        <f>IF(ISBLANK('In Process Calc.'!S49),"",'In Process Calc.'!S49)</f>
        <v/>
      </c>
      <c r="CC56" s="243" t="str">
        <f>IF(ISBLANK('In Process Calc.'!T49),"",'In Process Calc.'!T49)</f>
        <v/>
      </c>
      <c r="CD56" s="243" t="str">
        <f>IF(ISBLANK('In Process Calc.'!U49),"",'In Process Calc.'!U49)</f>
        <v/>
      </c>
      <c r="CE56" s="243" t="str">
        <f>IF(ISBLANK('In Process Calc.'!V49),"",'In Process Calc.'!V49)</f>
        <v/>
      </c>
      <c r="CF56" s="243" t="str">
        <f>IF(ISBLANK('In Process Calc.'!W49),"",'In Process Calc.'!W49)</f>
        <v/>
      </c>
      <c r="CG56" s="243" t="str">
        <f>IF(ISBLANK('In Process Calc.'!X49),"",'In Process Calc.'!X49)</f>
        <v/>
      </c>
      <c r="CH56" s="243" t="str">
        <f>IF(ISBLANK('In Process Calc.'!Y49),"",'In Process Calc.'!Y49)</f>
        <v/>
      </c>
      <c r="CI56" s="243" t="str">
        <f>IF(ISBLANK('In Process Calc.'!Z49),"",'In Process Calc.'!Z49)</f>
        <v/>
      </c>
      <c r="CJ56" s="243" t="str">
        <f>IF(ISBLANK('In Process Calc.'!AA49),"",'In Process Calc.'!AA49)</f>
        <v/>
      </c>
      <c r="CK56" s="243" t="str">
        <f>IF(ISBLANK('In Process Calc.'!AB49),"",'In Process Calc.'!AB49)</f>
        <v/>
      </c>
      <c r="CL56" s="243" t="str">
        <f>IF(ISBLANK('In Process Calc.'!AC49),"",'In Process Calc.'!AC49)</f>
        <v/>
      </c>
      <c r="CM56" s="243" t="str">
        <f>IF(ISBLANK('In Process Calc.'!AD49),"",'In Process Calc.'!AD49)</f>
        <v/>
      </c>
      <c r="CN56" s="243" t="str">
        <f>IF(ISBLANK('In Process Calc.'!AE49),"",'In Process Calc.'!AE49)</f>
        <v/>
      </c>
      <c r="CO56" s="243" t="str">
        <f>IF(ISBLANK('In Process Calc.'!AF49),"",'In Process Calc.'!AF49)</f>
        <v/>
      </c>
      <c r="CP56" s="243" t="str">
        <f>IF(ISBLANK('In Process Calc.'!AG49),"",'In Process Calc.'!AG49)</f>
        <v/>
      </c>
      <c r="CQ56" s="243" t="str">
        <f>IF(ISBLANK('In Process Calc.'!AH49),"",'In Process Calc.'!AH49)</f>
        <v/>
      </c>
      <c r="CR56" s="243" t="str">
        <f>IF(ISBLANK('In Process Calc.'!AI49),"",'In Process Calc.'!AI49)</f>
        <v/>
      </c>
      <c r="CS56" s="243" t="str">
        <f>IF(ISBLANK('In Process Calc.'!AJ49),"",'In Process Calc.'!AJ49)</f>
        <v/>
      </c>
      <c r="CT56" s="243" t="str">
        <f>IF(ISBLANK('In Process Calc.'!AK49),"",'In Process Calc.'!AK49)</f>
        <v/>
      </c>
      <c r="CU56" s="243" t="str">
        <f>IF(ISBLANK('In Process Calc.'!AL49),"",'In Process Calc.'!AL49)</f>
        <v/>
      </c>
      <c r="CV56" s="243" t="str">
        <f>IF(ISBLANK('In Process Calc.'!AM49),"",'In Process Calc.'!AM49)</f>
        <v/>
      </c>
      <c r="CW56" s="243" t="str">
        <f>IF(ISBLANK('In Process Calc.'!AN49),"",'In Process Calc.'!AN49)</f>
        <v/>
      </c>
      <c r="CX56" s="243" t="str">
        <f>IF(ISBLANK('In Process Calc.'!AO49),"",'In Process Calc.'!AO49)</f>
        <v/>
      </c>
      <c r="CY56" s="243" t="str">
        <f>IF(ISBLANK('In Process Calc.'!AP49),"",'In Process Calc.'!AP49)</f>
        <v/>
      </c>
      <c r="CZ56" s="243" t="str">
        <f>IF(ISBLANK('In Process Calc.'!AQ49),"",'In Process Calc.'!AQ49)</f>
        <v/>
      </c>
      <c r="DA56" s="243" t="str">
        <f>IF(ISBLANK('In Process Calc.'!AR49),"",'In Process Calc.'!AR49)</f>
        <v/>
      </c>
      <c r="DB56" s="243" t="str">
        <f>IF(ISBLANK('In Process Calc.'!AS49),"",'In Process Calc.'!AS49)</f>
        <v/>
      </c>
      <c r="DC56" s="243" t="str">
        <f>IF(ISBLANK('In Process Calc.'!AT49),"",'In Process Calc.'!AT49)</f>
        <v/>
      </c>
      <c r="DD56" s="243" t="str">
        <f>IF(ISBLANK('In Process Calc.'!AU49),"",'In Process Calc.'!AU49)</f>
        <v/>
      </c>
      <c r="DE56" s="243" t="str">
        <f>IF(ISBLANK('In Process Calc.'!AV49),"",'In Process Calc.'!AV49)</f>
        <v/>
      </c>
      <c r="DF56" s="243" t="str">
        <f>IF(ISBLANK('In Process Calc.'!AW49),"",'In Process Calc.'!AW49)</f>
        <v/>
      </c>
      <c r="DG56" s="243" t="str">
        <f>IF(ISBLANK('In Process Calc.'!AX49),"",'In Process Calc.'!AX49)</f>
        <v/>
      </c>
      <c r="DH56" s="243" t="str">
        <f>IF(ISBLANK('In Process Calc.'!AY49),"",'In Process Calc.'!AY49)</f>
        <v/>
      </c>
      <c r="DI56" s="243" t="str">
        <f>IF(ISBLANK('In Process Calc.'!AZ49),"",'In Process Calc.'!AZ49)</f>
        <v/>
      </c>
      <c r="DJ56" s="243" t="str">
        <f>IF(ISBLANK('In Process Calc.'!BA49),"",'In Process Calc.'!BA49)</f>
        <v/>
      </c>
      <c r="DK56" s="243" t="str">
        <f>IF(ISBLANK('In Process Calc.'!BB49),"",'In Process Calc.'!BB49)</f>
        <v/>
      </c>
      <c r="DL56" s="243" t="str">
        <f>IF(ISBLANK('In Process Calc.'!BC49),"",'In Process Calc.'!BC49)</f>
        <v/>
      </c>
      <c r="DM56" s="243" t="str">
        <f>IF(ISBLANK('In Process Calc.'!BD49),"",'In Process Calc.'!BD49)</f>
        <v/>
      </c>
      <c r="DN56" s="243" t="str">
        <f>IF(ISBLANK('In Process Calc.'!BE49),"",'In Process Calc.'!BE49)</f>
        <v/>
      </c>
      <c r="DO56" s="243" t="str">
        <f>IF(ISBLANK('In Process Calc.'!BF49),"",'In Process Calc.'!BF49)</f>
        <v/>
      </c>
      <c r="DP56" s="243" t="str">
        <f>IF(ISBLANK('In Process Calc.'!BG49),"",'In Process Calc.'!BG49)</f>
        <v/>
      </c>
      <c r="DQ56" s="243" t="str">
        <f>IF(ISBLANK('In Process Calc.'!BH49),"",'In Process Calc.'!BH49)</f>
        <v/>
      </c>
      <c r="DR56" s="243" t="str">
        <f>IF(ISBLANK('In Process Calc.'!BI49),"",'In Process Calc.'!BI49)</f>
        <v/>
      </c>
      <c r="DS56" s="243" t="str">
        <f>IF(ISBLANK('In Process Calc.'!BJ49),"",'In Process Calc.'!BJ49)</f>
        <v/>
      </c>
      <c r="DT56" s="243" t="str">
        <f>IF(ISBLANK('In Process Calc.'!BK49),"",'In Process Calc.'!BK49)</f>
        <v/>
      </c>
      <c r="DU56" s="243" t="str">
        <f>IF(ISBLANK('In Process Calc.'!BL49),"",'In Process Calc.'!BL49)</f>
        <v/>
      </c>
      <c r="DV56" s="243" t="str">
        <f>IF(ISBLANK('In Process Calc.'!BM49),"",'In Process Calc.'!BM49)</f>
        <v/>
      </c>
      <c r="DW56" s="243" t="str">
        <f>IF(ISBLANK('In Process Calc.'!BN49),"",'In Process Calc.'!BN49)</f>
        <v/>
      </c>
      <c r="DX56" s="243" t="str">
        <f>IF(ISBLANK('In Process Calc.'!BO49),"",'In Process Calc.'!BO49)</f>
        <v/>
      </c>
      <c r="DY56" s="243" t="str">
        <f>IF(ISBLANK('In Process Calc.'!BP49),"",'In Process Calc.'!BP49)</f>
        <v/>
      </c>
      <c r="DZ56" s="243" t="str">
        <f>IF(ISBLANK('In Process Calc.'!BQ49),"",'In Process Calc.'!BQ49)</f>
        <v/>
      </c>
      <c r="EA56" s="243" t="str">
        <f>IF(ISBLANK('In Process Calc.'!BR49),"",'In Process Calc.'!BR49)</f>
        <v/>
      </c>
      <c r="EB56" s="243" t="str">
        <f>IF(ISBLANK('In Process Calc.'!BS49),"",'In Process Calc.'!BS49)</f>
        <v/>
      </c>
      <c r="EC56" s="243" t="str">
        <f>IF(ISBLANK('In Process Calc.'!BT49),"",'In Process Calc.'!BT49)</f>
        <v/>
      </c>
      <c r="ED56" s="243" t="str">
        <f>IF(ISBLANK('In Process Calc.'!BU49),"",'In Process Calc.'!BU49)</f>
        <v/>
      </c>
      <c r="EE56" s="243" t="str">
        <f>IF(ISBLANK('In Process Calc.'!BV49),"",'In Process Calc.'!BV49)</f>
        <v/>
      </c>
      <c r="EF56" s="243" t="str">
        <f>IF(ISBLANK('In Process Calc.'!BW49),"",'In Process Calc.'!BW49)</f>
        <v/>
      </c>
      <c r="EG56" s="243" t="str">
        <f>IF(ISBLANK('In Process Calc.'!BX49),"",'In Process Calc.'!BX49)</f>
        <v/>
      </c>
      <c r="EH56" s="243" t="str">
        <f>IF(ISBLANK('In Process Calc.'!BY49),"",'In Process Calc.'!BY49)</f>
        <v/>
      </c>
      <c r="EI56" s="243" t="str">
        <f>IF(ISBLANK('In Process Calc.'!BZ49),"",'In Process Calc.'!BZ49)</f>
        <v/>
      </c>
      <c r="EJ56" s="243" t="str">
        <f>IF(ISBLANK('In Process Calc.'!CA49),"",'In Process Calc.'!CA49)</f>
        <v/>
      </c>
      <c r="EK56" s="243" t="str">
        <f>IF(ISBLANK('Post Process Calc.'!A56),"",'Post Process Calc.'!A56)</f>
        <v/>
      </c>
      <c r="EL56" s="243" t="str">
        <f>IF(ISBLANK('Post Process Calc.'!C56),"",'Post Process Calc.'!C56)</f>
        <v/>
      </c>
      <c r="EM56" s="243" t="str">
        <f>IF(ISBLANK('Post Process Calc.'!D56),"",'Post Process Calc.'!D56)</f>
        <v/>
      </c>
      <c r="EN56" s="243" t="str">
        <f>IF(ISBLANK('Post Process Calc.'!E56),"",'Post Process Calc.'!E56)</f>
        <v/>
      </c>
      <c r="EO56" s="243" t="str">
        <f>IF(ISBLANK('Post Process Calc.'!F56),"",'Post Process Calc.'!F56)</f>
        <v/>
      </c>
      <c r="EP56" s="243" t="str">
        <f>IF(ISBLANK('Post Process Calc.'!G56),"",'Post Process Calc.'!G56)</f>
        <v/>
      </c>
      <c r="EQ56" s="243" t="str">
        <f>IF(ISBLANK('Post Process Calc.'!H56),"",'Post Process Calc.'!H56)</f>
        <v/>
      </c>
      <c r="ER56" s="243" t="str">
        <f>IF(ISBLANK('Post Process Calc.'!I56),"",'Post Process Calc.'!I56)</f>
        <v/>
      </c>
      <c r="ES56" s="243" t="str">
        <f>IF(ISBLANK('Post Process Calc.'!J56),"",'Post Process Calc.'!J56)</f>
        <v/>
      </c>
      <c r="ET56" s="243" t="str">
        <f>IF(ISBLANK('Post Process Calc.'!K56),"",'Post Process Calc.'!K56)</f>
        <v/>
      </c>
      <c r="EU56" s="243" t="str">
        <f>IF(ISBLANK('Post Process Calc.'!L56),"",'Post Process Calc.'!L56)</f>
        <v/>
      </c>
      <c r="EV56" s="243" t="str">
        <f>IF(ISBLANK('Post Process Calc.'!M56),"",'Post Process Calc.'!M56)</f>
        <v/>
      </c>
      <c r="EW56" s="243" t="str">
        <f>IF(ISBLANK('Post Process Calc.'!N56),"",'Post Process Calc.'!N56)</f>
        <v/>
      </c>
      <c r="EX56" s="243" t="str">
        <f>IF(ISBLANK('Post Process Calc.'!O56),"",'Post Process Calc.'!O56)</f>
        <v/>
      </c>
      <c r="EY56" s="243" t="str">
        <f>IF(ISBLANK('Post Process Calc.'!P56),"",'Post Process Calc.'!P56)</f>
        <v/>
      </c>
      <c r="EZ56" s="243" t="str">
        <f>IF(ISBLANK('Post Process Calc.'!Q56),"",'Post Process Calc.'!Q56)</f>
        <v/>
      </c>
      <c r="FA56" s="243" t="str">
        <f>IF(ISBLANK('Post Process Calc.'!R56),"",'Post Process Calc.'!R56)</f>
        <v/>
      </c>
      <c r="FB56" s="243" t="str">
        <f>IF(ISBLANK('Post Process Calc.'!S56),"",'Post Process Calc.'!S56)</f>
        <v/>
      </c>
      <c r="FC56" s="243" t="str">
        <f>IF(ISBLANK('Post Process Calc.'!T56),"",'Post Process Calc.'!T56)</f>
        <v/>
      </c>
      <c r="FD56" s="243" t="str">
        <f>IF(ISBLANK('Post Process Calc.'!U56),"",'Post Process Calc.'!U56)</f>
        <v/>
      </c>
      <c r="FE56" s="243" t="str">
        <f>IF(ISBLANK('Post Process Calc.'!V56),"",'Post Process Calc.'!V56)</f>
        <v/>
      </c>
      <c r="FF56" s="243" t="str">
        <f>IF(ISBLANK('Post Process Calc.'!W56),"",'Post Process Calc.'!W56)</f>
        <v/>
      </c>
      <c r="FG56" s="243" t="str">
        <f>IF(ISBLANK('Post Process Calc.'!X56),"",'Post Process Calc.'!X56)</f>
        <v/>
      </c>
      <c r="FH56" s="243" t="str">
        <f>IF(ISBLANK('Post Process Calc.'!Y56),"",'Post Process Calc.'!Y56)</f>
        <v/>
      </c>
      <c r="FI56" s="243" t="str">
        <f>IF(ISBLANK('Post Process Calc.'!Z56),"",'Post Process Calc.'!Z56)</f>
        <v/>
      </c>
      <c r="FJ56" s="243" t="str">
        <f>IF(ISBLANK('Post Process Calc.'!AA56),"",'Post Process Calc.'!AA56)</f>
        <v/>
      </c>
      <c r="FK56" s="243" t="str">
        <f>IF(ISBLANK('Post Process Calc.'!AB56),"",'Post Process Calc.'!AB56)</f>
        <v/>
      </c>
      <c r="FL56" s="243" t="str">
        <f>IF(ISBLANK('Post Process Calc.'!AC56),"",'Post Process Calc.'!AC56)</f>
        <v/>
      </c>
      <c r="FM56" s="243" t="str">
        <f>IF(ISBLANK('Post Process Calc.'!AD56),"",'Post Process Calc.'!AD56)</f>
        <v/>
      </c>
      <c r="FN56" s="243" t="str">
        <f>IF(ISBLANK('Post Process Calc.'!AE56),"",'Post Process Calc.'!AE56)</f>
        <v/>
      </c>
      <c r="FO56" s="243" t="str">
        <f>IF(ISBLANK('Post Process Calc.'!AF56),"",'Post Process Calc.'!AF56)</f>
        <v/>
      </c>
      <c r="FP56" s="243" t="str">
        <f>IF(ISBLANK('Post Process Calc.'!AG56),"",'Post Process Calc.'!AG56)</f>
        <v/>
      </c>
      <c r="FQ56" s="243" t="str">
        <f>IF(ISBLANK('Post Process Calc.'!AH56),"",'Post Process Calc.'!AH56)</f>
        <v/>
      </c>
      <c r="FR56" s="243" t="str">
        <f>IF(ISBLANK('Post Process Calc.'!AI56),"",'Post Process Calc.'!AI56)</f>
        <v/>
      </c>
      <c r="FS56" s="243" t="str">
        <f>IF(ISBLANK('Post Process Calc.'!AJ56),"",'Post Process Calc.'!AJ56)</f>
        <v/>
      </c>
    </row>
    <row r="57" spans="1:175">
      <c r="A57" s="238" t="str">
        <f>IF(Glutamine!B48&lt;&gt;0,Glutamine!$B$1,"")</f>
        <v/>
      </c>
      <c r="B57" s="238" t="str">
        <f>IF(ISBLANK(Glutamine!A48),"",Glutamine!A48)</f>
        <v/>
      </c>
      <c r="C57" s="245" t="str">
        <f>IF(ISBLANK(Glutamine!B48),"",Glutamine!B48)</f>
        <v/>
      </c>
      <c r="D57" s="246" t="str">
        <f>IF(ISBLANK(Glutamine!C48),"",Glutamine!C48)</f>
        <v/>
      </c>
      <c r="E57" s="238" t="str">
        <f>IF(ISBLANK(Glutamine!D48),"",Glutamine!D48)</f>
        <v/>
      </c>
      <c r="F57" s="238" t="str">
        <f>IF(ISBLANK(Glutamine!E48),"",Glutamine!E48)</f>
        <v/>
      </c>
      <c r="G57" s="238" t="str">
        <f>IF(ISBLANK(Glutamine!G48),"",Glutamine!G48)</f>
        <v/>
      </c>
      <c r="H57" s="238" t="str">
        <f>IF(ISBLANK(Glutamine!H48),"",Glutamine!H48)</f>
        <v/>
      </c>
      <c r="I57" s="238" t="str">
        <f>IF(ISBLANK(Glutamine!I48),"",Glutamine!I48)</f>
        <v/>
      </c>
      <c r="J57" s="238" t="str">
        <f>IF(ISBLANK(Glutamine!J48),"",Glutamine!J48)</f>
        <v/>
      </c>
      <c r="K57" s="238" t="str">
        <f>IF(ISBLANK(Glutamine!K48),"",Glutamine!K48)</f>
        <v/>
      </c>
      <c r="L57" s="238" t="str">
        <f>IF(ISBLANK(Glutamine!L48),"",Glutamine!L48)</f>
        <v/>
      </c>
      <c r="M57" s="238" t="str">
        <f>IF(ISBLANK(Glutamine!M48),"",Glutamine!M48)</f>
        <v/>
      </c>
      <c r="N57" s="238" t="str">
        <f>IF(ISBLANK(Glutamine!N48),"",Glutamine!N48)</f>
        <v/>
      </c>
      <c r="O57" s="238" t="str">
        <f>IF(ISBLANK(Glutamine!O48),"",Glutamine!O48)</f>
        <v/>
      </c>
      <c r="P57" s="238" t="str">
        <f>IF(ISBLANK(Glutamine!P48),"",Glutamine!P48)</f>
        <v/>
      </c>
      <c r="Q57" s="238" t="str">
        <f>IF(ISBLANK(Glutamine!Q48),"",Glutamine!Q48)</f>
        <v/>
      </c>
      <c r="R57" s="238" t="str">
        <f>IF(ISBLANK(Glutamine!R48),"",Glutamine!R48)</f>
        <v/>
      </c>
      <c r="S57" s="238" t="str">
        <f>IF(ISBLANK(Glutamine!S48),"",Glutamine!S48)</f>
        <v/>
      </c>
      <c r="T57" s="238" t="str">
        <f>IF(ISBLANK(Glutamine!T48),"",Glutamine!T48)</f>
        <v/>
      </c>
      <c r="U57" s="238" t="str">
        <f>IF(ISBLANK(Glutamine!U48),"",Glutamine!U48)</f>
        <v/>
      </c>
      <c r="V57" s="238" t="str">
        <f>IF(ISBLANK(Glutamine!V48),"",Glutamine!V48)</f>
        <v/>
      </c>
      <c r="W57" s="238" t="str">
        <f>IF(ISBLANK(Glutamine!W48),"",Glutamine!W48)</f>
        <v/>
      </c>
      <c r="X57" s="238" t="str">
        <f>IF(ISBLANK(Glutamine!X48),"",Glutamine!X48)</f>
        <v/>
      </c>
      <c r="Y57" s="238" t="str">
        <f>IF(ISBLANK(Glutamine!Y48),"",Glutamine!Y48)</f>
        <v/>
      </c>
      <c r="Z57" s="238" t="str">
        <f>IF(ISBLANK(Glutamine!Z48),"",Glutamine!Z48)</f>
        <v/>
      </c>
      <c r="AA57" s="238" t="str">
        <f>IF(ISBLANK(Glutamine!AA48),"",Glutamine!AA48)</f>
        <v/>
      </c>
      <c r="AB57" s="238" t="str">
        <f>IF(ISBLANK(Glutamine!AB48),"",Glutamine!AB48)</f>
        <v/>
      </c>
      <c r="AC57" s="238" t="str">
        <f>IF(ISBLANK(Glutamine!AC48),"",Glutamine!AC48)</f>
        <v/>
      </c>
      <c r="AD57" s="238" t="str">
        <f>IF(ISBLANK(Glutamine!AD48),"",Glutamine!AD48)</f>
        <v/>
      </c>
      <c r="AE57" s="238" t="str">
        <f>IF(ISBLANK(Glutamine!AE48),"",Glutamine!AE48)</f>
        <v/>
      </c>
      <c r="AF57" s="238" t="str">
        <f>IF(ISBLANK(Glutamine!AF48),"",Glutamine!AF48)</f>
        <v/>
      </c>
      <c r="AG57" s="238" t="str">
        <f>IF(ISBLANK(Glutamine!AG48),"",Glutamine!AG48)</f>
        <v/>
      </c>
      <c r="AH57" s="238" t="str">
        <f>IF(ISBLANK(Glutamine!AH48),"",Glutamine!AH48)</f>
        <v/>
      </c>
      <c r="AI57" s="238" t="str">
        <f>IF(ISBLANK(Glutamine!AI48),"",Glutamine!AI48)</f>
        <v/>
      </c>
      <c r="AJ57" s="238" t="str">
        <f>IF(ISBLANK(Glutamine!AJ48),"",Glutamine!AJ48)</f>
        <v/>
      </c>
      <c r="AK57" s="238" t="str">
        <f>IF(ISBLANK(Glutamine!AK48),"",Glutamine!AK48)</f>
        <v/>
      </c>
      <c r="AL57" s="238" t="str">
        <f>IF(ISBLANK(Glutamine!AL48),"",Glutamine!AL48)</f>
        <v/>
      </c>
      <c r="AM57" s="238" t="str">
        <f>IF(ISBLANK(Glutamine!AM48),"",Glutamine!AM48)</f>
        <v/>
      </c>
      <c r="AN57" s="238" t="str">
        <f>IF(ISBLANK(Glutamine!AN48),"",Glutamine!AN48)</f>
        <v/>
      </c>
      <c r="AO57" s="238" t="str">
        <f>IF(ISBLANK(Glutamine!AO48),"",Glutamine!AO48)</f>
        <v/>
      </c>
      <c r="AP57" s="238" t="str">
        <f>IF(ISBLANK(Glutamine!AP48),"",Glutamine!AP48)</f>
        <v/>
      </c>
      <c r="AQ57" s="238" t="e">
        <f>IF(ISBLANK(Glutamine!#REF!),"",Glutamine!#REF!)</f>
        <v>#REF!</v>
      </c>
      <c r="AR57" s="238" t="e">
        <f>IF(ISBLANK(Glutamine!#REF!),"",Glutamine!#REF!)</f>
        <v>#REF!</v>
      </c>
      <c r="AS57" s="238" t="e">
        <f>IF(ISBLANK(Glutamine!#REF!),"",Glutamine!#REF!)</f>
        <v>#REF!</v>
      </c>
      <c r="AT57" s="238" t="e">
        <f>IF(ISBLANK(Glutamine!#REF!),"",Glutamine!#REF!)</f>
        <v>#REF!</v>
      </c>
      <c r="AU57" s="238" t="e">
        <f>IF(ISBLANK(Glutamine!#REF!),"",Glutamine!#REF!)</f>
        <v>#REF!</v>
      </c>
      <c r="AV57" s="238" t="e">
        <f>IF(ISBLANK(Glutamine!#REF!),"",Glutamine!#REF!)</f>
        <v>#REF!</v>
      </c>
      <c r="AW57" s="238" t="e">
        <f>IF(ISBLANK(Glutamine!#REF!),"",Glutamine!#REF!)</f>
        <v>#REF!</v>
      </c>
      <c r="AX57" s="238" t="e">
        <f>IF(ISBLANK(Glutamine!#REF!),"",Glutamine!#REF!)</f>
        <v>#REF!</v>
      </c>
      <c r="AY57" s="238" t="e">
        <f>IF(ISBLANK(Glutamine!#REF!),"",Glutamine!#REF!)</f>
        <v>#REF!</v>
      </c>
      <c r="AZ57" s="238" t="e">
        <f>IF(ISBLANK(Glutamine!#REF!),"",Glutamine!#REF!)</f>
        <v>#REF!</v>
      </c>
      <c r="BA57" s="238" t="e">
        <f>IF(ISBLANK(Glutamine!#REF!),"",Glutamine!#REF!)</f>
        <v>#REF!</v>
      </c>
      <c r="BB57" s="238" t="e">
        <f>IF(ISBLANK(Glutamine!#REF!),"",Glutamine!#REF!)</f>
        <v>#REF!</v>
      </c>
      <c r="BC57" s="238" t="e">
        <f>IF(ISBLANK(Glutamine!#REF!),"",Glutamine!#REF!)</f>
        <v>#REF!</v>
      </c>
      <c r="BD57" s="238" t="e">
        <f>IF(ISBLANK(Glutamine!#REF!),"",Glutamine!#REF!)</f>
        <v>#REF!</v>
      </c>
      <c r="BE57" s="238" t="e">
        <f>IF(ISBLANK(Glutamine!#REF!),"",Glutamine!#REF!)</f>
        <v>#REF!</v>
      </c>
      <c r="BF57" s="238" t="e">
        <f>IF(ISBLANK(Glutamine!#REF!),"",Glutamine!#REF!)</f>
        <v>#REF!</v>
      </c>
      <c r="BG57" s="238" t="e">
        <f>IF(ISBLANK(Glutamine!#REF!),"",Glutamine!#REF!)</f>
        <v>#REF!</v>
      </c>
      <c r="BH57" s="238" t="e">
        <f>IF(ISBLANK(Glutamine!#REF!),"",Glutamine!#REF!)</f>
        <v>#REF!</v>
      </c>
      <c r="BI57" s="238" t="e">
        <f>IF(ISBLANK(Glutamine!#REF!),"",Glutamine!#REF!)</f>
        <v>#REF!</v>
      </c>
      <c r="BJ57" s="238" t="e">
        <f>IF(ISBLANK(Glutamine!#REF!),"",Glutamine!#REF!)</f>
        <v>#REF!</v>
      </c>
      <c r="BK57" s="238" t="e">
        <f>IF(ISBLANK(Glutamine!#REF!),"",Glutamine!#REF!)</f>
        <v>#REF!</v>
      </c>
      <c r="BL57" s="238" t="e">
        <f>IF(ISBLANK(Glutamine!#REF!),"",Glutamine!#REF!)</f>
        <v>#REF!</v>
      </c>
      <c r="BM57" s="238" t="e">
        <f>IF(ISBLANK(Glutamine!#REF!),"",Glutamine!#REF!)</f>
        <v>#REF!</v>
      </c>
      <c r="BN57" s="238" t="str">
        <f>IF(ISBLANK('In Process Calc.'!B50),"",ROUND('In Process Calc.'!B50,2))</f>
        <v/>
      </c>
      <c r="BO57" s="238" t="str">
        <f>IF(ISBLANK('In Process Calc.'!C50),"",ROUND('In Process Calc.'!C50,2))</f>
        <v/>
      </c>
      <c r="BP57" s="238" t="str">
        <f>IF(ISBLANK('In Process Calc.'!E50),"",'In Process Calc.'!E50)</f>
        <v/>
      </c>
      <c r="BQ57" s="238" t="str">
        <f>IF(ISBLANK('In Process Calc.'!F50),"",'In Process Calc.'!F50)</f>
        <v/>
      </c>
      <c r="BR57" s="238" t="str">
        <f>IF(ISBLANK('In Process Calc.'!H50),"",'In Process Calc.'!H50)</f>
        <v/>
      </c>
      <c r="BS57" s="238" t="str">
        <f>IF(ISBLANK('In Process Calc.'!J50),"",'In Process Calc.'!J50)</f>
        <v/>
      </c>
      <c r="BT57" s="238" t="str">
        <f>IF(ISBLANK('In Process Calc.'!K50),"",'In Process Calc.'!K50)</f>
        <v/>
      </c>
      <c r="BU57" s="238" t="str">
        <f>IF(ISBLANK('In Process Calc.'!L50),"",'In Process Calc.'!L50)</f>
        <v/>
      </c>
      <c r="BV57" s="243" t="str">
        <f>IF(ISBLANK('In Process Calc.'!M50),"",'In Process Calc.'!M50)</f>
        <v/>
      </c>
      <c r="BW57" s="243" t="str">
        <f>IF(ISBLANK('In Process Calc.'!N50),"",'In Process Calc.'!N50)</f>
        <v/>
      </c>
      <c r="BX57" s="243" t="str">
        <f>IF(ISBLANK('In Process Calc.'!O50),"",'In Process Calc.'!O50)</f>
        <v/>
      </c>
      <c r="BY57" s="243" t="str">
        <f>IF(ISBLANK('In Process Calc.'!P50),"",'In Process Calc.'!P50)</f>
        <v/>
      </c>
      <c r="BZ57" s="243" t="str">
        <f>IF(ISBLANK('In Process Calc.'!Q50),"",'In Process Calc.'!Q50)</f>
        <v/>
      </c>
      <c r="CA57" s="243" t="str">
        <f>IF(ISBLANK('In Process Calc.'!R50),"",'In Process Calc.'!R50)</f>
        <v/>
      </c>
      <c r="CB57" s="243" t="str">
        <f>IF(ISBLANK('In Process Calc.'!S50),"",'In Process Calc.'!S50)</f>
        <v/>
      </c>
      <c r="CC57" s="243" t="str">
        <f>IF(ISBLANK('In Process Calc.'!T50),"",'In Process Calc.'!T50)</f>
        <v/>
      </c>
      <c r="CD57" s="243" t="str">
        <f>IF(ISBLANK('In Process Calc.'!U50),"",'In Process Calc.'!U50)</f>
        <v/>
      </c>
      <c r="CE57" s="243" t="str">
        <f>IF(ISBLANK('In Process Calc.'!V50),"",'In Process Calc.'!V50)</f>
        <v/>
      </c>
      <c r="CF57" s="243" t="str">
        <f>IF(ISBLANK('In Process Calc.'!W50),"",'In Process Calc.'!W50)</f>
        <v/>
      </c>
      <c r="CG57" s="243" t="str">
        <f>IF(ISBLANK('In Process Calc.'!X50),"",'In Process Calc.'!X50)</f>
        <v/>
      </c>
      <c r="CH57" s="243" t="str">
        <f>IF(ISBLANK('In Process Calc.'!Y50),"",'In Process Calc.'!Y50)</f>
        <v/>
      </c>
      <c r="CI57" s="243" t="str">
        <f>IF(ISBLANK('In Process Calc.'!Z50),"",'In Process Calc.'!Z50)</f>
        <v/>
      </c>
      <c r="CJ57" s="243" t="str">
        <f>IF(ISBLANK('In Process Calc.'!AA50),"",'In Process Calc.'!AA50)</f>
        <v/>
      </c>
      <c r="CK57" s="243" t="str">
        <f>IF(ISBLANK('In Process Calc.'!AB50),"",'In Process Calc.'!AB50)</f>
        <v/>
      </c>
      <c r="CL57" s="243" t="str">
        <f>IF(ISBLANK('In Process Calc.'!AC50),"",'In Process Calc.'!AC50)</f>
        <v/>
      </c>
      <c r="CM57" s="243" t="str">
        <f>IF(ISBLANK('In Process Calc.'!AD50),"",'In Process Calc.'!AD50)</f>
        <v/>
      </c>
      <c r="CN57" s="243" t="str">
        <f>IF(ISBLANK('In Process Calc.'!AE50),"",'In Process Calc.'!AE50)</f>
        <v/>
      </c>
      <c r="CO57" s="243" t="str">
        <f>IF(ISBLANK('In Process Calc.'!AF50),"",'In Process Calc.'!AF50)</f>
        <v/>
      </c>
      <c r="CP57" s="243" t="str">
        <f>IF(ISBLANK('In Process Calc.'!AG50),"",'In Process Calc.'!AG50)</f>
        <v/>
      </c>
      <c r="CQ57" s="243" t="str">
        <f>IF(ISBLANK('In Process Calc.'!AH50),"",'In Process Calc.'!AH50)</f>
        <v/>
      </c>
      <c r="CR57" s="243" t="str">
        <f>IF(ISBLANK('In Process Calc.'!AI50),"",'In Process Calc.'!AI50)</f>
        <v/>
      </c>
      <c r="CS57" s="243" t="str">
        <f>IF(ISBLANK('In Process Calc.'!AJ50),"",'In Process Calc.'!AJ50)</f>
        <v/>
      </c>
      <c r="CT57" s="243" t="str">
        <f>IF(ISBLANK('In Process Calc.'!AK50),"",'In Process Calc.'!AK50)</f>
        <v/>
      </c>
      <c r="CU57" s="243" t="str">
        <f>IF(ISBLANK('In Process Calc.'!AL50),"",'In Process Calc.'!AL50)</f>
        <v/>
      </c>
      <c r="CV57" s="243" t="str">
        <f>IF(ISBLANK('In Process Calc.'!AM50),"",'In Process Calc.'!AM50)</f>
        <v/>
      </c>
      <c r="CW57" s="243" t="str">
        <f>IF(ISBLANK('In Process Calc.'!AN50),"",'In Process Calc.'!AN50)</f>
        <v/>
      </c>
      <c r="CX57" s="243" t="str">
        <f>IF(ISBLANK('In Process Calc.'!AO50),"",'In Process Calc.'!AO50)</f>
        <v/>
      </c>
      <c r="CY57" s="243" t="str">
        <f>IF(ISBLANK('In Process Calc.'!AP50),"",'In Process Calc.'!AP50)</f>
        <v/>
      </c>
      <c r="CZ57" s="243" t="str">
        <f>IF(ISBLANK('In Process Calc.'!AQ50),"",'In Process Calc.'!AQ50)</f>
        <v/>
      </c>
      <c r="DA57" s="243" t="str">
        <f>IF(ISBLANK('In Process Calc.'!AR50),"",'In Process Calc.'!AR50)</f>
        <v/>
      </c>
      <c r="DB57" s="243" t="str">
        <f>IF(ISBLANK('In Process Calc.'!AS50),"",'In Process Calc.'!AS50)</f>
        <v/>
      </c>
      <c r="DC57" s="243" t="str">
        <f>IF(ISBLANK('In Process Calc.'!AT50),"",'In Process Calc.'!AT50)</f>
        <v/>
      </c>
      <c r="DD57" s="243" t="str">
        <f>IF(ISBLANK('In Process Calc.'!AU50),"",'In Process Calc.'!AU50)</f>
        <v/>
      </c>
      <c r="DE57" s="243" t="str">
        <f>IF(ISBLANK('In Process Calc.'!AV50),"",'In Process Calc.'!AV50)</f>
        <v/>
      </c>
      <c r="DF57" s="243" t="str">
        <f>IF(ISBLANK('In Process Calc.'!AW50),"",'In Process Calc.'!AW50)</f>
        <v/>
      </c>
      <c r="DG57" s="243" t="str">
        <f>IF(ISBLANK('In Process Calc.'!AX50),"",'In Process Calc.'!AX50)</f>
        <v/>
      </c>
      <c r="DH57" s="243" t="str">
        <f>IF(ISBLANK('In Process Calc.'!AY50),"",'In Process Calc.'!AY50)</f>
        <v/>
      </c>
      <c r="DI57" s="243" t="str">
        <f>IF(ISBLANK('In Process Calc.'!AZ50),"",'In Process Calc.'!AZ50)</f>
        <v/>
      </c>
      <c r="DJ57" s="243" t="str">
        <f>IF(ISBLANK('In Process Calc.'!BA50),"",'In Process Calc.'!BA50)</f>
        <v/>
      </c>
      <c r="DK57" s="243" t="str">
        <f>IF(ISBLANK('In Process Calc.'!BB50),"",'In Process Calc.'!BB50)</f>
        <v/>
      </c>
      <c r="DL57" s="243" t="str">
        <f>IF(ISBLANK('In Process Calc.'!BC50),"",'In Process Calc.'!BC50)</f>
        <v/>
      </c>
      <c r="DM57" s="243" t="str">
        <f>IF(ISBLANK('In Process Calc.'!BD50),"",'In Process Calc.'!BD50)</f>
        <v/>
      </c>
      <c r="DN57" s="243" t="str">
        <f>IF(ISBLANK('In Process Calc.'!BE50),"",'In Process Calc.'!BE50)</f>
        <v/>
      </c>
      <c r="DO57" s="243" t="str">
        <f>IF(ISBLANK('In Process Calc.'!BF50),"",'In Process Calc.'!BF50)</f>
        <v/>
      </c>
      <c r="DP57" s="243" t="str">
        <f>IF(ISBLANK('In Process Calc.'!BG50),"",'In Process Calc.'!BG50)</f>
        <v/>
      </c>
      <c r="DQ57" s="243" t="str">
        <f>IF(ISBLANK('In Process Calc.'!BH50),"",'In Process Calc.'!BH50)</f>
        <v/>
      </c>
      <c r="DR57" s="243" t="str">
        <f>IF(ISBLANK('In Process Calc.'!BI50),"",'In Process Calc.'!BI50)</f>
        <v/>
      </c>
      <c r="DS57" s="243" t="str">
        <f>IF(ISBLANK('In Process Calc.'!BJ50),"",'In Process Calc.'!BJ50)</f>
        <v/>
      </c>
      <c r="DT57" s="243" t="str">
        <f>IF(ISBLANK('In Process Calc.'!BK50),"",'In Process Calc.'!BK50)</f>
        <v/>
      </c>
      <c r="DU57" s="243" t="str">
        <f>IF(ISBLANK('In Process Calc.'!BL50),"",'In Process Calc.'!BL50)</f>
        <v/>
      </c>
      <c r="DV57" s="243" t="str">
        <f>IF(ISBLANK('In Process Calc.'!BM50),"",'In Process Calc.'!BM50)</f>
        <v/>
      </c>
      <c r="DW57" s="243" t="str">
        <f>IF(ISBLANK('In Process Calc.'!BN50),"",'In Process Calc.'!BN50)</f>
        <v/>
      </c>
      <c r="DX57" s="243" t="str">
        <f>IF(ISBLANK('In Process Calc.'!BO50),"",'In Process Calc.'!BO50)</f>
        <v/>
      </c>
      <c r="DY57" s="243" t="str">
        <f>IF(ISBLANK('In Process Calc.'!BP50),"",'In Process Calc.'!BP50)</f>
        <v/>
      </c>
      <c r="DZ57" s="243" t="str">
        <f>IF(ISBLANK('In Process Calc.'!BQ50),"",'In Process Calc.'!BQ50)</f>
        <v/>
      </c>
      <c r="EA57" s="243" t="str">
        <f>IF(ISBLANK('In Process Calc.'!BR50),"",'In Process Calc.'!BR50)</f>
        <v/>
      </c>
      <c r="EB57" s="243" t="str">
        <f>IF(ISBLANK('In Process Calc.'!BS50),"",'In Process Calc.'!BS50)</f>
        <v/>
      </c>
      <c r="EC57" s="243" t="str">
        <f>IF(ISBLANK('In Process Calc.'!BT50),"",'In Process Calc.'!BT50)</f>
        <v/>
      </c>
      <c r="ED57" s="243" t="str">
        <f>IF(ISBLANK('In Process Calc.'!BU50),"",'In Process Calc.'!BU50)</f>
        <v/>
      </c>
      <c r="EE57" s="243" t="str">
        <f>IF(ISBLANK('In Process Calc.'!BV50),"",'In Process Calc.'!BV50)</f>
        <v/>
      </c>
      <c r="EF57" s="243" t="str">
        <f>IF(ISBLANK('In Process Calc.'!BW50),"",'In Process Calc.'!BW50)</f>
        <v/>
      </c>
      <c r="EG57" s="243" t="str">
        <f>IF(ISBLANK('In Process Calc.'!BX50),"",'In Process Calc.'!BX50)</f>
        <v/>
      </c>
      <c r="EH57" s="243" t="str">
        <f>IF(ISBLANK('In Process Calc.'!BY50),"",'In Process Calc.'!BY50)</f>
        <v/>
      </c>
      <c r="EI57" s="243" t="str">
        <f>IF(ISBLANK('In Process Calc.'!BZ50),"",'In Process Calc.'!BZ50)</f>
        <v/>
      </c>
      <c r="EJ57" s="243" t="str">
        <f>IF(ISBLANK('In Process Calc.'!CA50),"",'In Process Calc.'!CA50)</f>
        <v/>
      </c>
      <c r="EK57" s="243" t="str">
        <f>IF(ISBLANK('Post Process Calc.'!A57),"",'Post Process Calc.'!A57)</f>
        <v/>
      </c>
      <c r="EL57" s="243" t="str">
        <f>IF(ISBLANK('Post Process Calc.'!C57),"",'Post Process Calc.'!C57)</f>
        <v/>
      </c>
      <c r="EM57" s="243" t="str">
        <f>IF(ISBLANK('Post Process Calc.'!D57),"",'Post Process Calc.'!D57)</f>
        <v/>
      </c>
      <c r="EN57" s="243" t="str">
        <f>IF(ISBLANK('Post Process Calc.'!E57),"",'Post Process Calc.'!E57)</f>
        <v/>
      </c>
      <c r="EO57" s="243" t="str">
        <f>IF(ISBLANK('Post Process Calc.'!F57),"",'Post Process Calc.'!F57)</f>
        <v/>
      </c>
      <c r="EP57" s="243" t="str">
        <f>IF(ISBLANK('Post Process Calc.'!G57),"",'Post Process Calc.'!G57)</f>
        <v/>
      </c>
      <c r="EQ57" s="243" t="str">
        <f>IF(ISBLANK('Post Process Calc.'!H57),"",'Post Process Calc.'!H57)</f>
        <v/>
      </c>
      <c r="ER57" s="243" t="str">
        <f>IF(ISBLANK('Post Process Calc.'!I57),"",'Post Process Calc.'!I57)</f>
        <v/>
      </c>
      <c r="ES57" s="243" t="str">
        <f>IF(ISBLANK('Post Process Calc.'!J57),"",'Post Process Calc.'!J57)</f>
        <v/>
      </c>
      <c r="ET57" s="243" t="str">
        <f>IF(ISBLANK('Post Process Calc.'!K57),"",'Post Process Calc.'!K57)</f>
        <v/>
      </c>
      <c r="EU57" s="243" t="str">
        <f>IF(ISBLANK('Post Process Calc.'!L57),"",'Post Process Calc.'!L57)</f>
        <v/>
      </c>
      <c r="EV57" s="243" t="str">
        <f>IF(ISBLANK('Post Process Calc.'!M57),"",'Post Process Calc.'!M57)</f>
        <v/>
      </c>
      <c r="EW57" s="243" t="str">
        <f>IF(ISBLANK('Post Process Calc.'!N57),"",'Post Process Calc.'!N57)</f>
        <v/>
      </c>
      <c r="EX57" s="243" t="str">
        <f>IF(ISBLANK('Post Process Calc.'!O57),"",'Post Process Calc.'!O57)</f>
        <v/>
      </c>
      <c r="EY57" s="243" t="str">
        <f>IF(ISBLANK('Post Process Calc.'!P57),"",'Post Process Calc.'!P57)</f>
        <v/>
      </c>
      <c r="EZ57" s="243" t="str">
        <f>IF(ISBLANK('Post Process Calc.'!Q57),"",'Post Process Calc.'!Q57)</f>
        <v/>
      </c>
      <c r="FA57" s="243" t="str">
        <f>IF(ISBLANK('Post Process Calc.'!R57),"",'Post Process Calc.'!R57)</f>
        <v/>
      </c>
      <c r="FB57" s="243" t="str">
        <f>IF(ISBLANK('Post Process Calc.'!S57),"",'Post Process Calc.'!S57)</f>
        <v/>
      </c>
      <c r="FC57" s="243" t="str">
        <f>IF(ISBLANK('Post Process Calc.'!T57),"",'Post Process Calc.'!T57)</f>
        <v/>
      </c>
      <c r="FD57" s="243" t="str">
        <f>IF(ISBLANK('Post Process Calc.'!U57),"",'Post Process Calc.'!U57)</f>
        <v/>
      </c>
      <c r="FE57" s="243" t="str">
        <f>IF(ISBLANK('Post Process Calc.'!V57),"",'Post Process Calc.'!V57)</f>
        <v/>
      </c>
      <c r="FF57" s="243" t="str">
        <f>IF(ISBLANK('Post Process Calc.'!W57),"",'Post Process Calc.'!W57)</f>
        <v/>
      </c>
      <c r="FG57" s="243" t="str">
        <f>IF(ISBLANK('Post Process Calc.'!X57),"",'Post Process Calc.'!X57)</f>
        <v/>
      </c>
      <c r="FH57" s="243" t="str">
        <f>IF(ISBLANK('Post Process Calc.'!Y57),"",'Post Process Calc.'!Y57)</f>
        <v/>
      </c>
      <c r="FI57" s="243" t="str">
        <f>IF(ISBLANK('Post Process Calc.'!Z57),"",'Post Process Calc.'!Z57)</f>
        <v/>
      </c>
      <c r="FJ57" s="243" t="str">
        <f>IF(ISBLANK('Post Process Calc.'!AA57),"",'Post Process Calc.'!AA57)</f>
        <v/>
      </c>
      <c r="FK57" s="243" t="str">
        <f>IF(ISBLANK('Post Process Calc.'!AB57),"",'Post Process Calc.'!AB57)</f>
        <v/>
      </c>
      <c r="FL57" s="243" t="str">
        <f>IF(ISBLANK('Post Process Calc.'!AC57),"",'Post Process Calc.'!AC57)</f>
        <v/>
      </c>
      <c r="FM57" s="243" t="str">
        <f>IF(ISBLANK('Post Process Calc.'!AD57),"",'Post Process Calc.'!AD57)</f>
        <v/>
      </c>
      <c r="FN57" s="243" t="str">
        <f>IF(ISBLANK('Post Process Calc.'!AE57),"",'Post Process Calc.'!AE57)</f>
        <v/>
      </c>
      <c r="FO57" s="243" t="str">
        <f>IF(ISBLANK('Post Process Calc.'!AF57),"",'Post Process Calc.'!AF57)</f>
        <v/>
      </c>
      <c r="FP57" s="243" t="str">
        <f>IF(ISBLANK('Post Process Calc.'!AG57),"",'Post Process Calc.'!AG57)</f>
        <v/>
      </c>
      <c r="FQ57" s="243" t="str">
        <f>IF(ISBLANK('Post Process Calc.'!AH57),"",'Post Process Calc.'!AH57)</f>
        <v/>
      </c>
      <c r="FR57" s="243" t="str">
        <f>IF(ISBLANK('Post Process Calc.'!AI57),"",'Post Process Calc.'!AI57)</f>
        <v/>
      </c>
      <c r="FS57" s="243" t="str">
        <f>IF(ISBLANK('Post Process Calc.'!AJ57),"",'Post Process Calc.'!AJ57)</f>
        <v/>
      </c>
    </row>
    <row r="58" spans="1:175">
      <c r="A58" s="238" t="str">
        <f>IF(Glutamine!B49&lt;&gt;0,Glutamine!$B$1,"")</f>
        <v/>
      </c>
      <c r="B58" s="238" t="str">
        <f>IF(ISBLANK(Glutamine!A49),"",Glutamine!A49)</f>
        <v/>
      </c>
      <c r="C58" s="245" t="str">
        <f>IF(ISBLANK(Glutamine!B49),"",Glutamine!B49)</f>
        <v/>
      </c>
      <c r="D58" s="246" t="str">
        <f>IF(ISBLANK(Glutamine!C49),"",Glutamine!C49)</f>
        <v/>
      </c>
      <c r="E58" s="238" t="str">
        <f>IF(ISBLANK(Glutamine!D49),"",Glutamine!D49)</f>
        <v/>
      </c>
      <c r="F58" s="238" t="str">
        <f>IF(ISBLANK(Glutamine!E49),"",Glutamine!E49)</f>
        <v/>
      </c>
      <c r="G58" s="238" t="str">
        <f>IF(ISBLANK(Glutamine!G49),"",Glutamine!G49)</f>
        <v/>
      </c>
      <c r="H58" s="238" t="str">
        <f>IF(ISBLANK(Glutamine!H49),"",Glutamine!H49)</f>
        <v/>
      </c>
      <c r="I58" s="238" t="str">
        <f>IF(ISBLANK(Glutamine!I49),"",Glutamine!I49)</f>
        <v/>
      </c>
      <c r="J58" s="238" t="str">
        <f>IF(ISBLANK(Glutamine!J49),"",Glutamine!J49)</f>
        <v/>
      </c>
      <c r="K58" s="238" t="str">
        <f>IF(ISBLANK(Glutamine!K49),"",Glutamine!K49)</f>
        <v/>
      </c>
      <c r="L58" s="238" t="str">
        <f>IF(ISBLANK(Glutamine!L49),"",Glutamine!L49)</f>
        <v/>
      </c>
      <c r="M58" s="238" t="str">
        <f>IF(ISBLANK(Glutamine!M49),"",Glutamine!M49)</f>
        <v/>
      </c>
      <c r="N58" s="238" t="str">
        <f>IF(ISBLANK(Glutamine!N49),"",Glutamine!N49)</f>
        <v/>
      </c>
      <c r="O58" s="238" t="str">
        <f>IF(ISBLANK(Glutamine!O49),"",Glutamine!O49)</f>
        <v/>
      </c>
      <c r="P58" s="238" t="str">
        <f>IF(ISBLANK(Glutamine!P49),"",Glutamine!P49)</f>
        <v/>
      </c>
      <c r="Q58" s="238" t="str">
        <f>IF(ISBLANK(Glutamine!Q49),"",Glutamine!Q49)</f>
        <v/>
      </c>
      <c r="R58" s="238" t="str">
        <f>IF(ISBLANK(Glutamine!R49),"",Glutamine!R49)</f>
        <v/>
      </c>
      <c r="S58" s="238" t="str">
        <f>IF(ISBLANK(Glutamine!S49),"",Glutamine!S49)</f>
        <v/>
      </c>
      <c r="T58" s="238" t="str">
        <f>IF(ISBLANK(Glutamine!T49),"",Glutamine!T49)</f>
        <v/>
      </c>
      <c r="U58" s="238" t="str">
        <f>IF(ISBLANK(Glutamine!U49),"",Glutamine!U49)</f>
        <v/>
      </c>
      <c r="V58" s="238" t="str">
        <f>IF(ISBLANK(Glutamine!V49),"",Glutamine!V49)</f>
        <v/>
      </c>
      <c r="W58" s="238" t="str">
        <f>IF(ISBLANK(Glutamine!W49),"",Glutamine!W49)</f>
        <v/>
      </c>
      <c r="X58" s="238" t="str">
        <f>IF(ISBLANK(Glutamine!X49),"",Glutamine!X49)</f>
        <v/>
      </c>
      <c r="Y58" s="238" t="str">
        <f>IF(ISBLANK(Glutamine!Y49),"",Glutamine!Y49)</f>
        <v/>
      </c>
      <c r="Z58" s="238" t="str">
        <f>IF(ISBLANK(Glutamine!Z49),"",Glutamine!Z49)</f>
        <v/>
      </c>
      <c r="AA58" s="238" t="str">
        <f>IF(ISBLANK(Glutamine!AA49),"",Glutamine!AA49)</f>
        <v/>
      </c>
      <c r="AB58" s="238" t="str">
        <f>IF(ISBLANK(Glutamine!AB49),"",Glutamine!AB49)</f>
        <v/>
      </c>
      <c r="AC58" s="238" t="str">
        <f>IF(ISBLANK(Glutamine!AC49),"",Glutamine!AC49)</f>
        <v/>
      </c>
      <c r="AD58" s="238" t="str">
        <f>IF(ISBLANK(Glutamine!AD49),"",Glutamine!AD49)</f>
        <v/>
      </c>
      <c r="AE58" s="238" t="str">
        <f>IF(ISBLANK(Glutamine!AE49),"",Glutamine!AE49)</f>
        <v/>
      </c>
      <c r="AF58" s="238" t="str">
        <f>IF(ISBLANK(Glutamine!AF49),"",Glutamine!AF49)</f>
        <v/>
      </c>
      <c r="AG58" s="238" t="str">
        <f>IF(ISBLANK(Glutamine!AG49),"",Glutamine!AG49)</f>
        <v/>
      </c>
      <c r="AH58" s="238" t="str">
        <f>IF(ISBLANK(Glutamine!AH49),"",Glutamine!AH49)</f>
        <v/>
      </c>
      <c r="AI58" s="238" t="str">
        <f>IF(ISBLANK(Glutamine!AI49),"",Glutamine!AI49)</f>
        <v/>
      </c>
      <c r="AJ58" s="238" t="str">
        <f>IF(ISBLANK(Glutamine!AJ49),"",Glutamine!AJ49)</f>
        <v/>
      </c>
      <c r="AK58" s="238" t="str">
        <f>IF(ISBLANK(Glutamine!AK49),"",Glutamine!AK49)</f>
        <v/>
      </c>
      <c r="AL58" s="238" t="str">
        <f>IF(ISBLANK(Glutamine!AL49),"",Glutamine!AL49)</f>
        <v/>
      </c>
      <c r="AM58" s="238" t="str">
        <f>IF(ISBLANK(Glutamine!AM49),"",Glutamine!AM49)</f>
        <v/>
      </c>
      <c r="AN58" s="238" t="str">
        <f>IF(ISBLANK(Glutamine!AN49),"",Glutamine!AN49)</f>
        <v/>
      </c>
      <c r="AO58" s="238" t="str">
        <f>IF(ISBLANK(Glutamine!AO49),"",Glutamine!AO49)</f>
        <v/>
      </c>
      <c r="AP58" s="238" t="str">
        <f>IF(ISBLANK(Glutamine!AP49),"",Glutamine!AP49)</f>
        <v/>
      </c>
      <c r="AQ58" s="238" t="e">
        <f>IF(ISBLANK(Glutamine!#REF!),"",Glutamine!#REF!)</f>
        <v>#REF!</v>
      </c>
      <c r="AR58" s="238" t="e">
        <f>IF(ISBLANK(Glutamine!#REF!),"",Glutamine!#REF!)</f>
        <v>#REF!</v>
      </c>
      <c r="AS58" s="238" t="e">
        <f>IF(ISBLANK(Glutamine!#REF!),"",Glutamine!#REF!)</f>
        <v>#REF!</v>
      </c>
      <c r="AT58" s="238" t="e">
        <f>IF(ISBLANK(Glutamine!#REF!),"",Glutamine!#REF!)</f>
        <v>#REF!</v>
      </c>
      <c r="AU58" s="238" t="e">
        <f>IF(ISBLANK(Glutamine!#REF!),"",Glutamine!#REF!)</f>
        <v>#REF!</v>
      </c>
      <c r="AV58" s="238" t="e">
        <f>IF(ISBLANK(Glutamine!#REF!),"",Glutamine!#REF!)</f>
        <v>#REF!</v>
      </c>
      <c r="AW58" s="238" t="e">
        <f>IF(ISBLANK(Glutamine!#REF!),"",Glutamine!#REF!)</f>
        <v>#REF!</v>
      </c>
      <c r="AX58" s="238" t="e">
        <f>IF(ISBLANK(Glutamine!#REF!),"",Glutamine!#REF!)</f>
        <v>#REF!</v>
      </c>
      <c r="AY58" s="238" t="e">
        <f>IF(ISBLANK(Glutamine!#REF!),"",Glutamine!#REF!)</f>
        <v>#REF!</v>
      </c>
      <c r="AZ58" s="238" t="e">
        <f>IF(ISBLANK(Glutamine!#REF!),"",Glutamine!#REF!)</f>
        <v>#REF!</v>
      </c>
      <c r="BA58" s="238" t="e">
        <f>IF(ISBLANK(Glutamine!#REF!),"",Glutamine!#REF!)</f>
        <v>#REF!</v>
      </c>
      <c r="BB58" s="238" t="e">
        <f>IF(ISBLANK(Glutamine!#REF!),"",Glutamine!#REF!)</f>
        <v>#REF!</v>
      </c>
      <c r="BC58" s="238" t="e">
        <f>IF(ISBLANK(Glutamine!#REF!),"",Glutamine!#REF!)</f>
        <v>#REF!</v>
      </c>
      <c r="BD58" s="238" t="e">
        <f>IF(ISBLANK(Glutamine!#REF!),"",Glutamine!#REF!)</f>
        <v>#REF!</v>
      </c>
      <c r="BE58" s="238" t="e">
        <f>IF(ISBLANK(Glutamine!#REF!),"",Glutamine!#REF!)</f>
        <v>#REF!</v>
      </c>
      <c r="BF58" s="238" t="e">
        <f>IF(ISBLANK(Glutamine!#REF!),"",Glutamine!#REF!)</f>
        <v>#REF!</v>
      </c>
      <c r="BG58" s="238" t="e">
        <f>IF(ISBLANK(Glutamine!#REF!),"",Glutamine!#REF!)</f>
        <v>#REF!</v>
      </c>
      <c r="BH58" s="238" t="e">
        <f>IF(ISBLANK(Glutamine!#REF!),"",Glutamine!#REF!)</f>
        <v>#REF!</v>
      </c>
      <c r="BI58" s="238" t="e">
        <f>IF(ISBLANK(Glutamine!#REF!),"",Glutamine!#REF!)</f>
        <v>#REF!</v>
      </c>
      <c r="BJ58" s="238" t="e">
        <f>IF(ISBLANK(Glutamine!#REF!),"",Glutamine!#REF!)</f>
        <v>#REF!</v>
      </c>
      <c r="BK58" s="238" t="e">
        <f>IF(ISBLANK(Glutamine!#REF!),"",Glutamine!#REF!)</f>
        <v>#REF!</v>
      </c>
      <c r="BL58" s="238" t="e">
        <f>IF(ISBLANK(Glutamine!#REF!),"",Glutamine!#REF!)</f>
        <v>#REF!</v>
      </c>
      <c r="BM58" s="238" t="e">
        <f>IF(ISBLANK(Glutamine!#REF!),"",Glutamine!#REF!)</f>
        <v>#REF!</v>
      </c>
      <c r="BN58" s="238" t="str">
        <f>IF(ISBLANK('In Process Calc.'!B51),"",ROUND('In Process Calc.'!B51,2))</f>
        <v/>
      </c>
      <c r="BO58" s="238" t="str">
        <f>IF(ISBLANK('In Process Calc.'!C51),"",ROUND('In Process Calc.'!C51,2))</f>
        <v/>
      </c>
      <c r="BP58" s="238" t="str">
        <f>IF(ISBLANK('In Process Calc.'!E51),"",'In Process Calc.'!E51)</f>
        <v/>
      </c>
      <c r="BQ58" s="238" t="str">
        <f>IF(ISBLANK('In Process Calc.'!F51),"",'In Process Calc.'!F51)</f>
        <v/>
      </c>
      <c r="BR58" s="238" t="str">
        <f>IF(ISBLANK('In Process Calc.'!H51),"",'In Process Calc.'!H51)</f>
        <v/>
      </c>
      <c r="BS58" s="238" t="str">
        <f>IF(ISBLANK('In Process Calc.'!J51),"",'In Process Calc.'!J51)</f>
        <v/>
      </c>
      <c r="BT58" s="238" t="str">
        <f>IF(ISBLANK('In Process Calc.'!K51),"",'In Process Calc.'!K51)</f>
        <v/>
      </c>
      <c r="BU58" s="238" t="str">
        <f>IF(ISBLANK('In Process Calc.'!L51),"",'In Process Calc.'!L51)</f>
        <v/>
      </c>
      <c r="BV58" s="243" t="str">
        <f>IF(ISBLANK('In Process Calc.'!M51),"",'In Process Calc.'!M51)</f>
        <v/>
      </c>
      <c r="BW58" s="243" t="str">
        <f>IF(ISBLANK('In Process Calc.'!N51),"",'In Process Calc.'!N51)</f>
        <v/>
      </c>
      <c r="BX58" s="243" t="str">
        <f>IF(ISBLANK('In Process Calc.'!O51),"",'In Process Calc.'!O51)</f>
        <v/>
      </c>
      <c r="BY58" s="243" t="str">
        <f>IF(ISBLANK('In Process Calc.'!P51),"",'In Process Calc.'!P51)</f>
        <v/>
      </c>
      <c r="BZ58" s="243" t="str">
        <f>IF(ISBLANK('In Process Calc.'!Q51),"",'In Process Calc.'!Q51)</f>
        <v/>
      </c>
      <c r="CA58" s="243" t="str">
        <f>IF(ISBLANK('In Process Calc.'!R51),"",'In Process Calc.'!R51)</f>
        <v/>
      </c>
      <c r="CB58" s="243" t="str">
        <f>IF(ISBLANK('In Process Calc.'!S51),"",'In Process Calc.'!S51)</f>
        <v/>
      </c>
      <c r="CC58" s="243" t="str">
        <f>IF(ISBLANK('In Process Calc.'!T51),"",'In Process Calc.'!T51)</f>
        <v/>
      </c>
      <c r="CD58" s="243" t="str">
        <f>IF(ISBLANK('In Process Calc.'!U51),"",'In Process Calc.'!U51)</f>
        <v/>
      </c>
      <c r="CE58" s="243" t="str">
        <f>IF(ISBLANK('In Process Calc.'!V51),"",'In Process Calc.'!V51)</f>
        <v/>
      </c>
      <c r="CF58" s="243" t="str">
        <f>IF(ISBLANK('In Process Calc.'!W51),"",'In Process Calc.'!W51)</f>
        <v/>
      </c>
      <c r="CG58" s="243" t="str">
        <f>IF(ISBLANK('In Process Calc.'!X51),"",'In Process Calc.'!X51)</f>
        <v/>
      </c>
      <c r="CH58" s="243" t="str">
        <f>IF(ISBLANK('In Process Calc.'!Y51),"",'In Process Calc.'!Y51)</f>
        <v/>
      </c>
      <c r="CI58" s="243" t="str">
        <f>IF(ISBLANK('In Process Calc.'!Z51),"",'In Process Calc.'!Z51)</f>
        <v/>
      </c>
      <c r="CJ58" s="243" t="str">
        <f>IF(ISBLANK('In Process Calc.'!AA51),"",'In Process Calc.'!AA51)</f>
        <v/>
      </c>
      <c r="CK58" s="243" t="str">
        <f>IF(ISBLANK('In Process Calc.'!AB51),"",'In Process Calc.'!AB51)</f>
        <v/>
      </c>
      <c r="CL58" s="243" t="str">
        <f>IF(ISBLANK('In Process Calc.'!AC51),"",'In Process Calc.'!AC51)</f>
        <v/>
      </c>
      <c r="CM58" s="243" t="str">
        <f>IF(ISBLANK('In Process Calc.'!AD51),"",'In Process Calc.'!AD51)</f>
        <v/>
      </c>
      <c r="CN58" s="243" t="str">
        <f>IF(ISBLANK('In Process Calc.'!AE51),"",'In Process Calc.'!AE51)</f>
        <v/>
      </c>
      <c r="CO58" s="243" t="str">
        <f>IF(ISBLANK('In Process Calc.'!AF51),"",'In Process Calc.'!AF51)</f>
        <v/>
      </c>
      <c r="CP58" s="243" t="str">
        <f>IF(ISBLANK('In Process Calc.'!AG51),"",'In Process Calc.'!AG51)</f>
        <v/>
      </c>
      <c r="CQ58" s="243" t="str">
        <f>IF(ISBLANK('In Process Calc.'!AH51),"",'In Process Calc.'!AH51)</f>
        <v/>
      </c>
      <c r="CR58" s="243" t="str">
        <f>IF(ISBLANK('In Process Calc.'!AI51),"",'In Process Calc.'!AI51)</f>
        <v/>
      </c>
      <c r="CS58" s="243" t="str">
        <f>IF(ISBLANK('In Process Calc.'!AJ51),"",'In Process Calc.'!AJ51)</f>
        <v/>
      </c>
      <c r="CT58" s="243" t="str">
        <f>IF(ISBLANK('In Process Calc.'!AK51),"",'In Process Calc.'!AK51)</f>
        <v/>
      </c>
      <c r="CU58" s="243" t="str">
        <f>IF(ISBLANK('In Process Calc.'!AL51),"",'In Process Calc.'!AL51)</f>
        <v/>
      </c>
      <c r="CV58" s="243" t="str">
        <f>IF(ISBLANK('In Process Calc.'!AM51),"",'In Process Calc.'!AM51)</f>
        <v/>
      </c>
      <c r="CW58" s="243" t="str">
        <f>IF(ISBLANK('In Process Calc.'!AN51),"",'In Process Calc.'!AN51)</f>
        <v/>
      </c>
      <c r="CX58" s="243" t="str">
        <f>IF(ISBLANK('In Process Calc.'!AO51),"",'In Process Calc.'!AO51)</f>
        <v/>
      </c>
      <c r="CY58" s="243" t="str">
        <f>IF(ISBLANK('In Process Calc.'!AP51),"",'In Process Calc.'!AP51)</f>
        <v/>
      </c>
      <c r="CZ58" s="243" t="str">
        <f>IF(ISBLANK('In Process Calc.'!AQ51),"",'In Process Calc.'!AQ51)</f>
        <v/>
      </c>
      <c r="DA58" s="243" t="str">
        <f>IF(ISBLANK('In Process Calc.'!AR51),"",'In Process Calc.'!AR51)</f>
        <v/>
      </c>
      <c r="DB58" s="243" t="str">
        <f>IF(ISBLANK('In Process Calc.'!AS51),"",'In Process Calc.'!AS51)</f>
        <v/>
      </c>
      <c r="DC58" s="243" t="str">
        <f>IF(ISBLANK('In Process Calc.'!AT51),"",'In Process Calc.'!AT51)</f>
        <v/>
      </c>
      <c r="DD58" s="243" t="str">
        <f>IF(ISBLANK('In Process Calc.'!AU51),"",'In Process Calc.'!AU51)</f>
        <v/>
      </c>
      <c r="DE58" s="243" t="str">
        <f>IF(ISBLANK('In Process Calc.'!AV51),"",'In Process Calc.'!AV51)</f>
        <v/>
      </c>
      <c r="DF58" s="243" t="str">
        <f>IF(ISBLANK('In Process Calc.'!AW51),"",'In Process Calc.'!AW51)</f>
        <v/>
      </c>
      <c r="DG58" s="243" t="str">
        <f>IF(ISBLANK('In Process Calc.'!AX51),"",'In Process Calc.'!AX51)</f>
        <v/>
      </c>
      <c r="DH58" s="243" t="str">
        <f>IF(ISBLANK('In Process Calc.'!AY51),"",'In Process Calc.'!AY51)</f>
        <v/>
      </c>
      <c r="DI58" s="243" t="str">
        <f>IF(ISBLANK('In Process Calc.'!AZ51),"",'In Process Calc.'!AZ51)</f>
        <v/>
      </c>
      <c r="DJ58" s="243" t="str">
        <f>IF(ISBLANK('In Process Calc.'!BA51),"",'In Process Calc.'!BA51)</f>
        <v/>
      </c>
      <c r="DK58" s="243" t="str">
        <f>IF(ISBLANK('In Process Calc.'!BB51),"",'In Process Calc.'!BB51)</f>
        <v/>
      </c>
      <c r="DL58" s="243" t="str">
        <f>IF(ISBLANK('In Process Calc.'!BC51),"",'In Process Calc.'!BC51)</f>
        <v/>
      </c>
      <c r="DM58" s="243" t="str">
        <f>IF(ISBLANK('In Process Calc.'!BD51),"",'In Process Calc.'!BD51)</f>
        <v/>
      </c>
      <c r="DN58" s="243" t="str">
        <f>IF(ISBLANK('In Process Calc.'!BE51),"",'In Process Calc.'!BE51)</f>
        <v/>
      </c>
      <c r="DO58" s="243" t="str">
        <f>IF(ISBLANK('In Process Calc.'!BF51),"",'In Process Calc.'!BF51)</f>
        <v/>
      </c>
      <c r="DP58" s="243" t="str">
        <f>IF(ISBLANK('In Process Calc.'!BG51),"",'In Process Calc.'!BG51)</f>
        <v/>
      </c>
      <c r="DQ58" s="243" t="str">
        <f>IF(ISBLANK('In Process Calc.'!BH51),"",'In Process Calc.'!BH51)</f>
        <v/>
      </c>
      <c r="DR58" s="243" t="str">
        <f>IF(ISBLANK('In Process Calc.'!BI51),"",'In Process Calc.'!BI51)</f>
        <v/>
      </c>
      <c r="DS58" s="243" t="str">
        <f>IF(ISBLANK('In Process Calc.'!BJ51),"",'In Process Calc.'!BJ51)</f>
        <v/>
      </c>
      <c r="DT58" s="243" t="str">
        <f>IF(ISBLANK('In Process Calc.'!BK51),"",'In Process Calc.'!BK51)</f>
        <v/>
      </c>
      <c r="DU58" s="243" t="str">
        <f>IF(ISBLANK('In Process Calc.'!BL51),"",'In Process Calc.'!BL51)</f>
        <v/>
      </c>
      <c r="DV58" s="243" t="str">
        <f>IF(ISBLANK('In Process Calc.'!BM51),"",'In Process Calc.'!BM51)</f>
        <v/>
      </c>
      <c r="DW58" s="243" t="str">
        <f>IF(ISBLANK('In Process Calc.'!BN51),"",'In Process Calc.'!BN51)</f>
        <v/>
      </c>
      <c r="DX58" s="243" t="str">
        <f>IF(ISBLANK('In Process Calc.'!BO51),"",'In Process Calc.'!BO51)</f>
        <v/>
      </c>
      <c r="DY58" s="243" t="str">
        <f>IF(ISBLANK('In Process Calc.'!BP51),"",'In Process Calc.'!BP51)</f>
        <v/>
      </c>
      <c r="DZ58" s="243" t="str">
        <f>IF(ISBLANK('In Process Calc.'!BQ51),"",'In Process Calc.'!BQ51)</f>
        <v/>
      </c>
      <c r="EA58" s="243" t="str">
        <f>IF(ISBLANK('In Process Calc.'!BR51),"",'In Process Calc.'!BR51)</f>
        <v/>
      </c>
      <c r="EB58" s="243" t="str">
        <f>IF(ISBLANK('In Process Calc.'!BS51),"",'In Process Calc.'!BS51)</f>
        <v/>
      </c>
      <c r="EC58" s="243" t="str">
        <f>IF(ISBLANK('In Process Calc.'!BT51),"",'In Process Calc.'!BT51)</f>
        <v/>
      </c>
      <c r="ED58" s="243" t="str">
        <f>IF(ISBLANK('In Process Calc.'!BU51),"",'In Process Calc.'!BU51)</f>
        <v/>
      </c>
      <c r="EE58" s="243" t="str">
        <f>IF(ISBLANK('In Process Calc.'!BV51),"",'In Process Calc.'!BV51)</f>
        <v/>
      </c>
      <c r="EF58" s="243" t="str">
        <f>IF(ISBLANK('In Process Calc.'!BW51),"",'In Process Calc.'!BW51)</f>
        <v/>
      </c>
      <c r="EG58" s="243" t="str">
        <f>IF(ISBLANK('In Process Calc.'!BX51),"",'In Process Calc.'!BX51)</f>
        <v/>
      </c>
      <c r="EH58" s="243" t="str">
        <f>IF(ISBLANK('In Process Calc.'!BY51),"",'In Process Calc.'!BY51)</f>
        <v/>
      </c>
      <c r="EI58" s="243" t="str">
        <f>IF(ISBLANK('In Process Calc.'!BZ51),"",'In Process Calc.'!BZ51)</f>
        <v/>
      </c>
      <c r="EJ58" s="243" t="str">
        <f>IF(ISBLANK('In Process Calc.'!CA51),"",'In Process Calc.'!CA51)</f>
        <v/>
      </c>
      <c r="EK58" s="243" t="str">
        <f>IF(ISBLANK('Post Process Calc.'!A58),"",'Post Process Calc.'!A58)</f>
        <v/>
      </c>
      <c r="EL58" s="243" t="str">
        <f>IF(ISBLANK('Post Process Calc.'!C58),"",'Post Process Calc.'!C58)</f>
        <v/>
      </c>
      <c r="EM58" s="243" t="str">
        <f>IF(ISBLANK('Post Process Calc.'!D58),"",'Post Process Calc.'!D58)</f>
        <v/>
      </c>
      <c r="EN58" s="243" t="str">
        <f>IF(ISBLANK('Post Process Calc.'!E58),"",'Post Process Calc.'!E58)</f>
        <v/>
      </c>
      <c r="EO58" s="243" t="str">
        <f>IF(ISBLANK('Post Process Calc.'!F58),"",'Post Process Calc.'!F58)</f>
        <v/>
      </c>
      <c r="EP58" s="243" t="str">
        <f>IF(ISBLANK('Post Process Calc.'!G58),"",'Post Process Calc.'!G58)</f>
        <v/>
      </c>
      <c r="EQ58" s="243" t="str">
        <f>IF(ISBLANK('Post Process Calc.'!H58),"",'Post Process Calc.'!H58)</f>
        <v/>
      </c>
      <c r="ER58" s="243" t="str">
        <f>IF(ISBLANK('Post Process Calc.'!I58),"",'Post Process Calc.'!I58)</f>
        <v/>
      </c>
      <c r="ES58" s="243" t="str">
        <f>IF(ISBLANK('Post Process Calc.'!J58),"",'Post Process Calc.'!J58)</f>
        <v/>
      </c>
      <c r="ET58" s="243" t="str">
        <f>IF(ISBLANK('Post Process Calc.'!K58),"",'Post Process Calc.'!K58)</f>
        <v/>
      </c>
      <c r="EU58" s="243" t="str">
        <f>IF(ISBLANK('Post Process Calc.'!L58),"",'Post Process Calc.'!L58)</f>
        <v/>
      </c>
      <c r="EV58" s="243" t="str">
        <f>IF(ISBLANK('Post Process Calc.'!M58),"",'Post Process Calc.'!M58)</f>
        <v/>
      </c>
      <c r="EW58" s="243" t="str">
        <f>IF(ISBLANK('Post Process Calc.'!N58),"",'Post Process Calc.'!N58)</f>
        <v/>
      </c>
      <c r="EX58" s="243" t="str">
        <f>IF(ISBLANK('Post Process Calc.'!O58),"",'Post Process Calc.'!O58)</f>
        <v/>
      </c>
      <c r="EY58" s="243" t="str">
        <f>IF(ISBLANK('Post Process Calc.'!P58),"",'Post Process Calc.'!P58)</f>
        <v/>
      </c>
      <c r="EZ58" s="243" t="str">
        <f>IF(ISBLANK('Post Process Calc.'!Q58),"",'Post Process Calc.'!Q58)</f>
        <v/>
      </c>
      <c r="FA58" s="243" t="str">
        <f>IF(ISBLANK('Post Process Calc.'!R58),"",'Post Process Calc.'!R58)</f>
        <v/>
      </c>
      <c r="FB58" s="243" t="str">
        <f>IF(ISBLANK('Post Process Calc.'!S58),"",'Post Process Calc.'!S58)</f>
        <v/>
      </c>
      <c r="FC58" s="243" t="str">
        <f>IF(ISBLANK('Post Process Calc.'!T58),"",'Post Process Calc.'!T58)</f>
        <v/>
      </c>
      <c r="FD58" s="243" t="str">
        <f>IF(ISBLANK('Post Process Calc.'!U58),"",'Post Process Calc.'!U58)</f>
        <v/>
      </c>
      <c r="FE58" s="243" t="str">
        <f>IF(ISBLANK('Post Process Calc.'!V58),"",'Post Process Calc.'!V58)</f>
        <v/>
      </c>
      <c r="FF58" s="243" t="str">
        <f>IF(ISBLANK('Post Process Calc.'!W58),"",'Post Process Calc.'!W58)</f>
        <v/>
      </c>
      <c r="FG58" s="243" t="str">
        <f>IF(ISBLANK('Post Process Calc.'!X58),"",'Post Process Calc.'!X58)</f>
        <v/>
      </c>
      <c r="FH58" s="243" t="str">
        <f>IF(ISBLANK('Post Process Calc.'!Y58),"",'Post Process Calc.'!Y58)</f>
        <v/>
      </c>
      <c r="FI58" s="243" t="str">
        <f>IF(ISBLANK('Post Process Calc.'!Z58),"",'Post Process Calc.'!Z58)</f>
        <v/>
      </c>
      <c r="FJ58" s="243" t="str">
        <f>IF(ISBLANK('Post Process Calc.'!AA58),"",'Post Process Calc.'!AA58)</f>
        <v/>
      </c>
      <c r="FK58" s="243" t="str">
        <f>IF(ISBLANK('Post Process Calc.'!AB58),"",'Post Process Calc.'!AB58)</f>
        <v/>
      </c>
      <c r="FL58" s="243" t="str">
        <f>IF(ISBLANK('Post Process Calc.'!AC58),"",'Post Process Calc.'!AC58)</f>
        <v/>
      </c>
      <c r="FM58" s="243" t="str">
        <f>IF(ISBLANK('Post Process Calc.'!AD58),"",'Post Process Calc.'!AD58)</f>
        <v/>
      </c>
      <c r="FN58" s="243" t="str">
        <f>IF(ISBLANK('Post Process Calc.'!AE58),"",'Post Process Calc.'!AE58)</f>
        <v/>
      </c>
      <c r="FO58" s="243" t="str">
        <f>IF(ISBLANK('Post Process Calc.'!AF58),"",'Post Process Calc.'!AF58)</f>
        <v/>
      </c>
      <c r="FP58" s="243" t="str">
        <f>IF(ISBLANK('Post Process Calc.'!AG58),"",'Post Process Calc.'!AG58)</f>
        <v/>
      </c>
      <c r="FQ58" s="243" t="str">
        <f>IF(ISBLANK('Post Process Calc.'!AH58),"",'Post Process Calc.'!AH58)</f>
        <v/>
      </c>
      <c r="FR58" s="243" t="str">
        <f>IF(ISBLANK('Post Process Calc.'!AI58),"",'Post Process Calc.'!AI58)</f>
        <v/>
      </c>
      <c r="FS58" s="243" t="str">
        <f>IF(ISBLANK('Post Process Calc.'!AJ58),"",'Post Process Calc.'!AJ58)</f>
        <v/>
      </c>
    </row>
    <row r="59" spans="1:175">
      <c r="A59" s="238" t="str">
        <f>IF(Glutamine!B50&lt;&gt;0,Glutamine!$B$1,"")</f>
        <v/>
      </c>
      <c r="B59" s="238" t="str">
        <f>IF(ISBLANK(Glutamine!A50),"",Glutamine!A50)</f>
        <v/>
      </c>
      <c r="C59" s="245" t="str">
        <f>IF(ISBLANK(Glutamine!B50),"",Glutamine!B50)</f>
        <v/>
      </c>
      <c r="D59" s="246" t="str">
        <f>IF(ISBLANK(Glutamine!C50),"",Glutamine!C50)</f>
        <v/>
      </c>
      <c r="E59" s="238" t="str">
        <f>IF(ISBLANK(Glutamine!D50),"",Glutamine!D50)</f>
        <v/>
      </c>
      <c r="F59" s="238" t="str">
        <f>IF(ISBLANK(Glutamine!E50),"",Glutamine!E50)</f>
        <v/>
      </c>
      <c r="G59" s="238" t="str">
        <f>IF(ISBLANK(Glutamine!G50),"",Glutamine!G50)</f>
        <v/>
      </c>
      <c r="H59" s="238" t="str">
        <f>IF(ISBLANK(Glutamine!H50),"",Glutamine!H50)</f>
        <v/>
      </c>
      <c r="I59" s="238" t="str">
        <f>IF(ISBLANK(Glutamine!I50),"",Glutamine!I50)</f>
        <v/>
      </c>
      <c r="J59" s="238" t="str">
        <f>IF(ISBLANK(Glutamine!J50),"",Glutamine!J50)</f>
        <v/>
      </c>
      <c r="K59" s="238" t="str">
        <f>IF(ISBLANK(Glutamine!K50),"",Glutamine!K50)</f>
        <v/>
      </c>
      <c r="L59" s="238" t="str">
        <f>IF(ISBLANK(Glutamine!L50),"",Glutamine!L50)</f>
        <v/>
      </c>
      <c r="M59" s="238" t="str">
        <f>IF(ISBLANK(Glutamine!M50),"",Glutamine!M50)</f>
        <v/>
      </c>
      <c r="N59" s="238" t="str">
        <f>IF(ISBLANK(Glutamine!N50),"",Glutamine!N50)</f>
        <v/>
      </c>
      <c r="O59" s="238" t="str">
        <f>IF(ISBLANK(Glutamine!O50),"",Glutamine!O50)</f>
        <v/>
      </c>
      <c r="P59" s="238" t="str">
        <f>IF(ISBLANK(Glutamine!P50),"",Glutamine!P50)</f>
        <v/>
      </c>
      <c r="Q59" s="238" t="str">
        <f>IF(ISBLANK(Glutamine!Q50),"",Glutamine!Q50)</f>
        <v/>
      </c>
      <c r="R59" s="238" t="str">
        <f>IF(ISBLANK(Glutamine!R50),"",Glutamine!R50)</f>
        <v/>
      </c>
      <c r="S59" s="238" t="str">
        <f>IF(ISBLANK(Glutamine!S50),"",Glutamine!S50)</f>
        <v/>
      </c>
      <c r="T59" s="238" t="str">
        <f>IF(ISBLANK(Glutamine!T50),"",Glutamine!T50)</f>
        <v/>
      </c>
      <c r="U59" s="238" t="str">
        <f>IF(ISBLANK(Glutamine!U50),"",Glutamine!U50)</f>
        <v/>
      </c>
      <c r="V59" s="238" t="str">
        <f>IF(ISBLANK(Glutamine!V50),"",Glutamine!V50)</f>
        <v/>
      </c>
      <c r="W59" s="238" t="str">
        <f>IF(ISBLANK(Glutamine!W50),"",Glutamine!W50)</f>
        <v/>
      </c>
      <c r="X59" s="238" t="str">
        <f>IF(ISBLANK(Glutamine!X50),"",Glutamine!X50)</f>
        <v/>
      </c>
      <c r="Y59" s="238" t="str">
        <f>IF(ISBLANK(Glutamine!Y50),"",Glutamine!Y50)</f>
        <v/>
      </c>
      <c r="Z59" s="238" t="str">
        <f>IF(ISBLANK(Glutamine!Z50),"",Glutamine!Z50)</f>
        <v/>
      </c>
      <c r="AA59" s="238" t="str">
        <f>IF(ISBLANK(Glutamine!AA50),"",Glutamine!AA50)</f>
        <v/>
      </c>
      <c r="AB59" s="238" t="str">
        <f>IF(ISBLANK(Glutamine!AB50),"",Glutamine!AB50)</f>
        <v/>
      </c>
      <c r="AC59" s="238" t="str">
        <f>IF(ISBLANK(Glutamine!AC50),"",Glutamine!AC50)</f>
        <v/>
      </c>
      <c r="AD59" s="238" t="str">
        <f>IF(ISBLANK(Glutamine!AD50),"",Glutamine!AD50)</f>
        <v/>
      </c>
      <c r="AE59" s="238" t="str">
        <f>IF(ISBLANK(Glutamine!AE50),"",Glutamine!AE50)</f>
        <v/>
      </c>
      <c r="AF59" s="238" t="str">
        <f>IF(ISBLANK(Glutamine!AF50),"",Glutamine!AF50)</f>
        <v/>
      </c>
      <c r="AG59" s="238" t="str">
        <f>IF(ISBLANK(Glutamine!AG50),"",Glutamine!AG50)</f>
        <v/>
      </c>
      <c r="AH59" s="238" t="str">
        <f>IF(ISBLANK(Glutamine!AH50),"",Glutamine!AH50)</f>
        <v/>
      </c>
      <c r="AI59" s="238" t="str">
        <f>IF(ISBLANK(Glutamine!AI50),"",Glutamine!AI50)</f>
        <v/>
      </c>
      <c r="AJ59" s="238" t="str">
        <f>IF(ISBLANK(Glutamine!AJ50),"",Glutamine!AJ50)</f>
        <v/>
      </c>
      <c r="AK59" s="238" t="str">
        <f>IF(ISBLANK(Glutamine!AK50),"",Glutamine!AK50)</f>
        <v/>
      </c>
      <c r="AL59" s="238" t="str">
        <f>IF(ISBLANK(Glutamine!AL50),"",Glutamine!AL50)</f>
        <v/>
      </c>
      <c r="AM59" s="238" t="str">
        <f>IF(ISBLANK(Glutamine!AM50),"",Glutamine!AM50)</f>
        <v/>
      </c>
      <c r="AN59" s="238" t="str">
        <f>IF(ISBLANK(Glutamine!AN50),"",Glutamine!AN50)</f>
        <v/>
      </c>
      <c r="AO59" s="238" t="str">
        <f>IF(ISBLANK(Glutamine!AO50),"",Glutamine!AO50)</f>
        <v/>
      </c>
      <c r="AP59" s="238" t="str">
        <f>IF(ISBLANK(Glutamine!AP50),"",Glutamine!AP50)</f>
        <v/>
      </c>
      <c r="AQ59" s="238" t="e">
        <f>IF(ISBLANK(Glutamine!#REF!),"",Glutamine!#REF!)</f>
        <v>#REF!</v>
      </c>
      <c r="AR59" s="238" t="e">
        <f>IF(ISBLANK(Glutamine!#REF!),"",Glutamine!#REF!)</f>
        <v>#REF!</v>
      </c>
      <c r="AS59" s="238" t="e">
        <f>IF(ISBLANK(Glutamine!#REF!),"",Glutamine!#REF!)</f>
        <v>#REF!</v>
      </c>
      <c r="AT59" s="238" t="e">
        <f>IF(ISBLANK(Glutamine!#REF!),"",Glutamine!#REF!)</f>
        <v>#REF!</v>
      </c>
      <c r="AU59" s="238" t="e">
        <f>IF(ISBLANK(Glutamine!#REF!),"",Glutamine!#REF!)</f>
        <v>#REF!</v>
      </c>
      <c r="AV59" s="238" t="e">
        <f>IF(ISBLANK(Glutamine!#REF!),"",Glutamine!#REF!)</f>
        <v>#REF!</v>
      </c>
      <c r="AW59" s="238" t="e">
        <f>IF(ISBLANK(Glutamine!#REF!),"",Glutamine!#REF!)</f>
        <v>#REF!</v>
      </c>
      <c r="AX59" s="238" t="e">
        <f>IF(ISBLANK(Glutamine!#REF!),"",Glutamine!#REF!)</f>
        <v>#REF!</v>
      </c>
      <c r="AY59" s="238" t="e">
        <f>IF(ISBLANK(Glutamine!#REF!),"",Glutamine!#REF!)</f>
        <v>#REF!</v>
      </c>
      <c r="AZ59" s="238" t="e">
        <f>IF(ISBLANK(Glutamine!#REF!),"",Glutamine!#REF!)</f>
        <v>#REF!</v>
      </c>
      <c r="BA59" s="238" t="e">
        <f>IF(ISBLANK(Glutamine!#REF!),"",Glutamine!#REF!)</f>
        <v>#REF!</v>
      </c>
      <c r="BB59" s="238" t="e">
        <f>IF(ISBLANK(Glutamine!#REF!),"",Glutamine!#REF!)</f>
        <v>#REF!</v>
      </c>
      <c r="BC59" s="238" t="e">
        <f>IF(ISBLANK(Glutamine!#REF!),"",Glutamine!#REF!)</f>
        <v>#REF!</v>
      </c>
      <c r="BD59" s="238" t="e">
        <f>IF(ISBLANK(Glutamine!#REF!),"",Glutamine!#REF!)</f>
        <v>#REF!</v>
      </c>
      <c r="BE59" s="238" t="e">
        <f>IF(ISBLANK(Glutamine!#REF!),"",Glutamine!#REF!)</f>
        <v>#REF!</v>
      </c>
      <c r="BF59" s="238" t="e">
        <f>IF(ISBLANK(Glutamine!#REF!),"",Glutamine!#REF!)</f>
        <v>#REF!</v>
      </c>
      <c r="BG59" s="238" t="e">
        <f>IF(ISBLANK(Glutamine!#REF!),"",Glutamine!#REF!)</f>
        <v>#REF!</v>
      </c>
      <c r="BH59" s="238" t="e">
        <f>IF(ISBLANK(Glutamine!#REF!),"",Glutamine!#REF!)</f>
        <v>#REF!</v>
      </c>
      <c r="BI59" s="238" t="e">
        <f>IF(ISBLANK(Glutamine!#REF!),"",Glutamine!#REF!)</f>
        <v>#REF!</v>
      </c>
      <c r="BJ59" s="238" t="e">
        <f>IF(ISBLANK(Glutamine!#REF!),"",Glutamine!#REF!)</f>
        <v>#REF!</v>
      </c>
      <c r="BK59" s="238" t="e">
        <f>IF(ISBLANK(Glutamine!#REF!),"",Glutamine!#REF!)</f>
        <v>#REF!</v>
      </c>
      <c r="BL59" s="238" t="e">
        <f>IF(ISBLANK(Glutamine!#REF!),"",Glutamine!#REF!)</f>
        <v>#REF!</v>
      </c>
      <c r="BM59" s="238" t="e">
        <f>IF(ISBLANK(Glutamine!#REF!),"",Glutamine!#REF!)</f>
        <v>#REF!</v>
      </c>
      <c r="BN59" s="238" t="str">
        <f>IF(ISBLANK('In Process Calc.'!B52),"",ROUND('In Process Calc.'!B52,2))</f>
        <v/>
      </c>
      <c r="BO59" s="238" t="str">
        <f>IF(ISBLANK('In Process Calc.'!C52),"",ROUND('In Process Calc.'!C52,2))</f>
        <v/>
      </c>
      <c r="BP59" s="238" t="str">
        <f>IF(ISBLANK('In Process Calc.'!E52),"",'In Process Calc.'!E52)</f>
        <v/>
      </c>
      <c r="BQ59" s="238" t="str">
        <f>IF(ISBLANK('In Process Calc.'!F52),"",'In Process Calc.'!F52)</f>
        <v/>
      </c>
      <c r="BR59" s="238" t="str">
        <f>IF(ISBLANK('In Process Calc.'!H52),"",'In Process Calc.'!H52)</f>
        <v/>
      </c>
      <c r="BS59" s="238" t="str">
        <f>IF(ISBLANK('In Process Calc.'!J52),"",'In Process Calc.'!J52)</f>
        <v/>
      </c>
      <c r="BT59" s="238" t="str">
        <f>IF(ISBLANK('In Process Calc.'!K52),"",'In Process Calc.'!K52)</f>
        <v/>
      </c>
      <c r="BU59" s="238" t="str">
        <f>IF(ISBLANK('In Process Calc.'!L52),"",'In Process Calc.'!L52)</f>
        <v/>
      </c>
      <c r="BV59" s="243" t="str">
        <f>IF(ISBLANK('In Process Calc.'!M52),"",'In Process Calc.'!M52)</f>
        <v/>
      </c>
      <c r="BW59" s="243" t="str">
        <f>IF(ISBLANK('In Process Calc.'!N52),"",'In Process Calc.'!N52)</f>
        <v/>
      </c>
      <c r="BX59" s="243" t="str">
        <f>IF(ISBLANK('In Process Calc.'!O52),"",'In Process Calc.'!O52)</f>
        <v/>
      </c>
      <c r="BY59" s="243" t="str">
        <f>IF(ISBLANK('In Process Calc.'!P52),"",'In Process Calc.'!P52)</f>
        <v/>
      </c>
      <c r="BZ59" s="243" t="str">
        <f>IF(ISBLANK('In Process Calc.'!Q52),"",'In Process Calc.'!Q52)</f>
        <v/>
      </c>
      <c r="CA59" s="243" t="str">
        <f>IF(ISBLANK('In Process Calc.'!R52),"",'In Process Calc.'!R52)</f>
        <v/>
      </c>
      <c r="CB59" s="243" t="str">
        <f>IF(ISBLANK('In Process Calc.'!S52),"",'In Process Calc.'!S52)</f>
        <v/>
      </c>
      <c r="CC59" s="243" t="str">
        <f>IF(ISBLANK('In Process Calc.'!T52),"",'In Process Calc.'!T52)</f>
        <v/>
      </c>
      <c r="CD59" s="243" t="str">
        <f>IF(ISBLANK('In Process Calc.'!U52),"",'In Process Calc.'!U52)</f>
        <v/>
      </c>
      <c r="CE59" s="243" t="str">
        <f>IF(ISBLANK('In Process Calc.'!V52),"",'In Process Calc.'!V52)</f>
        <v/>
      </c>
      <c r="CF59" s="243" t="str">
        <f>IF(ISBLANK('In Process Calc.'!W52),"",'In Process Calc.'!W52)</f>
        <v/>
      </c>
      <c r="CG59" s="243" t="str">
        <f>IF(ISBLANK('In Process Calc.'!X52),"",'In Process Calc.'!X52)</f>
        <v/>
      </c>
      <c r="CH59" s="243" t="str">
        <f>IF(ISBLANK('In Process Calc.'!Y52),"",'In Process Calc.'!Y52)</f>
        <v/>
      </c>
      <c r="CI59" s="243" t="str">
        <f>IF(ISBLANK('In Process Calc.'!Z52),"",'In Process Calc.'!Z52)</f>
        <v/>
      </c>
      <c r="CJ59" s="243" t="str">
        <f>IF(ISBLANK('In Process Calc.'!AA52),"",'In Process Calc.'!AA52)</f>
        <v/>
      </c>
      <c r="CK59" s="243" t="str">
        <f>IF(ISBLANK('In Process Calc.'!AB52),"",'In Process Calc.'!AB52)</f>
        <v/>
      </c>
      <c r="CL59" s="243" t="str">
        <f>IF(ISBLANK('In Process Calc.'!AC52),"",'In Process Calc.'!AC52)</f>
        <v/>
      </c>
      <c r="CM59" s="243" t="str">
        <f>IF(ISBLANK('In Process Calc.'!AD52),"",'In Process Calc.'!AD52)</f>
        <v/>
      </c>
      <c r="CN59" s="243" t="str">
        <f>IF(ISBLANK('In Process Calc.'!AE52),"",'In Process Calc.'!AE52)</f>
        <v/>
      </c>
      <c r="CO59" s="243" t="str">
        <f>IF(ISBLANK('In Process Calc.'!AF52),"",'In Process Calc.'!AF52)</f>
        <v/>
      </c>
      <c r="CP59" s="243" t="str">
        <f>IF(ISBLANK('In Process Calc.'!AG52),"",'In Process Calc.'!AG52)</f>
        <v/>
      </c>
      <c r="CQ59" s="243" t="str">
        <f>IF(ISBLANK('In Process Calc.'!AH52),"",'In Process Calc.'!AH52)</f>
        <v/>
      </c>
      <c r="CR59" s="243" t="str">
        <f>IF(ISBLANK('In Process Calc.'!AI52),"",'In Process Calc.'!AI52)</f>
        <v/>
      </c>
      <c r="CS59" s="243" t="str">
        <f>IF(ISBLANK('In Process Calc.'!AJ52),"",'In Process Calc.'!AJ52)</f>
        <v/>
      </c>
      <c r="CT59" s="243" t="str">
        <f>IF(ISBLANK('In Process Calc.'!AK52),"",'In Process Calc.'!AK52)</f>
        <v/>
      </c>
      <c r="CU59" s="243" t="str">
        <f>IF(ISBLANK('In Process Calc.'!AL52),"",'In Process Calc.'!AL52)</f>
        <v/>
      </c>
      <c r="CV59" s="243" t="str">
        <f>IF(ISBLANK('In Process Calc.'!AM52),"",'In Process Calc.'!AM52)</f>
        <v/>
      </c>
      <c r="CW59" s="243" t="str">
        <f>IF(ISBLANK('In Process Calc.'!AN52),"",'In Process Calc.'!AN52)</f>
        <v/>
      </c>
      <c r="CX59" s="243" t="str">
        <f>IF(ISBLANK('In Process Calc.'!AO52),"",'In Process Calc.'!AO52)</f>
        <v/>
      </c>
      <c r="CY59" s="243" t="str">
        <f>IF(ISBLANK('In Process Calc.'!AP52),"",'In Process Calc.'!AP52)</f>
        <v/>
      </c>
      <c r="CZ59" s="243" t="str">
        <f>IF(ISBLANK('In Process Calc.'!AQ52),"",'In Process Calc.'!AQ52)</f>
        <v/>
      </c>
      <c r="DA59" s="243" t="str">
        <f>IF(ISBLANK('In Process Calc.'!AR52),"",'In Process Calc.'!AR52)</f>
        <v/>
      </c>
      <c r="DB59" s="243" t="str">
        <f>IF(ISBLANK('In Process Calc.'!AS52),"",'In Process Calc.'!AS52)</f>
        <v/>
      </c>
      <c r="DC59" s="243" t="str">
        <f>IF(ISBLANK('In Process Calc.'!AT52),"",'In Process Calc.'!AT52)</f>
        <v/>
      </c>
      <c r="DD59" s="243" t="str">
        <f>IF(ISBLANK('In Process Calc.'!AU52),"",'In Process Calc.'!AU52)</f>
        <v/>
      </c>
      <c r="DE59" s="243" t="str">
        <f>IF(ISBLANK('In Process Calc.'!AV52),"",'In Process Calc.'!AV52)</f>
        <v/>
      </c>
      <c r="DF59" s="243" t="str">
        <f>IF(ISBLANK('In Process Calc.'!AW52),"",'In Process Calc.'!AW52)</f>
        <v/>
      </c>
      <c r="DG59" s="243" t="str">
        <f>IF(ISBLANK('In Process Calc.'!AX52),"",'In Process Calc.'!AX52)</f>
        <v/>
      </c>
      <c r="DH59" s="243" t="str">
        <f>IF(ISBLANK('In Process Calc.'!AY52),"",'In Process Calc.'!AY52)</f>
        <v/>
      </c>
      <c r="DI59" s="243" t="str">
        <f>IF(ISBLANK('In Process Calc.'!AZ52),"",'In Process Calc.'!AZ52)</f>
        <v/>
      </c>
      <c r="DJ59" s="243" t="str">
        <f>IF(ISBLANK('In Process Calc.'!BA52),"",'In Process Calc.'!BA52)</f>
        <v/>
      </c>
      <c r="DK59" s="243" t="str">
        <f>IF(ISBLANK('In Process Calc.'!BB52),"",'In Process Calc.'!BB52)</f>
        <v/>
      </c>
      <c r="DL59" s="243" t="str">
        <f>IF(ISBLANK('In Process Calc.'!BC52),"",'In Process Calc.'!BC52)</f>
        <v/>
      </c>
      <c r="DM59" s="243" t="str">
        <f>IF(ISBLANK('In Process Calc.'!BD52),"",'In Process Calc.'!BD52)</f>
        <v/>
      </c>
      <c r="DN59" s="243" t="str">
        <f>IF(ISBLANK('In Process Calc.'!BE52),"",'In Process Calc.'!BE52)</f>
        <v/>
      </c>
      <c r="DO59" s="243" t="str">
        <f>IF(ISBLANK('In Process Calc.'!BF52),"",'In Process Calc.'!BF52)</f>
        <v/>
      </c>
      <c r="DP59" s="243" t="str">
        <f>IF(ISBLANK('In Process Calc.'!BG52),"",'In Process Calc.'!BG52)</f>
        <v/>
      </c>
      <c r="DQ59" s="243" t="str">
        <f>IF(ISBLANK('In Process Calc.'!BH52),"",'In Process Calc.'!BH52)</f>
        <v/>
      </c>
      <c r="DR59" s="243" t="str">
        <f>IF(ISBLANK('In Process Calc.'!BI52),"",'In Process Calc.'!BI52)</f>
        <v/>
      </c>
      <c r="DS59" s="243" t="str">
        <f>IF(ISBLANK('In Process Calc.'!BJ52),"",'In Process Calc.'!BJ52)</f>
        <v/>
      </c>
      <c r="DT59" s="243" t="str">
        <f>IF(ISBLANK('In Process Calc.'!BK52),"",'In Process Calc.'!BK52)</f>
        <v/>
      </c>
      <c r="DU59" s="243" t="str">
        <f>IF(ISBLANK('In Process Calc.'!BL52),"",'In Process Calc.'!BL52)</f>
        <v/>
      </c>
      <c r="DV59" s="243" t="str">
        <f>IF(ISBLANK('In Process Calc.'!BM52),"",'In Process Calc.'!BM52)</f>
        <v/>
      </c>
      <c r="DW59" s="243" t="str">
        <f>IF(ISBLANK('In Process Calc.'!BN52),"",'In Process Calc.'!BN52)</f>
        <v/>
      </c>
      <c r="DX59" s="243" t="str">
        <f>IF(ISBLANK('In Process Calc.'!BO52),"",'In Process Calc.'!BO52)</f>
        <v/>
      </c>
      <c r="DY59" s="243" t="str">
        <f>IF(ISBLANK('In Process Calc.'!BP52),"",'In Process Calc.'!BP52)</f>
        <v/>
      </c>
      <c r="DZ59" s="243" t="str">
        <f>IF(ISBLANK('In Process Calc.'!BQ52),"",'In Process Calc.'!BQ52)</f>
        <v/>
      </c>
      <c r="EA59" s="243" t="str">
        <f>IF(ISBLANK('In Process Calc.'!BR52),"",'In Process Calc.'!BR52)</f>
        <v/>
      </c>
      <c r="EB59" s="243" t="str">
        <f>IF(ISBLANK('In Process Calc.'!BS52),"",'In Process Calc.'!BS52)</f>
        <v/>
      </c>
      <c r="EC59" s="243" t="str">
        <f>IF(ISBLANK('In Process Calc.'!BT52),"",'In Process Calc.'!BT52)</f>
        <v/>
      </c>
      <c r="ED59" s="243" t="str">
        <f>IF(ISBLANK('In Process Calc.'!BU52),"",'In Process Calc.'!BU52)</f>
        <v/>
      </c>
      <c r="EE59" s="243" t="str">
        <f>IF(ISBLANK('In Process Calc.'!BV52),"",'In Process Calc.'!BV52)</f>
        <v/>
      </c>
      <c r="EF59" s="243" t="str">
        <f>IF(ISBLANK('In Process Calc.'!BW52),"",'In Process Calc.'!BW52)</f>
        <v/>
      </c>
      <c r="EG59" s="243" t="str">
        <f>IF(ISBLANK('In Process Calc.'!BX52),"",'In Process Calc.'!BX52)</f>
        <v/>
      </c>
      <c r="EH59" s="243" t="str">
        <f>IF(ISBLANK('In Process Calc.'!BY52),"",'In Process Calc.'!BY52)</f>
        <v/>
      </c>
      <c r="EI59" s="243" t="str">
        <f>IF(ISBLANK('In Process Calc.'!BZ52),"",'In Process Calc.'!BZ52)</f>
        <v/>
      </c>
      <c r="EJ59" s="243" t="str">
        <f>IF(ISBLANK('In Process Calc.'!CA52),"",'In Process Calc.'!CA52)</f>
        <v/>
      </c>
      <c r="EK59" s="243" t="str">
        <f>IF(ISBLANK('Post Process Calc.'!A59),"",'Post Process Calc.'!A59)</f>
        <v/>
      </c>
      <c r="EL59" s="243" t="str">
        <f>IF(ISBLANK('Post Process Calc.'!C59),"",'Post Process Calc.'!C59)</f>
        <v/>
      </c>
      <c r="EM59" s="243" t="str">
        <f>IF(ISBLANK('Post Process Calc.'!D59),"",'Post Process Calc.'!D59)</f>
        <v/>
      </c>
      <c r="EN59" s="243" t="str">
        <f>IF(ISBLANK('Post Process Calc.'!E59),"",'Post Process Calc.'!E59)</f>
        <v/>
      </c>
      <c r="EO59" s="243" t="str">
        <f>IF(ISBLANK('Post Process Calc.'!F59),"",'Post Process Calc.'!F59)</f>
        <v/>
      </c>
      <c r="EP59" s="243" t="str">
        <f>IF(ISBLANK('Post Process Calc.'!G59),"",'Post Process Calc.'!G59)</f>
        <v/>
      </c>
      <c r="EQ59" s="243" t="str">
        <f>IF(ISBLANK('Post Process Calc.'!H59),"",'Post Process Calc.'!H59)</f>
        <v/>
      </c>
      <c r="ER59" s="243" t="str">
        <f>IF(ISBLANK('Post Process Calc.'!I59),"",'Post Process Calc.'!I59)</f>
        <v/>
      </c>
      <c r="ES59" s="243" t="str">
        <f>IF(ISBLANK('Post Process Calc.'!J59),"",'Post Process Calc.'!J59)</f>
        <v/>
      </c>
      <c r="ET59" s="243" t="str">
        <f>IF(ISBLANK('Post Process Calc.'!K59),"",'Post Process Calc.'!K59)</f>
        <v/>
      </c>
      <c r="EU59" s="243" t="str">
        <f>IF(ISBLANK('Post Process Calc.'!L59),"",'Post Process Calc.'!L59)</f>
        <v/>
      </c>
      <c r="EV59" s="243" t="str">
        <f>IF(ISBLANK('Post Process Calc.'!M59),"",'Post Process Calc.'!M59)</f>
        <v/>
      </c>
      <c r="EW59" s="243" t="str">
        <f>IF(ISBLANK('Post Process Calc.'!N59),"",'Post Process Calc.'!N59)</f>
        <v/>
      </c>
      <c r="EX59" s="243" t="str">
        <f>IF(ISBLANK('Post Process Calc.'!O59),"",'Post Process Calc.'!O59)</f>
        <v/>
      </c>
      <c r="EY59" s="243" t="str">
        <f>IF(ISBLANK('Post Process Calc.'!P59),"",'Post Process Calc.'!P59)</f>
        <v/>
      </c>
      <c r="EZ59" s="243" t="str">
        <f>IF(ISBLANK('Post Process Calc.'!Q59),"",'Post Process Calc.'!Q59)</f>
        <v/>
      </c>
      <c r="FA59" s="243" t="str">
        <f>IF(ISBLANK('Post Process Calc.'!R59),"",'Post Process Calc.'!R59)</f>
        <v/>
      </c>
      <c r="FB59" s="243" t="str">
        <f>IF(ISBLANK('Post Process Calc.'!S59),"",'Post Process Calc.'!S59)</f>
        <v/>
      </c>
      <c r="FC59" s="243" t="str">
        <f>IF(ISBLANK('Post Process Calc.'!T59),"",'Post Process Calc.'!T59)</f>
        <v/>
      </c>
      <c r="FD59" s="243" t="str">
        <f>IF(ISBLANK('Post Process Calc.'!U59),"",'Post Process Calc.'!U59)</f>
        <v/>
      </c>
      <c r="FE59" s="243" t="str">
        <f>IF(ISBLANK('Post Process Calc.'!V59),"",'Post Process Calc.'!V59)</f>
        <v/>
      </c>
      <c r="FF59" s="243" t="str">
        <f>IF(ISBLANK('Post Process Calc.'!W59),"",'Post Process Calc.'!W59)</f>
        <v/>
      </c>
      <c r="FG59" s="243" t="str">
        <f>IF(ISBLANK('Post Process Calc.'!X59),"",'Post Process Calc.'!X59)</f>
        <v/>
      </c>
      <c r="FH59" s="243" t="str">
        <f>IF(ISBLANK('Post Process Calc.'!Y59),"",'Post Process Calc.'!Y59)</f>
        <v/>
      </c>
      <c r="FI59" s="243" t="str">
        <f>IF(ISBLANK('Post Process Calc.'!Z59),"",'Post Process Calc.'!Z59)</f>
        <v/>
      </c>
      <c r="FJ59" s="243" t="str">
        <f>IF(ISBLANK('Post Process Calc.'!AA59),"",'Post Process Calc.'!AA59)</f>
        <v/>
      </c>
      <c r="FK59" s="243" t="str">
        <f>IF(ISBLANK('Post Process Calc.'!AB59),"",'Post Process Calc.'!AB59)</f>
        <v/>
      </c>
      <c r="FL59" s="243" t="str">
        <f>IF(ISBLANK('Post Process Calc.'!AC59),"",'Post Process Calc.'!AC59)</f>
        <v/>
      </c>
      <c r="FM59" s="243" t="str">
        <f>IF(ISBLANK('Post Process Calc.'!AD59),"",'Post Process Calc.'!AD59)</f>
        <v/>
      </c>
      <c r="FN59" s="243" t="str">
        <f>IF(ISBLANK('Post Process Calc.'!AE59),"",'Post Process Calc.'!AE59)</f>
        <v/>
      </c>
      <c r="FO59" s="243" t="str">
        <f>IF(ISBLANK('Post Process Calc.'!AF59),"",'Post Process Calc.'!AF59)</f>
        <v/>
      </c>
      <c r="FP59" s="243" t="str">
        <f>IF(ISBLANK('Post Process Calc.'!AG59),"",'Post Process Calc.'!AG59)</f>
        <v/>
      </c>
      <c r="FQ59" s="243" t="str">
        <f>IF(ISBLANK('Post Process Calc.'!AH59),"",'Post Process Calc.'!AH59)</f>
        <v/>
      </c>
      <c r="FR59" s="243" t="str">
        <f>IF(ISBLANK('Post Process Calc.'!AI59),"",'Post Process Calc.'!AI59)</f>
        <v/>
      </c>
      <c r="FS59" s="243" t="str">
        <f>IF(ISBLANK('Post Process Calc.'!AJ59),"",'Post Process Calc.'!AJ59)</f>
        <v/>
      </c>
    </row>
    <row r="60" spans="1:175">
      <c r="A60" s="238" t="str">
        <f>IF(Glutamine!B51&lt;&gt;0,Glutamine!$B$1,"")</f>
        <v/>
      </c>
      <c r="B60" s="238" t="str">
        <f>IF(ISBLANK(Glutamine!A51),"",Glutamine!A51)</f>
        <v/>
      </c>
      <c r="C60" s="245" t="str">
        <f>IF(ISBLANK(Glutamine!B51),"",Glutamine!B51)</f>
        <v/>
      </c>
      <c r="D60" s="246" t="str">
        <f>IF(ISBLANK(Glutamine!C51),"",Glutamine!C51)</f>
        <v/>
      </c>
      <c r="E60" s="238" t="str">
        <f>IF(ISBLANK(Glutamine!D51),"",Glutamine!D51)</f>
        <v/>
      </c>
      <c r="F60" s="238" t="str">
        <f>IF(ISBLANK(Glutamine!E51),"",Glutamine!E51)</f>
        <v/>
      </c>
      <c r="G60" s="238" t="str">
        <f>IF(ISBLANK(Glutamine!G51),"",Glutamine!G51)</f>
        <v/>
      </c>
      <c r="H60" s="238" t="str">
        <f>IF(ISBLANK(Glutamine!H51),"",Glutamine!H51)</f>
        <v/>
      </c>
      <c r="I60" s="238" t="str">
        <f>IF(ISBLANK(Glutamine!I51),"",Glutamine!I51)</f>
        <v/>
      </c>
      <c r="J60" s="238" t="str">
        <f>IF(ISBLANK(Glutamine!J51),"",Glutamine!J51)</f>
        <v/>
      </c>
      <c r="K60" s="238" t="str">
        <f>IF(ISBLANK(Glutamine!K51),"",Glutamine!K51)</f>
        <v/>
      </c>
      <c r="L60" s="238" t="str">
        <f>IF(ISBLANK(Glutamine!L51),"",Glutamine!L51)</f>
        <v/>
      </c>
      <c r="M60" s="238" t="str">
        <f>IF(ISBLANK(Glutamine!M51),"",Glutamine!M51)</f>
        <v/>
      </c>
      <c r="N60" s="238" t="str">
        <f>IF(ISBLANK(Glutamine!N51),"",Glutamine!N51)</f>
        <v/>
      </c>
      <c r="O60" s="238" t="str">
        <f>IF(ISBLANK(Glutamine!O51),"",Glutamine!O51)</f>
        <v/>
      </c>
      <c r="P60" s="238" t="str">
        <f>IF(ISBLANK(Glutamine!P51),"",Glutamine!P51)</f>
        <v/>
      </c>
      <c r="Q60" s="238" t="str">
        <f>IF(ISBLANK(Glutamine!Q51),"",Glutamine!Q51)</f>
        <v/>
      </c>
      <c r="R60" s="238" t="str">
        <f>IF(ISBLANK(Glutamine!R51),"",Glutamine!R51)</f>
        <v/>
      </c>
      <c r="S60" s="238" t="str">
        <f>IF(ISBLANK(Glutamine!S51),"",Glutamine!S51)</f>
        <v/>
      </c>
      <c r="T60" s="238" t="str">
        <f>IF(ISBLANK(Glutamine!T51),"",Glutamine!T51)</f>
        <v/>
      </c>
      <c r="U60" s="238" t="str">
        <f>IF(ISBLANK(Glutamine!U51),"",Glutamine!U51)</f>
        <v/>
      </c>
      <c r="V60" s="238" t="str">
        <f>IF(ISBLANK(Glutamine!V51),"",Glutamine!V51)</f>
        <v/>
      </c>
      <c r="W60" s="238" t="str">
        <f>IF(ISBLANK(Glutamine!W51),"",Glutamine!W51)</f>
        <v/>
      </c>
      <c r="X60" s="238" t="str">
        <f>IF(ISBLANK(Glutamine!X51),"",Glutamine!X51)</f>
        <v/>
      </c>
      <c r="Y60" s="238" t="str">
        <f>IF(ISBLANK(Glutamine!Y51),"",Glutamine!Y51)</f>
        <v/>
      </c>
      <c r="Z60" s="238" t="str">
        <f>IF(ISBLANK(Glutamine!Z51),"",Glutamine!Z51)</f>
        <v/>
      </c>
      <c r="AA60" s="238" t="str">
        <f>IF(ISBLANK(Glutamine!AA51),"",Glutamine!AA51)</f>
        <v/>
      </c>
      <c r="AB60" s="238" t="str">
        <f>IF(ISBLANK(Glutamine!AB51),"",Glutamine!AB51)</f>
        <v/>
      </c>
      <c r="AC60" s="238" t="str">
        <f>IF(ISBLANK(Glutamine!AC51),"",Glutamine!AC51)</f>
        <v/>
      </c>
      <c r="AD60" s="238" t="str">
        <f>IF(ISBLANK(Glutamine!AD51),"",Glutamine!AD51)</f>
        <v/>
      </c>
      <c r="AE60" s="238" t="str">
        <f>IF(ISBLANK(Glutamine!AE51),"",Glutamine!AE51)</f>
        <v/>
      </c>
      <c r="AF60" s="238" t="str">
        <f>IF(ISBLANK(Glutamine!AF51),"",Glutamine!AF51)</f>
        <v/>
      </c>
      <c r="AG60" s="238" t="str">
        <f>IF(ISBLANK(Glutamine!AG51),"",Glutamine!AG51)</f>
        <v/>
      </c>
      <c r="AH60" s="238" t="str">
        <f>IF(ISBLANK(Glutamine!AH51),"",Glutamine!AH51)</f>
        <v/>
      </c>
      <c r="AI60" s="238" t="str">
        <f>IF(ISBLANK(Glutamine!AI51),"",Glutamine!AI51)</f>
        <v/>
      </c>
      <c r="AJ60" s="238" t="str">
        <f>IF(ISBLANK(Glutamine!AJ51),"",Glutamine!AJ51)</f>
        <v/>
      </c>
      <c r="AK60" s="238" t="str">
        <f>IF(ISBLANK(Glutamine!AK51),"",Glutamine!AK51)</f>
        <v/>
      </c>
      <c r="AL60" s="238" t="str">
        <f>IF(ISBLANK(Glutamine!AL51),"",Glutamine!AL51)</f>
        <v/>
      </c>
      <c r="AM60" s="238" t="str">
        <f>IF(ISBLANK(Glutamine!AM51),"",Glutamine!AM51)</f>
        <v/>
      </c>
      <c r="AN60" s="238" t="str">
        <f>IF(ISBLANK(Glutamine!AN51),"",Glutamine!AN51)</f>
        <v/>
      </c>
      <c r="AO60" s="238" t="str">
        <f>IF(ISBLANK(Glutamine!AO51),"",Glutamine!AO51)</f>
        <v/>
      </c>
      <c r="AP60" s="238" t="str">
        <f>IF(ISBLANK(Glutamine!AP51),"",Glutamine!AP51)</f>
        <v/>
      </c>
      <c r="AQ60" s="238" t="e">
        <f>IF(ISBLANK(Glutamine!#REF!),"",Glutamine!#REF!)</f>
        <v>#REF!</v>
      </c>
      <c r="AR60" s="238" t="e">
        <f>IF(ISBLANK(Glutamine!#REF!),"",Glutamine!#REF!)</f>
        <v>#REF!</v>
      </c>
      <c r="AS60" s="238" t="e">
        <f>IF(ISBLANK(Glutamine!#REF!),"",Glutamine!#REF!)</f>
        <v>#REF!</v>
      </c>
      <c r="AT60" s="238" t="e">
        <f>IF(ISBLANK(Glutamine!#REF!),"",Glutamine!#REF!)</f>
        <v>#REF!</v>
      </c>
      <c r="AU60" s="238" t="e">
        <f>IF(ISBLANK(Glutamine!#REF!),"",Glutamine!#REF!)</f>
        <v>#REF!</v>
      </c>
      <c r="AV60" s="238" t="e">
        <f>IF(ISBLANK(Glutamine!#REF!),"",Glutamine!#REF!)</f>
        <v>#REF!</v>
      </c>
      <c r="AW60" s="238" t="e">
        <f>IF(ISBLANK(Glutamine!#REF!),"",Glutamine!#REF!)</f>
        <v>#REF!</v>
      </c>
      <c r="AX60" s="238" t="e">
        <f>IF(ISBLANK(Glutamine!#REF!),"",Glutamine!#REF!)</f>
        <v>#REF!</v>
      </c>
      <c r="AY60" s="238" t="e">
        <f>IF(ISBLANK(Glutamine!#REF!),"",Glutamine!#REF!)</f>
        <v>#REF!</v>
      </c>
      <c r="AZ60" s="238" t="e">
        <f>IF(ISBLANK(Glutamine!#REF!),"",Glutamine!#REF!)</f>
        <v>#REF!</v>
      </c>
      <c r="BA60" s="238" t="e">
        <f>IF(ISBLANK(Glutamine!#REF!),"",Glutamine!#REF!)</f>
        <v>#REF!</v>
      </c>
      <c r="BB60" s="238" t="e">
        <f>IF(ISBLANK(Glutamine!#REF!),"",Glutamine!#REF!)</f>
        <v>#REF!</v>
      </c>
      <c r="BC60" s="238" t="e">
        <f>IF(ISBLANK(Glutamine!#REF!),"",Glutamine!#REF!)</f>
        <v>#REF!</v>
      </c>
      <c r="BD60" s="238" t="e">
        <f>IF(ISBLANK(Glutamine!#REF!),"",Glutamine!#REF!)</f>
        <v>#REF!</v>
      </c>
      <c r="BE60" s="238" t="e">
        <f>IF(ISBLANK(Glutamine!#REF!),"",Glutamine!#REF!)</f>
        <v>#REF!</v>
      </c>
      <c r="BF60" s="238" t="e">
        <f>IF(ISBLANK(Glutamine!#REF!),"",Glutamine!#REF!)</f>
        <v>#REF!</v>
      </c>
      <c r="BG60" s="238" t="e">
        <f>IF(ISBLANK(Glutamine!#REF!),"",Glutamine!#REF!)</f>
        <v>#REF!</v>
      </c>
      <c r="BH60" s="238" t="e">
        <f>IF(ISBLANK(Glutamine!#REF!),"",Glutamine!#REF!)</f>
        <v>#REF!</v>
      </c>
      <c r="BI60" s="238" t="e">
        <f>IF(ISBLANK(Glutamine!#REF!),"",Glutamine!#REF!)</f>
        <v>#REF!</v>
      </c>
      <c r="BJ60" s="238" t="e">
        <f>IF(ISBLANK(Glutamine!#REF!),"",Glutamine!#REF!)</f>
        <v>#REF!</v>
      </c>
      <c r="BK60" s="238" t="e">
        <f>IF(ISBLANK(Glutamine!#REF!),"",Glutamine!#REF!)</f>
        <v>#REF!</v>
      </c>
      <c r="BL60" s="238" t="e">
        <f>IF(ISBLANK(Glutamine!#REF!),"",Glutamine!#REF!)</f>
        <v>#REF!</v>
      </c>
      <c r="BM60" s="238" t="e">
        <f>IF(ISBLANK(Glutamine!#REF!),"",Glutamine!#REF!)</f>
        <v>#REF!</v>
      </c>
      <c r="BN60" s="238" t="str">
        <f>IF(ISBLANK('In Process Calc.'!B53),"",ROUND('In Process Calc.'!B53,2))</f>
        <v/>
      </c>
      <c r="BO60" s="238" t="str">
        <f>IF(ISBLANK('In Process Calc.'!C53),"",ROUND('In Process Calc.'!C53,2))</f>
        <v/>
      </c>
      <c r="BP60" s="238" t="str">
        <f>IF(ISBLANK('In Process Calc.'!E53),"",'In Process Calc.'!E53)</f>
        <v/>
      </c>
      <c r="BQ60" s="238" t="str">
        <f>IF(ISBLANK('In Process Calc.'!F53),"",'In Process Calc.'!F53)</f>
        <v/>
      </c>
      <c r="BR60" s="238" t="str">
        <f>IF(ISBLANK('In Process Calc.'!H53),"",'In Process Calc.'!H53)</f>
        <v/>
      </c>
      <c r="BS60" s="238" t="str">
        <f>IF(ISBLANK('In Process Calc.'!J53),"",'In Process Calc.'!J53)</f>
        <v/>
      </c>
      <c r="BT60" s="238" t="str">
        <f>IF(ISBLANK('In Process Calc.'!K53),"",'In Process Calc.'!K53)</f>
        <v/>
      </c>
      <c r="BU60" s="238" t="str">
        <f>IF(ISBLANK('In Process Calc.'!L53),"",'In Process Calc.'!L53)</f>
        <v/>
      </c>
      <c r="BV60" s="243" t="str">
        <f>IF(ISBLANK('In Process Calc.'!M53),"",'In Process Calc.'!M53)</f>
        <v/>
      </c>
      <c r="BW60" s="243" t="str">
        <f>IF(ISBLANK('In Process Calc.'!N53),"",'In Process Calc.'!N53)</f>
        <v/>
      </c>
      <c r="BX60" s="243" t="str">
        <f>IF(ISBLANK('In Process Calc.'!O53),"",'In Process Calc.'!O53)</f>
        <v/>
      </c>
      <c r="BY60" s="243" t="str">
        <f>IF(ISBLANK('In Process Calc.'!P53),"",'In Process Calc.'!P53)</f>
        <v/>
      </c>
      <c r="BZ60" s="243" t="str">
        <f>IF(ISBLANK('In Process Calc.'!Q53),"",'In Process Calc.'!Q53)</f>
        <v/>
      </c>
      <c r="CA60" s="243" t="str">
        <f>IF(ISBLANK('In Process Calc.'!R53),"",'In Process Calc.'!R53)</f>
        <v/>
      </c>
      <c r="CB60" s="243" t="str">
        <f>IF(ISBLANK('In Process Calc.'!S53),"",'In Process Calc.'!S53)</f>
        <v/>
      </c>
      <c r="CC60" s="243" t="str">
        <f>IF(ISBLANK('In Process Calc.'!T53),"",'In Process Calc.'!T53)</f>
        <v/>
      </c>
      <c r="CD60" s="243" t="str">
        <f>IF(ISBLANK('In Process Calc.'!U53),"",'In Process Calc.'!U53)</f>
        <v/>
      </c>
      <c r="CE60" s="243" t="str">
        <f>IF(ISBLANK('In Process Calc.'!V53),"",'In Process Calc.'!V53)</f>
        <v/>
      </c>
      <c r="CF60" s="243" t="str">
        <f>IF(ISBLANK('In Process Calc.'!W53),"",'In Process Calc.'!W53)</f>
        <v/>
      </c>
      <c r="CG60" s="243" t="str">
        <f>IF(ISBLANK('In Process Calc.'!X53),"",'In Process Calc.'!X53)</f>
        <v/>
      </c>
      <c r="CH60" s="243" t="str">
        <f>IF(ISBLANK('In Process Calc.'!Y53),"",'In Process Calc.'!Y53)</f>
        <v/>
      </c>
      <c r="CI60" s="243" t="str">
        <f>IF(ISBLANK('In Process Calc.'!Z53),"",'In Process Calc.'!Z53)</f>
        <v/>
      </c>
      <c r="CJ60" s="243" t="str">
        <f>IF(ISBLANK('In Process Calc.'!AA53),"",'In Process Calc.'!AA53)</f>
        <v/>
      </c>
      <c r="CK60" s="243" t="str">
        <f>IF(ISBLANK('In Process Calc.'!AB53),"",'In Process Calc.'!AB53)</f>
        <v/>
      </c>
      <c r="CL60" s="243" t="str">
        <f>IF(ISBLANK('In Process Calc.'!AC53),"",'In Process Calc.'!AC53)</f>
        <v/>
      </c>
      <c r="CM60" s="243" t="str">
        <f>IF(ISBLANK('In Process Calc.'!AD53),"",'In Process Calc.'!AD53)</f>
        <v/>
      </c>
      <c r="CN60" s="243" t="str">
        <f>IF(ISBLANK('In Process Calc.'!AE53),"",'In Process Calc.'!AE53)</f>
        <v/>
      </c>
      <c r="CO60" s="243" t="str">
        <f>IF(ISBLANK('In Process Calc.'!AF53),"",'In Process Calc.'!AF53)</f>
        <v/>
      </c>
      <c r="CP60" s="243" t="str">
        <f>IF(ISBLANK('In Process Calc.'!AG53),"",'In Process Calc.'!AG53)</f>
        <v/>
      </c>
      <c r="CQ60" s="243" t="str">
        <f>IF(ISBLANK('In Process Calc.'!AH53),"",'In Process Calc.'!AH53)</f>
        <v/>
      </c>
      <c r="CR60" s="243" t="str">
        <f>IF(ISBLANK('In Process Calc.'!AI53),"",'In Process Calc.'!AI53)</f>
        <v/>
      </c>
      <c r="CS60" s="243" t="str">
        <f>IF(ISBLANK('In Process Calc.'!AJ53),"",'In Process Calc.'!AJ53)</f>
        <v/>
      </c>
      <c r="CT60" s="243" t="str">
        <f>IF(ISBLANK('In Process Calc.'!AK53),"",'In Process Calc.'!AK53)</f>
        <v/>
      </c>
      <c r="CU60" s="243" t="str">
        <f>IF(ISBLANK('In Process Calc.'!AL53),"",'In Process Calc.'!AL53)</f>
        <v/>
      </c>
      <c r="CV60" s="243" t="str">
        <f>IF(ISBLANK('In Process Calc.'!AM53),"",'In Process Calc.'!AM53)</f>
        <v/>
      </c>
      <c r="CW60" s="243" t="str">
        <f>IF(ISBLANK('In Process Calc.'!AN53),"",'In Process Calc.'!AN53)</f>
        <v/>
      </c>
      <c r="CX60" s="243" t="str">
        <f>IF(ISBLANK('In Process Calc.'!AO53),"",'In Process Calc.'!AO53)</f>
        <v/>
      </c>
      <c r="CY60" s="243" t="str">
        <f>IF(ISBLANK('In Process Calc.'!AP53),"",'In Process Calc.'!AP53)</f>
        <v/>
      </c>
      <c r="CZ60" s="243" t="str">
        <f>IF(ISBLANK('In Process Calc.'!AQ53),"",'In Process Calc.'!AQ53)</f>
        <v/>
      </c>
      <c r="DA60" s="243" t="str">
        <f>IF(ISBLANK('In Process Calc.'!AR53),"",'In Process Calc.'!AR53)</f>
        <v/>
      </c>
      <c r="DB60" s="243" t="str">
        <f>IF(ISBLANK('In Process Calc.'!AS53),"",'In Process Calc.'!AS53)</f>
        <v/>
      </c>
      <c r="DC60" s="243" t="str">
        <f>IF(ISBLANK('In Process Calc.'!AT53),"",'In Process Calc.'!AT53)</f>
        <v/>
      </c>
      <c r="DD60" s="243" t="str">
        <f>IF(ISBLANK('In Process Calc.'!AU53),"",'In Process Calc.'!AU53)</f>
        <v/>
      </c>
      <c r="DE60" s="243" t="str">
        <f>IF(ISBLANK('In Process Calc.'!AV53),"",'In Process Calc.'!AV53)</f>
        <v/>
      </c>
      <c r="DF60" s="243" t="str">
        <f>IF(ISBLANK('In Process Calc.'!AW53),"",'In Process Calc.'!AW53)</f>
        <v/>
      </c>
      <c r="DG60" s="243" t="str">
        <f>IF(ISBLANK('In Process Calc.'!AX53),"",'In Process Calc.'!AX53)</f>
        <v/>
      </c>
      <c r="DH60" s="243" t="str">
        <f>IF(ISBLANK('In Process Calc.'!AY53),"",'In Process Calc.'!AY53)</f>
        <v/>
      </c>
      <c r="DI60" s="243" t="str">
        <f>IF(ISBLANK('In Process Calc.'!AZ53),"",'In Process Calc.'!AZ53)</f>
        <v/>
      </c>
      <c r="DJ60" s="243" t="str">
        <f>IF(ISBLANK('In Process Calc.'!BA53),"",'In Process Calc.'!BA53)</f>
        <v/>
      </c>
      <c r="DK60" s="243" t="str">
        <f>IF(ISBLANK('In Process Calc.'!BB53),"",'In Process Calc.'!BB53)</f>
        <v/>
      </c>
      <c r="DL60" s="243" t="str">
        <f>IF(ISBLANK('In Process Calc.'!BC53),"",'In Process Calc.'!BC53)</f>
        <v/>
      </c>
      <c r="DM60" s="243" t="str">
        <f>IF(ISBLANK('In Process Calc.'!BD53),"",'In Process Calc.'!BD53)</f>
        <v/>
      </c>
      <c r="DN60" s="243" t="str">
        <f>IF(ISBLANK('In Process Calc.'!BE53),"",'In Process Calc.'!BE53)</f>
        <v/>
      </c>
      <c r="DO60" s="243" t="str">
        <f>IF(ISBLANK('In Process Calc.'!BF53),"",'In Process Calc.'!BF53)</f>
        <v/>
      </c>
      <c r="DP60" s="243" t="str">
        <f>IF(ISBLANK('In Process Calc.'!BG53),"",'In Process Calc.'!BG53)</f>
        <v/>
      </c>
      <c r="DQ60" s="243" t="str">
        <f>IF(ISBLANK('In Process Calc.'!BH53),"",'In Process Calc.'!BH53)</f>
        <v/>
      </c>
      <c r="DR60" s="243" t="str">
        <f>IF(ISBLANK('In Process Calc.'!BI53),"",'In Process Calc.'!BI53)</f>
        <v/>
      </c>
      <c r="DS60" s="243" t="str">
        <f>IF(ISBLANK('In Process Calc.'!BJ53),"",'In Process Calc.'!BJ53)</f>
        <v/>
      </c>
      <c r="DT60" s="243" t="str">
        <f>IF(ISBLANK('In Process Calc.'!BK53),"",'In Process Calc.'!BK53)</f>
        <v/>
      </c>
      <c r="DU60" s="243" t="str">
        <f>IF(ISBLANK('In Process Calc.'!BL53),"",'In Process Calc.'!BL53)</f>
        <v/>
      </c>
      <c r="DV60" s="243" t="str">
        <f>IF(ISBLANK('In Process Calc.'!BM53),"",'In Process Calc.'!BM53)</f>
        <v/>
      </c>
      <c r="DW60" s="243" t="str">
        <f>IF(ISBLANK('In Process Calc.'!BN53),"",'In Process Calc.'!BN53)</f>
        <v/>
      </c>
      <c r="DX60" s="243" t="str">
        <f>IF(ISBLANK('In Process Calc.'!BO53),"",'In Process Calc.'!BO53)</f>
        <v/>
      </c>
      <c r="DY60" s="243" t="str">
        <f>IF(ISBLANK('In Process Calc.'!BP53),"",'In Process Calc.'!BP53)</f>
        <v/>
      </c>
      <c r="DZ60" s="243" t="str">
        <f>IF(ISBLANK('In Process Calc.'!BQ53),"",'In Process Calc.'!BQ53)</f>
        <v/>
      </c>
      <c r="EA60" s="243" t="str">
        <f>IF(ISBLANK('In Process Calc.'!BR53),"",'In Process Calc.'!BR53)</f>
        <v/>
      </c>
      <c r="EB60" s="243" t="str">
        <f>IF(ISBLANK('In Process Calc.'!BS53),"",'In Process Calc.'!BS53)</f>
        <v/>
      </c>
      <c r="EC60" s="243" t="str">
        <f>IF(ISBLANK('In Process Calc.'!BT53),"",'In Process Calc.'!BT53)</f>
        <v/>
      </c>
      <c r="ED60" s="243" t="str">
        <f>IF(ISBLANK('In Process Calc.'!BU53),"",'In Process Calc.'!BU53)</f>
        <v/>
      </c>
      <c r="EE60" s="243" t="str">
        <f>IF(ISBLANK('In Process Calc.'!BV53),"",'In Process Calc.'!BV53)</f>
        <v/>
      </c>
      <c r="EF60" s="243" t="str">
        <f>IF(ISBLANK('In Process Calc.'!BW53),"",'In Process Calc.'!BW53)</f>
        <v/>
      </c>
      <c r="EG60" s="243" t="str">
        <f>IF(ISBLANK('In Process Calc.'!BX53),"",'In Process Calc.'!BX53)</f>
        <v/>
      </c>
      <c r="EH60" s="243" t="str">
        <f>IF(ISBLANK('In Process Calc.'!BY53),"",'In Process Calc.'!BY53)</f>
        <v/>
      </c>
      <c r="EI60" s="243" t="str">
        <f>IF(ISBLANK('In Process Calc.'!BZ53),"",'In Process Calc.'!BZ53)</f>
        <v/>
      </c>
      <c r="EJ60" s="243" t="str">
        <f>IF(ISBLANK('In Process Calc.'!CA53),"",'In Process Calc.'!CA53)</f>
        <v/>
      </c>
      <c r="EK60" s="243" t="str">
        <f>IF(ISBLANK('Post Process Calc.'!A60),"",'Post Process Calc.'!A60)</f>
        <v/>
      </c>
      <c r="EL60" s="243" t="str">
        <f>IF(ISBLANK('Post Process Calc.'!C60),"",'Post Process Calc.'!C60)</f>
        <v/>
      </c>
      <c r="EM60" s="243" t="str">
        <f>IF(ISBLANK('Post Process Calc.'!D60),"",'Post Process Calc.'!D60)</f>
        <v/>
      </c>
      <c r="EN60" s="243" t="str">
        <f>IF(ISBLANK('Post Process Calc.'!E60),"",'Post Process Calc.'!E60)</f>
        <v/>
      </c>
      <c r="EO60" s="243" t="str">
        <f>IF(ISBLANK('Post Process Calc.'!F60),"",'Post Process Calc.'!F60)</f>
        <v/>
      </c>
      <c r="EP60" s="243" t="str">
        <f>IF(ISBLANK('Post Process Calc.'!G60),"",'Post Process Calc.'!G60)</f>
        <v/>
      </c>
      <c r="EQ60" s="243" t="str">
        <f>IF(ISBLANK('Post Process Calc.'!H60),"",'Post Process Calc.'!H60)</f>
        <v/>
      </c>
      <c r="ER60" s="243" t="str">
        <f>IF(ISBLANK('Post Process Calc.'!I60),"",'Post Process Calc.'!I60)</f>
        <v/>
      </c>
      <c r="ES60" s="243" t="str">
        <f>IF(ISBLANK('Post Process Calc.'!J60),"",'Post Process Calc.'!J60)</f>
        <v/>
      </c>
      <c r="ET60" s="243" t="str">
        <f>IF(ISBLANK('Post Process Calc.'!K60),"",'Post Process Calc.'!K60)</f>
        <v/>
      </c>
      <c r="EU60" s="243" t="str">
        <f>IF(ISBLANK('Post Process Calc.'!L60),"",'Post Process Calc.'!L60)</f>
        <v/>
      </c>
      <c r="EV60" s="243" t="str">
        <f>IF(ISBLANK('Post Process Calc.'!M60),"",'Post Process Calc.'!M60)</f>
        <v/>
      </c>
      <c r="EW60" s="243" t="str">
        <f>IF(ISBLANK('Post Process Calc.'!N60),"",'Post Process Calc.'!N60)</f>
        <v/>
      </c>
      <c r="EX60" s="243" t="str">
        <f>IF(ISBLANK('Post Process Calc.'!O60),"",'Post Process Calc.'!O60)</f>
        <v/>
      </c>
      <c r="EY60" s="243" t="str">
        <f>IF(ISBLANK('Post Process Calc.'!P60),"",'Post Process Calc.'!P60)</f>
        <v/>
      </c>
      <c r="EZ60" s="243" t="str">
        <f>IF(ISBLANK('Post Process Calc.'!Q60),"",'Post Process Calc.'!Q60)</f>
        <v/>
      </c>
      <c r="FA60" s="243" t="str">
        <f>IF(ISBLANK('Post Process Calc.'!R60),"",'Post Process Calc.'!R60)</f>
        <v/>
      </c>
      <c r="FB60" s="243" t="str">
        <f>IF(ISBLANK('Post Process Calc.'!S60),"",'Post Process Calc.'!S60)</f>
        <v/>
      </c>
      <c r="FC60" s="243" t="str">
        <f>IF(ISBLANK('Post Process Calc.'!T60),"",'Post Process Calc.'!T60)</f>
        <v/>
      </c>
      <c r="FD60" s="243" t="str">
        <f>IF(ISBLANK('Post Process Calc.'!U60),"",'Post Process Calc.'!U60)</f>
        <v/>
      </c>
      <c r="FE60" s="243" t="str">
        <f>IF(ISBLANK('Post Process Calc.'!V60),"",'Post Process Calc.'!V60)</f>
        <v/>
      </c>
      <c r="FF60" s="243" t="str">
        <f>IF(ISBLANK('Post Process Calc.'!W60),"",'Post Process Calc.'!W60)</f>
        <v/>
      </c>
      <c r="FG60" s="243" t="str">
        <f>IF(ISBLANK('Post Process Calc.'!X60),"",'Post Process Calc.'!X60)</f>
        <v/>
      </c>
      <c r="FH60" s="243" t="str">
        <f>IF(ISBLANK('Post Process Calc.'!Y60),"",'Post Process Calc.'!Y60)</f>
        <v/>
      </c>
      <c r="FI60" s="243" t="str">
        <f>IF(ISBLANK('Post Process Calc.'!Z60),"",'Post Process Calc.'!Z60)</f>
        <v/>
      </c>
      <c r="FJ60" s="243" t="str">
        <f>IF(ISBLANK('Post Process Calc.'!AA60),"",'Post Process Calc.'!AA60)</f>
        <v/>
      </c>
      <c r="FK60" s="243" t="str">
        <f>IF(ISBLANK('Post Process Calc.'!AB60),"",'Post Process Calc.'!AB60)</f>
        <v/>
      </c>
      <c r="FL60" s="243" t="str">
        <f>IF(ISBLANK('Post Process Calc.'!AC60),"",'Post Process Calc.'!AC60)</f>
        <v/>
      </c>
      <c r="FM60" s="243" t="str">
        <f>IF(ISBLANK('Post Process Calc.'!AD60),"",'Post Process Calc.'!AD60)</f>
        <v/>
      </c>
      <c r="FN60" s="243" t="str">
        <f>IF(ISBLANK('Post Process Calc.'!AE60),"",'Post Process Calc.'!AE60)</f>
        <v/>
      </c>
      <c r="FO60" s="243" t="str">
        <f>IF(ISBLANK('Post Process Calc.'!AF60),"",'Post Process Calc.'!AF60)</f>
        <v/>
      </c>
      <c r="FP60" s="243" t="str">
        <f>IF(ISBLANK('Post Process Calc.'!AG60),"",'Post Process Calc.'!AG60)</f>
        <v/>
      </c>
      <c r="FQ60" s="243" t="str">
        <f>IF(ISBLANK('Post Process Calc.'!AH60),"",'Post Process Calc.'!AH60)</f>
        <v/>
      </c>
      <c r="FR60" s="243" t="str">
        <f>IF(ISBLANK('Post Process Calc.'!AI60),"",'Post Process Calc.'!AI60)</f>
        <v/>
      </c>
      <c r="FS60" s="243" t="str">
        <f>IF(ISBLANK('Post Process Calc.'!AJ60),"",'Post Process Calc.'!AJ60)</f>
        <v/>
      </c>
    </row>
    <row r="61" spans="1:175">
      <c r="A61" s="238" t="str">
        <f>IF(Glutamine!B52&lt;&gt;0,Glutamine!$B$1,"")</f>
        <v/>
      </c>
      <c r="B61" s="238" t="str">
        <f>IF(ISBLANK(Glutamine!A52),"",Glutamine!A52)</f>
        <v/>
      </c>
      <c r="C61" s="245" t="str">
        <f>IF(ISBLANK(Glutamine!B52),"",Glutamine!B52)</f>
        <v/>
      </c>
      <c r="D61" s="246" t="str">
        <f>IF(ISBLANK(Glutamine!C52),"",Glutamine!C52)</f>
        <v/>
      </c>
      <c r="E61" s="238" t="str">
        <f>IF(ISBLANK(Glutamine!D52),"",Glutamine!D52)</f>
        <v/>
      </c>
      <c r="F61" s="238" t="str">
        <f>IF(ISBLANK(Glutamine!E52),"",Glutamine!E52)</f>
        <v/>
      </c>
      <c r="G61" s="238" t="str">
        <f>IF(ISBLANK(Glutamine!G52),"",Glutamine!G52)</f>
        <v/>
      </c>
      <c r="H61" s="238" t="str">
        <f>IF(ISBLANK(Glutamine!H52),"",Glutamine!H52)</f>
        <v/>
      </c>
      <c r="I61" s="238" t="str">
        <f>IF(ISBLANK(Glutamine!I52),"",Glutamine!I52)</f>
        <v/>
      </c>
      <c r="J61" s="238" t="str">
        <f>IF(ISBLANK(Glutamine!J52),"",Glutamine!J52)</f>
        <v/>
      </c>
      <c r="K61" s="238" t="str">
        <f>IF(ISBLANK(Glutamine!K52),"",Glutamine!K52)</f>
        <v/>
      </c>
      <c r="L61" s="238" t="str">
        <f>IF(ISBLANK(Glutamine!L52),"",Glutamine!L52)</f>
        <v/>
      </c>
      <c r="M61" s="238" t="str">
        <f>IF(ISBLANK(Glutamine!M52),"",Glutamine!M52)</f>
        <v/>
      </c>
      <c r="N61" s="238" t="str">
        <f>IF(ISBLANK(Glutamine!N52),"",Glutamine!N52)</f>
        <v/>
      </c>
      <c r="O61" s="238" t="str">
        <f>IF(ISBLANK(Glutamine!O52),"",Glutamine!O52)</f>
        <v/>
      </c>
      <c r="P61" s="238" t="str">
        <f>IF(ISBLANK(Glutamine!P52),"",Glutamine!P52)</f>
        <v/>
      </c>
      <c r="Q61" s="238" t="str">
        <f>IF(ISBLANK(Glutamine!Q52),"",Glutamine!Q52)</f>
        <v/>
      </c>
      <c r="R61" s="238" t="str">
        <f>IF(ISBLANK(Glutamine!R52),"",Glutamine!R52)</f>
        <v/>
      </c>
      <c r="S61" s="238" t="str">
        <f>IF(ISBLANK(Glutamine!S52),"",Glutamine!S52)</f>
        <v/>
      </c>
      <c r="T61" s="238" t="str">
        <f>IF(ISBLANK(Glutamine!T52),"",Glutamine!T52)</f>
        <v/>
      </c>
      <c r="U61" s="238" t="str">
        <f>IF(ISBLANK(Glutamine!U52),"",Glutamine!U52)</f>
        <v/>
      </c>
      <c r="V61" s="238" t="str">
        <f>IF(ISBLANK(Glutamine!V52),"",Glutamine!V52)</f>
        <v/>
      </c>
      <c r="W61" s="238" t="str">
        <f>IF(ISBLANK(Glutamine!W52),"",Glutamine!W52)</f>
        <v/>
      </c>
      <c r="X61" s="238" t="str">
        <f>IF(ISBLANK(Glutamine!X52),"",Glutamine!X52)</f>
        <v/>
      </c>
      <c r="Y61" s="238" t="str">
        <f>IF(ISBLANK(Glutamine!Y52),"",Glutamine!Y52)</f>
        <v/>
      </c>
      <c r="Z61" s="238" t="str">
        <f>IF(ISBLANK(Glutamine!Z52),"",Glutamine!Z52)</f>
        <v/>
      </c>
      <c r="AA61" s="238" t="str">
        <f>IF(ISBLANK(Glutamine!AA52),"",Glutamine!AA52)</f>
        <v/>
      </c>
      <c r="AB61" s="238" t="str">
        <f>IF(ISBLANK(Glutamine!AB52),"",Glutamine!AB52)</f>
        <v/>
      </c>
      <c r="AC61" s="238" t="str">
        <f>IF(ISBLANK(Glutamine!AC52),"",Glutamine!AC52)</f>
        <v/>
      </c>
      <c r="AD61" s="238" t="str">
        <f>IF(ISBLANK(Glutamine!AD52),"",Glutamine!AD52)</f>
        <v/>
      </c>
      <c r="AE61" s="238" t="str">
        <f>IF(ISBLANK(Glutamine!AE52),"",Glutamine!AE52)</f>
        <v/>
      </c>
      <c r="AF61" s="238" t="str">
        <f>IF(ISBLANK(Glutamine!AF52),"",Glutamine!AF52)</f>
        <v/>
      </c>
      <c r="AG61" s="238" t="str">
        <f>IF(ISBLANK(Glutamine!AG52),"",Glutamine!AG52)</f>
        <v/>
      </c>
      <c r="AH61" s="238" t="str">
        <f>IF(ISBLANK(Glutamine!AH52),"",Glutamine!AH52)</f>
        <v/>
      </c>
      <c r="AI61" s="238" t="str">
        <f>IF(ISBLANK(Glutamine!AI52),"",Glutamine!AI52)</f>
        <v/>
      </c>
      <c r="AJ61" s="238" t="str">
        <f>IF(ISBLANK(Glutamine!AJ52),"",Glutamine!AJ52)</f>
        <v/>
      </c>
      <c r="AK61" s="238" t="str">
        <f>IF(ISBLANK(Glutamine!AK52),"",Glutamine!AK52)</f>
        <v/>
      </c>
      <c r="AL61" s="238" t="str">
        <f>IF(ISBLANK(Glutamine!AL52),"",Glutamine!AL52)</f>
        <v/>
      </c>
      <c r="AM61" s="238" t="str">
        <f>IF(ISBLANK(Glutamine!AM52),"",Glutamine!AM52)</f>
        <v/>
      </c>
      <c r="AN61" s="238" t="str">
        <f>IF(ISBLANK(Glutamine!AN52),"",Glutamine!AN52)</f>
        <v/>
      </c>
      <c r="AO61" s="238" t="str">
        <f>IF(ISBLANK(Glutamine!AO52),"",Glutamine!AO52)</f>
        <v/>
      </c>
      <c r="AP61" s="238" t="str">
        <f>IF(ISBLANK(Glutamine!AP52),"",Glutamine!AP52)</f>
        <v/>
      </c>
      <c r="AQ61" s="238" t="e">
        <f>IF(ISBLANK(Glutamine!#REF!),"",Glutamine!#REF!)</f>
        <v>#REF!</v>
      </c>
      <c r="AR61" s="238" t="e">
        <f>IF(ISBLANK(Glutamine!#REF!),"",Glutamine!#REF!)</f>
        <v>#REF!</v>
      </c>
      <c r="AS61" s="238" t="e">
        <f>IF(ISBLANK(Glutamine!#REF!),"",Glutamine!#REF!)</f>
        <v>#REF!</v>
      </c>
      <c r="AT61" s="238" t="e">
        <f>IF(ISBLANK(Glutamine!#REF!),"",Glutamine!#REF!)</f>
        <v>#REF!</v>
      </c>
      <c r="AU61" s="238" t="e">
        <f>IF(ISBLANK(Glutamine!#REF!),"",Glutamine!#REF!)</f>
        <v>#REF!</v>
      </c>
      <c r="AV61" s="238" t="e">
        <f>IF(ISBLANK(Glutamine!#REF!),"",Glutamine!#REF!)</f>
        <v>#REF!</v>
      </c>
      <c r="AW61" s="238" t="e">
        <f>IF(ISBLANK(Glutamine!#REF!),"",Glutamine!#REF!)</f>
        <v>#REF!</v>
      </c>
      <c r="AX61" s="238" t="e">
        <f>IF(ISBLANK(Glutamine!#REF!),"",Glutamine!#REF!)</f>
        <v>#REF!</v>
      </c>
      <c r="AY61" s="238" t="e">
        <f>IF(ISBLANK(Glutamine!#REF!),"",Glutamine!#REF!)</f>
        <v>#REF!</v>
      </c>
      <c r="AZ61" s="238" t="e">
        <f>IF(ISBLANK(Glutamine!#REF!),"",Glutamine!#REF!)</f>
        <v>#REF!</v>
      </c>
      <c r="BA61" s="238" t="e">
        <f>IF(ISBLANK(Glutamine!#REF!),"",Glutamine!#REF!)</f>
        <v>#REF!</v>
      </c>
      <c r="BB61" s="238" t="e">
        <f>IF(ISBLANK(Glutamine!#REF!),"",Glutamine!#REF!)</f>
        <v>#REF!</v>
      </c>
      <c r="BC61" s="238" t="e">
        <f>IF(ISBLANK(Glutamine!#REF!),"",Glutamine!#REF!)</f>
        <v>#REF!</v>
      </c>
      <c r="BD61" s="238" t="e">
        <f>IF(ISBLANK(Glutamine!#REF!),"",Glutamine!#REF!)</f>
        <v>#REF!</v>
      </c>
      <c r="BE61" s="238" t="e">
        <f>IF(ISBLANK(Glutamine!#REF!),"",Glutamine!#REF!)</f>
        <v>#REF!</v>
      </c>
      <c r="BF61" s="238" t="e">
        <f>IF(ISBLANK(Glutamine!#REF!),"",Glutamine!#REF!)</f>
        <v>#REF!</v>
      </c>
      <c r="BG61" s="238" t="e">
        <f>IF(ISBLANK(Glutamine!#REF!),"",Glutamine!#REF!)</f>
        <v>#REF!</v>
      </c>
      <c r="BH61" s="238" t="e">
        <f>IF(ISBLANK(Glutamine!#REF!),"",Glutamine!#REF!)</f>
        <v>#REF!</v>
      </c>
      <c r="BI61" s="238" t="e">
        <f>IF(ISBLANK(Glutamine!#REF!),"",Glutamine!#REF!)</f>
        <v>#REF!</v>
      </c>
      <c r="BJ61" s="238" t="e">
        <f>IF(ISBLANK(Glutamine!#REF!),"",Glutamine!#REF!)</f>
        <v>#REF!</v>
      </c>
      <c r="BK61" s="238" t="e">
        <f>IF(ISBLANK(Glutamine!#REF!),"",Glutamine!#REF!)</f>
        <v>#REF!</v>
      </c>
      <c r="BL61" s="238" t="e">
        <f>IF(ISBLANK(Glutamine!#REF!),"",Glutamine!#REF!)</f>
        <v>#REF!</v>
      </c>
      <c r="BM61" s="238" t="e">
        <f>IF(ISBLANK(Glutamine!#REF!),"",Glutamine!#REF!)</f>
        <v>#REF!</v>
      </c>
      <c r="BN61" s="238" t="str">
        <f>IF(ISBLANK('In Process Calc.'!B54),"",ROUND('In Process Calc.'!B54,2))</f>
        <v/>
      </c>
      <c r="BO61" s="238" t="str">
        <f>IF(ISBLANK('In Process Calc.'!C54),"",ROUND('In Process Calc.'!C54,2))</f>
        <v/>
      </c>
      <c r="BP61" s="238" t="str">
        <f>IF(ISBLANK('In Process Calc.'!E54),"",'In Process Calc.'!E54)</f>
        <v/>
      </c>
      <c r="BQ61" s="238" t="str">
        <f>IF(ISBLANK('In Process Calc.'!F54),"",'In Process Calc.'!F54)</f>
        <v/>
      </c>
      <c r="BR61" s="238" t="str">
        <f>IF(ISBLANK('In Process Calc.'!H54),"",'In Process Calc.'!H54)</f>
        <v/>
      </c>
      <c r="BS61" s="238" t="str">
        <f>IF(ISBLANK('In Process Calc.'!J54),"",'In Process Calc.'!J54)</f>
        <v/>
      </c>
      <c r="BT61" s="238" t="str">
        <f>IF(ISBLANK('In Process Calc.'!K54),"",'In Process Calc.'!K54)</f>
        <v/>
      </c>
      <c r="BU61" s="238" t="str">
        <f>IF(ISBLANK('In Process Calc.'!L54),"",'In Process Calc.'!L54)</f>
        <v/>
      </c>
      <c r="BV61" s="243" t="str">
        <f>IF(ISBLANK('In Process Calc.'!M54),"",'In Process Calc.'!M54)</f>
        <v/>
      </c>
      <c r="BW61" s="243" t="str">
        <f>IF(ISBLANK('In Process Calc.'!N54),"",'In Process Calc.'!N54)</f>
        <v/>
      </c>
      <c r="BX61" s="243" t="str">
        <f>IF(ISBLANK('In Process Calc.'!O54),"",'In Process Calc.'!O54)</f>
        <v/>
      </c>
      <c r="BY61" s="243" t="str">
        <f>IF(ISBLANK('In Process Calc.'!P54),"",'In Process Calc.'!P54)</f>
        <v/>
      </c>
      <c r="BZ61" s="243" t="str">
        <f>IF(ISBLANK('In Process Calc.'!Q54),"",'In Process Calc.'!Q54)</f>
        <v/>
      </c>
      <c r="CA61" s="243" t="str">
        <f>IF(ISBLANK('In Process Calc.'!R54),"",'In Process Calc.'!R54)</f>
        <v/>
      </c>
      <c r="CB61" s="243" t="str">
        <f>IF(ISBLANK('In Process Calc.'!S54),"",'In Process Calc.'!S54)</f>
        <v/>
      </c>
      <c r="CC61" s="243" t="str">
        <f>IF(ISBLANK('In Process Calc.'!T54),"",'In Process Calc.'!T54)</f>
        <v/>
      </c>
      <c r="CD61" s="243" t="str">
        <f>IF(ISBLANK('In Process Calc.'!U54),"",'In Process Calc.'!U54)</f>
        <v/>
      </c>
      <c r="CE61" s="243" t="str">
        <f>IF(ISBLANK('In Process Calc.'!V54),"",'In Process Calc.'!V54)</f>
        <v/>
      </c>
      <c r="CF61" s="243" t="str">
        <f>IF(ISBLANK('In Process Calc.'!W54),"",'In Process Calc.'!W54)</f>
        <v/>
      </c>
      <c r="CG61" s="243" t="str">
        <f>IF(ISBLANK('In Process Calc.'!X54),"",'In Process Calc.'!X54)</f>
        <v/>
      </c>
      <c r="CH61" s="243" t="str">
        <f>IF(ISBLANK('In Process Calc.'!Y54),"",'In Process Calc.'!Y54)</f>
        <v/>
      </c>
      <c r="CI61" s="243" t="str">
        <f>IF(ISBLANK('In Process Calc.'!Z54),"",'In Process Calc.'!Z54)</f>
        <v/>
      </c>
      <c r="CJ61" s="243" t="str">
        <f>IF(ISBLANK('In Process Calc.'!AA54),"",'In Process Calc.'!AA54)</f>
        <v/>
      </c>
      <c r="CK61" s="243" t="str">
        <f>IF(ISBLANK('In Process Calc.'!AB54),"",'In Process Calc.'!AB54)</f>
        <v/>
      </c>
      <c r="CL61" s="243" t="str">
        <f>IF(ISBLANK('In Process Calc.'!AC54),"",'In Process Calc.'!AC54)</f>
        <v/>
      </c>
      <c r="CM61" s="243" t="str">
        <f>IF(ISBLANK('In Process Calc.'!AD54),"",'In Process Calc.'!AD54)</f>
        <v/>
      </c>
      <c r="CN61" s="243" t="str">
        <f>IF(ISBLANK('In Process Calc.'!AE54),"",'In Process Calc.'!AE54)</f>
        <v/>
      </c>
      <c r="CO61" s="243" t="str">
        <f>IF(ISBLANK('In Process Calc.'!AF54),"",'In Process Calc.'!AF54)</f>
        <v/>
      </c>
      <c r="CP61" s="243" t="str">
        <f>IF(ISBLANK('In Process Calc.'!AG54),"",'In Process Calc.'!AG54)</f>
        <v/>
      </c>
      <c r="CQ61" s="243" t="str">
        <f>IF(ISBLANK('In Process Calc.'!AH54),"",'In Process Calc.'!AH54)</f>
        <v/>
      </c>
      <c r="CR61" s="243" t="str">
        <f>IF(ISBLANK('In Process Calc.'!AI54),"",'In Process Calc.'!AI54)</f>
        <v/>
      </c>
      <c r="CS61" s="243" t="str">
        <f>IF(ISBLANK('In Process Calc.'!AJ54),"",'In Process Calc.'!AJ54)</f>
        <v/>
      </c>
      <c r="CT61" s="243" t="str">
        <f>IF(ISBLANK('In Process Calc.'!AK54),"",'In Process Calc.'!AK54)</f>
        <v/>
      </c>
      <c r="CU61" s="243" t="str">
        <f>IF(ISBLANK('In Process Calc.'!AL54),"",'In Process Calc.'!AL54)</f>
        <v/>
      </c>
      <c r="CV61" s="243" t="str">
        <f>IF(ISBLANK('In Process Calc.'!AM54),"",'In Process Calc.'!AM54)</f>
        <v/>
      </c>
      <c r="CW61" s="243" t="str">
        <f>IF(ISBLANK('In Process Calc.'!AN54),"",'In Process Calc.'!AN54)</f>
        <v/>
      </c>
      <c r="CX61" s="243" t="str">
        <f>IF(ISBLANK('In Process Calc.'!AO54),"",'In Process Calc.'!AO54)</f>
        <v/>
      </c>
      <c r="CY61" s="243" t="str">
        <f>IF(ISBLANK('In Process Calc.'!AP54),"",'In Process Calc.'!AP54)</f>
        <v/>
      </c>
      <c r="CZ61" s="243" t="str">
        <f>IF(ISBLANK('In Process Calc.'!AQ54),"",'In Process Calc.'!AQ54)</f>
        <v/>
      </c>
      <c r="DA61" s="243" t="str">
        <f>IF(ISBLANK('In Process Calc.'!AR54),"",'In Process Calc.'!AR54)</f>
        <v/>
      </c>
      <c r="DB61" s="243" t="str">
        <f>IF(ISBLANK('In Process Calc.'!AS54),"",'In Process Calc.'!AS54)</f>
        <v/>
      </c>
      <c r="DC61" s="243" t="str">
        <f>IF(ISBLANK('In Process Calc.'!AT54),"",'In Process Calc.'!AT54)</f>
        <v/>
      </c>
      <c r="DD61" s="243" t="str">
        <f>IF(ISBLANK('In Process Calc.'!AU54),"",'In Process Calc.'!AU54)</f>
        <v/>
      </c>
      <c r="DE61" s="243" t="str">
        <f>IF(ISBLANK('In Process Calc.'!AV54),"",'In Process Calc.'!AV54)</f>
        <v/>
      </c>
      <c r="DF61" s="243" t="str">
        <f>IF(ISBLANK('In Process Calc.'!AW54),"",'In Process Calc.'!AW54)</f>
        <v/>
      </c>
      <c r="DG61" s="243" t="str">
        <f>IF(ISBLANK('In Process Calc.'!AX54),"",'In Process Calc.'!AX54)</f>
        <v/>
      </c>
      <c r="DH61" s="243" t="str">
        <f>IF(ISBLANK('In Process Calc.'!AY54),"",'In Process Calc.'!AY54)</f>
        <v/>
      </c>
      <c r="DI61" s="243" t="str">
        <f>IF(ISBLANK('In Process Calc.'!AZ54),"",'In Process Calc.'!AZ54)</f>
        <v/>
      </c>
      <c r="DJ61" s="243" t="str">
        <f>IF(ISBLANK('In Process Calc.'!BA54),"",'In Process Calc.'!BA54)</f>
        <v/>
      </c>
      <c r="DK61" s="243" t="str">
        <f>IF(ISBLANK('In Process Calc.'!BB54),"",'In Process Calc.'!BB54)</f>
        <v/>
      </c>
      <c r="DL61" s="243" t="str">
        <f>IF(ISBLANK('In Process Calc.'!BC54),"",'In Process Calc.'!BC54)</f>
        <v/>
      </c>
      <c r="DM61" s="243" t="str">
        <f>IF(ISBLANK('In Process Calc.'!BD54),"",'In Process Calc.'!BD54)</f>
        <v/>
      </c>
      <c r="DN61" s="243" t="str">
        <f>IF(ISBLANK('In Process Calc.'!BE54),"",'In Process Calc.'!BE54)</f>
        <v/>
      </c>
      <c r="DO61" s="243" t="str">
        <f>IF(ISBLANK('In Process Calc.'!BF54),"",'In Process Calc.'!BF54)</f>
        <v/>
      </c>
      <c r="DP61" s="243" t="str">
        <f>IF(ISBLANK('In Process Calc.'!BG54),"",'In Process Calc.'!BG54)</f>
        <v/>
      </c>
      <c r="DQ61" s="243" t="str">
        <f>IF(ISBLANK('In Process Calc.'!BH54),"",'In Process Calc.'!BH54)</f>
        <v/>
      </c>
      <c r="DR61" s="243" t="str">
        <f>IF(ISBLANK('In Process Calc.'!BI54),"",'In Process Calc.'!BI54)</f>
        <v/>
      </c>
      <c r="DS61" s="243" t="str">
        <f>IF(ISBLANK('In Process Calc.'!BJ54),"",'In Process Calc.'!BJ54)</f>
        <v/>
      </c>
      <c r="DT61" s="243" t="str">
        <f>IF(ISBLANK('In Process Calc.'!BK54),"",'In Process Calc.'!BK54)</f>
        <v/>
      </c>
      <c r="DU61" s="243" t="str">
        <f>IF(ISBLANK('In Process Calc.'!BL54),"",'In Process Calc.'!BL54)</f>
        <v/>
      </c>
      <c r="DV61" s="243" t="str">
        <f>IF(ISBLANK('In Process Calc.'!BM54),"",'In Process Calc.'!BM54)</f>
        <v/>
      </c>
      <c r="DW61" s="243" t="str">
        <f>IF(ISBLANK('In Process Calc.'!BN54),"",'In Process Calc.'!BN54)</f>
        <v/>
      </c>
      <c r="DX61" s="243" t="str">
        <f>IF(ISBLANK('In Process Calc.'!BO54),"",'In Process Calc.'!BO54)</f>
        <v/>
      </c>
      <c r="DY61" s="243" t="str">
        <f>IF(ISBLANK('In Process Calc.'!BP54),"",'In Process Calc.'!BP54)</f>
        <v/>
      </c>
      <c r="DZ61" s="243" t="str">
        <f>IF(ISBLANK('In Process Calc.'!BQ54),"",'In Process Calc.'!BQ54)</f>
        <v/>
      </c>
      <c r="EA61" s="243" t="str">
        <f>IF(ISBLANK('In Process Calc.'!BR54),"",'In Process Calc.'!BR54)</f>
        <v/>
      </c>
      <c r="EB61" s="243" t="str">
        <f>IF(ISBLANK('In Process Calc.'!BS54),"",'In Process Calc.'!BS54)</f>
        <v/>
      </c>
      <c r="EC61" s="243" t="str">
        <f>IF(ISBLANK('In Process Calc.'!BT54),"",'In Process Calc.'!BT54)</f>
        <v/>
      </c>
      <c r="ED61" s="243" t="str">
        <f>IF(ISBLANK('In Process Calc.'!BU54),"",'In Process Calc.'!BU54)</f>
        <v/>
      </c>
      <c r="EE61" s="243" t="str">
        <f>IF(ISBLANK('In Process Calc.'!BV54),"",'In Process Calc.'!BV54)</f>
        <v/>
      </c>
      <c r="EF61" s="243" t="str">
        <f>IF(ISBLANK('In Process Calc.'!BW54),"",'In Process Calc.'!BW54)</f>
        <v/>
      </c>
      <c r="EG61" s="243" t="str">
        <f>IF(ISBLANK('In Process Calc.'!BX54),"",'In Process Calc.'!BX54)</f>
        <v/>
      </c>
      <c r="EH61" s="243" t="str">
        <f>IF(ISBLANK('In Process Calc.'!BY54),"",'In Process Calc.'!BY54)</f>
        <v/>
      </c>
      <c r="EI61" s="243" t="str">
        <f>IF(ISBLANK('In Process Calc.'!BZ54),"",'In Process Calc.'!BZ54)</f>
        <v/>
      </c>
      <c r="EJ61" s="243" t="str">
        <f>IF(ISBLANK('In Process Calc.'!CA54),"",'In Process Calc.'!CA54)</f>
        <v/>
      </c>
      <c r="EK61" s="243" t="str">
        <f>IF(ISBLANK('Post Process Calc.'!A61),"",'Post Process Calc.'!A61)</f>
        <v/>
      </c>
      <c r="EL61" s="243" t="str">
        <f>IF(ISBLANK('Post Process Calc.'!C61),"",'Post Process Calc.'!C61)</f>
        <v/>
      </c>
      <c r="EM61" s="243" t="str">
        <f>IF(ISBLANK('Post Process Calc.'!D61),"",'Post Process Calc.'!D61)</f>
        <v/>
      </c>
      <c r="EN61" s="243" t="str">
        <f>IF(ISBLANK('Post Process Calc.'!E61),"",'Post Process Calc.'!E61)</f>
        <v/>
      </c>
      <c r="EO61" s="243" t="str">
        <f>IF(ISBLANK('Post Process Calc.'!F61),"",'Post Process Calc.'!F61)</f>
        <v/>
      </c>
      <c r="EP61" s="243" t="str">
        <f>IF(ISBLANK('Post Process Calc.'!G61),"",'Post Process Calc.'!G61)</f>
        <v/>
      </c>
      <c r="EQ61" s="243" t="str">
        <f>IF(ISBLANK('Post Process Calc.'!H61),"",'Post Process Calc.'!H61)</f>
        <v/>
      </c>
      <c r="ER61" s="243" t="str">
        <f>IF(ISBLANK('Post Process Calc.'!I61),"",'Post Process Calc.'!I61)</f>
        <v/>
      </c>
      <c r="ES61" s="243" t="str">
        <f>IF(ISBLANK('Post Process Calc.'!J61),"",'Post Process Calc.'!J61)</f>
        <v/>
      </c>
      <c r="ET61" s="243" t="str">
        <f>IF(ISBLANK('Post Process Calc.'!K61),"",'Post Process Calc.'!K61)</f>
        <v/>
      </c>
      <c r="EU61" s="243" t="str">
        <f>IF(ISBLANK('Post Process Calc.'!L61),"",'Post Process Calc.'!L61)</f>
        <v/>
      </c>
      <c r="EV61" s="243" t="str">
        <f>IF(ISBLANK('Post Process Calc.'!M61),"",'Post Process Calc.'!M61)</f>
        <v/>
      </c>
      <c r="EW61" s="243" t="str">
        <f>IF(ISBLANK('Post Process Calc.'!N61),"",'Post Process Calc.'!N61)</f>
        <v/>
      </c>
      <c r="EX61" s="243" t="str">
        <f>IF(ISBLANK('Post Process Calc.'!O61),"",'Post Process Calc.'!O61)</f>
        <v/>
      </c>
      <c r="EY61" s="243" t="str">
        <f>IF(ISBLANK('Post Process Calc.'!P61),"",'Post Process Calc.'!P61)</f>
        <v/>
      </c>
      <c r="EZ61" s="243" t="str">
        <f>IF(ISBLANK('Post Process Calc.'!Q61),"",'Post Process Calc.'!Q61)</f>
        <v/>
      </c>
      <c r="FA61" s="243" t="str">
        <f>IF(ISBLANK('Post Process Calc.'!R61),"",'Post Process Calc.'!R61)</f>
        <v/>
      </c>
      <c r="FB61" s="243" t="str">
        <f>IF(ISBLANK('Post Process Calc.'!S61),"",'Post Process Calc.'!S61)</f>
        <v/>
      </c>
      <c r="FC61" s="243" t="str">
        <f>IF(ISBLANK('Post Process Calc.'!T61),"",'Post Process Calc.'!T61)</f>
        <v/>
      </c>
      <c r="FD61" s="243" t="str">
        <f>IF(ISBLANK('Post Process Calc.'!U61),"",'Post Process Calc.'!U61)</f>
        <v/>
      </c>
      <c r="FE61" s="243" t="str">
        <f>IF(ISBLANK('Post Process Calc.'!V61),"",'Post Process Calc.'!V61)</f>
        <v/>
      </c>
      <c r="FF61" s="243" t="str">
        <f>IF(ISBLANK('Post Process Calc.'!W61),"",'Post Process Calc.'!W61)</f>
        <v/>
      </c>
      <c r="FG61" s="243" t="str">
        <f>IF(ISBLANK('Post Process Calc.'!X61),"",'Post Process Calc.'!X61)</f>
        <v/>
      </c>
      <c r="FH61" s="243" t="str">
        <f>IF(ISBLANK('Post Process Calc.'!Y61),"",'Post Process Calc.'!Y61)</f>
        <v/>
      </c>
      <c r="FI61" s="243" t="str">
        <f>IF(ISBLANK('Post Process Calc.'!Z61),"",'Post Process Calc.'!Z61)</f>
        <v/>
      </c>
      <c r="FJ61" s="243" t="str">
        <f>IF(ISBLANK('Post Process Calc.'!AA61),"",'Post Process Calc.'!AA61)</f>
        <v/>
      </c>
      <c r="FK61" s="243" t="str">
        <f>IF(ISBLANK('Post Process Calc.'!AB61),"",'Post Process Calc.'!AB61)</f>
        <v/>
      </c>
      <c r="FL61" s="243" t="str">
        <f>IF(ISBLANK('Post Process Calc.'!AC61),"",'Post Process Calc.'!AC61)</f>
        <v/>
      </c>
      <c r="FM61" s="243" t="str">
        <f>IF(ISBLANK('Post Process Calc.'!AD61),"",'Post Process Calc.'!AD61)</f>
        <v/>
      </c>
      <c r="FN61" s="243" t="str">
        <f>IF(ISBLANK('Post Process Calc.'!AE61),"",'Post Process Calc.'!AE61)</f>
        <v/>
      </c>
      <c r="FO61" s="243" t="str">
        <f>IF(ISBLANK('Post Process Calc.'!AF61),"",'Post Process Calc.'!AF61)</f>
        <v/>
      </c>
      <c r="FP61" s="243" t="str">
        <f>IF(ISBLANK('Post Process Calc.'!AG61),"",'Post Process Calc.'!AG61)</f>
        <v/>
      </c>
      <c r="FQ61" s="243" t="str">
        <f>IF(ISBLANK('Post Process Calc.'!AH61),"",'Post Process Calc.'!AH61)</f>
        <v/>
      </c>
      <c r="FR61" s="243" t="str">
        <f>IF(ISBLANK('Post Process Calc.'!AI61),"",'Post Process Calc.'!AI61)</f>
        <v/>
      </c>
      <c r="FS61" s="243" t="str">
        <f>IF(ISBLANK('Post Process Calc.'!AJ61),"",'Post Process Calc.'!AJ61)</f>
        <v/>
      </c>
    </row>
    <row r="62" spans="1:175">
      <c r="A62" s="238" t="str">
        <f>IF(Glutamine!B53&lt;&gt;0,Glutamine!$B$1,"")</f>
        <v/>
      </c>
      <c r="B62" s="238" t="str">
        <f>IF(ISBLANK(Glutamine!A53),"",Glutamine!A53)</f>
        <v/>
      </c>
      <c r="C62" s="245" t="str">
        <f>IF(ISBLANK(Glutamine!B53),"",Glutamine!B53)</f>
        <v/>
      </c>
      <c r="D62" s="246" t="str">
        <f>IF(ISBLANK(Glutamine!C53),"",Glutamine!C53)</f>
        <v/>
      </c>
      <c r="E62" s="238" t="str">
        <f>IF(ISBLANK(Glutamine!D53),"",Glutamine!D53)</f>
        <v/>
      </c>
      <c r="F62" s="238" t="str">
        <f>IF(ISBLANK(Glutamine!E53),"",Glutamine!E53)</f>
        <v/>
      </c>
      <c r="G62" s="238" t="str">
        <f>IF(ISBLANK(Glutamine!G53),"",Glutamine!G53)</f>
        <v/>
      </c>
      <c r="H62" s="238" t="str">
        <f>IF(ISBLANK(Glutamine!H53),"",Glutamine!H53)</f>
        <v/>
      </c>
      <c r="I62" s="238" t="str">
        <f>IF(ISBLANK(Glutamine!I53),"",Glutamine!I53)</f>
        <v/>
      </c>
      <c r="J62" s="238" t="str">
        <f>IF(ISBLANK(Glutamine!J53),"",Glutamine!J53)</f>
        <v/>
      </c>
      <c r="K62" s="238" t="str">
        <f>IF(ISBLANK(Glutamine!K53),"",Glutamine!K53)</f>
        <v/>
      </c>
      <c r="L62" s="238" t="str">
        <f>IF(ISBLANK(Glutamine!L53),"",Glutamine!L53)</f>
        <v/>
      </c>
      <c r="M62" s="238" t="str">
        <f>IF(ISBLANK(Glutamine!M53),"",Glutamine!M53)</f>
        <v/>
      </c>
      <c r="N62" s="238" t="str">
        <f>IF(ISBLANK(Glutamine!N53),"",Glutamine!N53)</f>
        <v/>
      </c>
      <c r="O62" s="238" t="str">
        <f>IF(ISBLANK(Glutamine!O53),"",Glutamine!O53)</f>
        <v/>
      </c>
      <c r="P62" s="238" t="str">
        <f>IF(ISBLANK(Glutamine!P53),"",Glutamine!P53)</f>
        <v/>
      </c>
      <c r="Q62" s="238" t="str">
        <f>IF(ISBLANK(Glutamine!Q53),"",Glutamine!Q53)</f>
        <v/>
      </c>
      <c r="R62" s="238" t="str">
        <f>IF(ISBLANK(Glutamine!R53),"",Glutamine!R53)</f>
        <v/>
      </c>
      <c r="S62" s="238" t="str">
        <f>IF(ISBLANK(Glutamine!S53),"",Glutamine!S53)</f>
        <v/>
      </c>
      <c r="T62" s="238" t="str">
        <f>IF(ISBLANK(Glutamine!T53),"",Glutamine!T53)</f>
        <v/>
      </c>
      <c r="U62" s="238" t="str">
        <f>IF(ISBLANK(Glutamine!U53),"",Glutamine!U53)</f>
        <v/>
      </c>
      <c r="V62" s="238" t="str">
        <f>IF(ISBLANK(Glutamine!V53),"",Glutamine!V53)</f>
        <v/>
      </c>
      <c r="W62" s="238" t="str">
        <f>IF(ISBLANK(Glutamine!W53),"",Glutamine!W53)</f>
        <v/>
      </c>
      <c r="X62" s="238" t="str">
        <f>IF(ISBLANK(Glutamine!X53),"",Glutamine!X53)</f>
        <v/>
      </c>
      <c r="Y62" s="238" t="str">
        <f>IF(ISBLANK(Glutamine!Y53),"",Glutamine!Y53)</f>
        <v/>
      </c>
      <c r="Z62" s="238" t="str">
        <f>IF(ISBLANK(Glutamine!Z53),"",Glutamine!Z53)</f>
        <v/>
      </c>
      <c r="AA62" s="238" t="str">
        <f>IF(ISBLANK(Glutamine!AA53),"",Glutamine!AA53)</f>
        <v/>
      </c>
      <c r="AB62" s="238" t="str">
        <f>IF(ISBLANK(Glutamine!AB53),"",Glutamine!AB53)</f>
        <v/>
      </c>
      <c r="AC62" s="238" t="str">
        <f>IF(ISBLANK(Glutamine!AC53),"",Glutamine!AC53)</f>
        <v/>
      </c>
      <c r="AD62" s="238" t="str">
        <f>IF(ISBLANK(Glutamine!AD53),"",Glutamine!AD53)</f>
        <v/>
      </c>
      <c r="AE62" s="238" t="str">
        <f>IF(ISBLANK(Glutamine!AE53),"",Glutamine!AE53)</f>
        <v/>
      </c>
      <c r="AF62" s="238" t="str">
        <f>IF(ISBLANK(Glutamine!AF53),"",Glutamine!AF53)</f>
        <v/>
      </c>
      <c r="AG62" s="238" t="str">
        <f>IF(ISBLANK(Glutamine!AG53),"",Glutamine!AG53)</f>
        <v/>
      </c>
      <c r="AH62" s="238" t="str">
        <f>IF(ISBLANK(Glutamine!AH53),"",Glutamine!AH53)</f>
        <v/>
      </c>
      <c r="AI62" s="238" t="str">
        <f>IF(ISBLANK(Glutamine!AI53),"",Glutamine!AI53)</f>
        <v/>
      </c>
      <c r="AJ62" s="238" t="str">
        <f>IF(ISBLANK(Glutamine!AJ53),"",Glutamine!AJ53)</f>
        <v/>
      </c>
      <c r="AK62" s="238" t="str">
        <f>IF(ISBLANK(Glutamine!AK53),"",Glutamine!AK53)</f>
        <v/>
      </c>
      <c r="AL62" s="238" t="str">
        <f>IF(ISBLANK(Glutamine!AL53),"",Glutamine!AL53)</f>
        <v/>
      </c>
      <c r="AM62" s="238" t="str">
        <f>IF(ISBLANK(Glutamine!AM53),"",Glutamine!AM53)</f>
        <v/>
      </c>
      <c r="AN62" s="238" t="str">
        <f>IF(ISBLANK(Glutamine!AN53),"",Glutamine!AN53)</f>
        <v/>
      </c>
      <c r="AO62" s="238" t="str">
        <f>IF(ISBLANK(Glutamine!AO53),"",Glutamine!AO53)</f>
        <v/>
      </c>
      <c r="AP62" s="238" t="str">
        <f>IF(ISBLANK(Glutamine!AP53),"",Glutamine!AP53)</f>
        <v/>
      </c>
      <c r="AQ62" s="238" t="e">
        <f>IF(ISBLANK(Glutamine!#REF!),"",Glutamine!#REF!)</f>
        <v>#REF!</v>
      </c>
      <c r="AR62" s="238" t="e">
        <f>IF(ISBLANK(Glutamine!#REF!),"",Glutamine!#REF!)</f>
        <v>#REF!</v>
      </c>
      <c r="AS62" s="238" t="e">
        <f>IF(ISBLANK(Glutamine!#REF!),"",Glutamine!#REF!)</f>
        <v>#REF!</v>
      </c>
      <c r="AT62" s="238" t="e">
        <f>IF(ISBLANK(Glutamine!#REF!),"",Glutamine!#REF!)</f>
        <v>#REF!</v>
      </c>
      <c r="AU62" s="238" t="e">
        <f>IF(ISBLANK(Glutamine!#REF!),"",Glutamine!#REF!)</f>
        <v>#REF!</v>
      </c>
      <c r="AV62" s="238" t="e">
        <f>IF(ISBLANK(Glutamine!#REF!),"",Glutamine!#REF!)</f>
        <v>#REF!</v>
      </c>
      <c r="AW62" s="238" t="e">
        <f>IF(ISBLANK(Glutamine!#REF!),"",Glutamine!#REF!)</f>
        <v>#REF!</v>
      </c>
      <c r="AX62" s="238" t="e">
        <f>IF(ISBLANK(Glutamine!#REF!),"",Glutamine!#REF!)</f>
        <v>#REF!</v>
      </c>
      <c r="AY62" s="238" t="e">
        <f>IF(ISBLANK(Glutamine!#REF!),"",Glutamine!#REF!)</f>
        <v>#REF!</v>
      </c>
      <c r="AZ62" s="238" t="e">
        <f>IF(ISBLANK(Glutamine!#REF!),"",Glutamine!#REF!)</f>
        <v>#REF!</v>
      </c>
      <c r="BA62" s="238" t="e">
        <f>IF(ISBLANK(Glutamine!#REF!),"",Glutamine!#REF!)</f>
        <v>#REF!</v>
      </c>
      <c r="BB62" s="238" t="e">
        <f>IF(ISBLANK(Glutamine!#REF!),"",Glutamine!#REF!)</f>
        <v>#REF!</v>
      </c>
      <c r="BC62" s="238" t="e">
        <f>IF(ISBLANK(Glutamine!#REF!),"",Glutamine!#REF!)</f>
        <v>#REF!</v>
      </c>
      <c r="BD62" s="238" t="e">
        <f>IF(ISBLANK(Glutamine!#REF!),"",Glutamine!#REF!)</f>
        <v>#REF!</v>
      </c>
      <c r="BE62" s="238" t="e">
        <f>IF(ISBLANK(Glutamine!#REF!),"",Glutamine!#REF!)</f>
        <v>#REF!</v>
      </c>
      <c r="BF62" s="238" t="e">
        <f>IF(ISBLANK(Glutamine!#REF!),"",Glutamine!#REF!)</f>
        <v>#REF!</v>
      </c>
      <c r="BG62" s="238" t="e">
        <f>IF(ISBLANK(Glutamine!#REF!),"",Glutamine!#REF!)</f>
        <v>#REF!</v>
      </c>
      <c r="BH62" s="238" t="e">
        <f>IF(ISBLANK(Glutamine!#REF!),"",Glutamine!#REF!)</f>
        <v>#REF!</v>
      </c>
      <c r="BI62" s="238" t="e">
        <f>IF(ISBLANK(Glutamine!#REF!),"",Glutamine!#REF!)</f>
        <v>#REF!</v>
      </c>
      <c r="BJ62" s="238" t="e">
        <f>IF(ISBLANK(Glutamine!#REF!),"",Glutamine!#REF!)</f>
        <v>#REF!</v>
      </c>
      <c r="BK62" s="238" t="e">
        <f>IF(ISBLANK(Glutamine!#REF!),"",Glutamine!#REF!)</f>
        <v>#REF!</v>
      </c>
      <c r="BL62" s="238" t="e">
        <f>IF(ISBLANK(Glutamine!#REF!),"",Glutamine!#REF!)</f>
        <v>#REF!</v>
      </c>
      <c r="BM62" s="238" t="e">
        <f>IF(ISBLANK(Glutamine!#REF!),"",Glutamine!#REF!)</f>
        <v>#REF!</v>
      </c>
      <c r="BN62" s="238" t="str">
        <f>IF(ISBLANK('In Process Calc.'!B55),"",ROUND('In Process Calc.'!B55,2))</f>
        <v/>
      </c>
      <c r="BO62" s="238" t="str">
        <f>IF(ISBLANK('In Process Calc.'!C55),"",ROUND('In Process Calc.'!C55,2))</f>
        <v/>
      </c>
      <c r="BP62" s="238" t="str">
        <f>IF(ISBLANK('In Process Calc.'!E55),"",'In Process Calc.'!E55)</f>
        <v/>
      </c>
      <c r="BQ62" s="238" t="str">
        <f>IF(ISBLANK('In Process Calc.'!F55),"",'In Process Calc.'!F55)</f>
        <v/>
      </c>
      <c r="BR62" s="238" t="str">
        <f>IF(ISBLANK('In Process Calc.'!H55),"",'In Process Calc.'!H55)</f>
        <v/>
      </c>
      <c r="BS62" s="238" t="str">
        <f>IF(ISBLANK('In Process Calc.'!J55),"",'In Process Calc.'!J55)</f>
        <v/>
      </c>
      <c r="BT62" s="238" t="str">
        <f>IF(ISBLANK('In Process Calc.'!K55),"",'In Process Calc.'!K55)</f>
        <v/>
      </c>
      <c r="BU62" s="238" t="str">
        <f>IF(ISBLANK('In Process Calc.'!L55),"",'In Process Calc.'!L55)</f>
        <v/>
      </c>
      <c r="BV62" s="243" t="str">
        <f>IF(ISBLANK('In Process Calc.'!M55),"",'In Process Calc.'!M55)</f>
        <v/>
      </c>
      <c r="BW62" s="243" t="str">
        <f>IF(ISBLANK('In Process Calc.'!N55),"",'In Process Calc.'!N55)</f>
        <v/>
      </c>
      <c r="BX62" s="243" t="str">
        <f>IF(ISBLANK('In Process Calc.'!O55),"",'In Process Calc.'!O55)</f>
        <v/>
      </c>
      <c r="BY62" s="243" t="str">
        <f>IF(ISBLANK('In Process Calc.'!P55),"",'In Process Calc.'!P55)</f>
        <v/>
      </c>
      <c r="BZ62" s="243" t="str">
        <f>IF(ISBLANK('In Process Calc.'!Q55),"",'In Process Calc.'!Q55)</f>
        <v/>
      </c>
      <c r="CA62" s="243" t="str">
        <f>IF(ISBLANK('In Process Calc.'!R55),"",'In Process Calc.'!R55)</f>
        <v/>
      </c>
      <c r="CB62" s="243" t="str">
        <f>IF(ISBLANK('In Process Calc.'!S55),"",'In Process Calc.'!S55)</f>
        <v/>
      </c>
      <c r="CC62" s="243" t="str">
        <f>IF(ISBLANK('In Process Calc.'!T55),"",'In Process Calc.'!T55)</f>
        <v/>
      </c>
      <c r="CD62" s="243" t="str">
        <f>IF(ISBLANK('In Process Calc.'!U55),"",'In Process Calc.'!U55)</f>
        <v/>
      </c>
      <c r="CE62" s="243" t="str">
        <f>IF(ISBLANK('In Process Calc.'!V55),"",'In Process Calc.'!V55)</f>
        <v/>
      </c>
      <c r="CF62" s="243" t="str">
        <f>IF(ISBLANK('In Process Calc.'!W55),"",'In Process Calc.'!W55)</f>
        <v/>
      </c>
      <c r="CG62" s="243" t="str">
        <f>IF(ISBLANK('In Process Calc.'!X55),"",'In Process Calc.'!X55)</f>
        <v/>
      </c>
      <c r="CH62" s="243" t="str">
        <f>IF(ISBLANK('In Process Calc.'!Y55),"",'In Process Calc.'!Y55)</f>
        <v/>
      </c>
      <c r="CI62" s="243" t="str">
        <f>IF(ISBLANK('In Process Calc.'!Z55),"",'In Process Calc.'!Z55)</f>
        <v/>
      </c>
      <c r="CJ62" s="243" t="str">
        <f>IF(ISBLANK('In Process Calc.'!AA55),"",'In Process Calc.'!AA55)</f>
        <v/>
      </c>
      <c r="CK62" s="243" t="str">
        <f>IF(ISBLANK('In Process Calc.'!AB55),"",'In Process Calc.'!AB55)</f>
        <v/>
      </c>
      <c r="CL62" s="243" t="str">
        <f>IF(ISBLANK('In Process Calc.'!AC55),"",'In Process Calc.'!AC55)</f>
        <v/>
      </c>
      <c r="CM62" s="243" t="str">
        <f>IF(ISBLANK('In Process Calc.'!AD55),"",'In Process Calc.'!AD55)</f>
        <v/>
      </c>
      <c r="CN62" s="243" t="str">
        <f>IF(ISBLANK('In Process Calc.'!AE55),"",'In Process Calc.'!AE55)</f>
        <v/>
      </c>
      <c r="CO62" s="243" t="str">
        <f>IF(ISBLANK('In Process Calc.'!AF55),"",'In Process Calc.'!AF55)</f>
        <v/>
      </c>
      <c r="CP62" s="243" t="str">
        <f>IF(ISBLANK('In Process Calc.'!AG55),"",'In Process Calc.'!AG55)</f>
        <v/>
      </c>
      <c r="CQ62" s="243" t="str">
        <f>IF(ISBLANK('In Process Calc.'!AH55),"",'In Process Calc.'!AH55)</f>
        <v/>
      </c>
      <c r="CR62" s="243" t="str">
        <f>IF(ISBLANK('In Process Calc.'!AI55),"",'In Process Calc.'!AI55)</f>
        <v/>
      </c>
      <c r="CS62" s="243" t="str">
        <f>IF(ISBLANK('In Process Calc.'!AJ55),"",'In Process Calc.'!AJ55)</f>
        <v/>
      </c>
      <c r="CT62" s="243" t="str">
        <f>IF(ISBLANK('In Process Calc.'!AK55),"",'In Process Calc.'!AK55)</f>
        <v/>
      </c>
      <c r="CU62" s="243" t="str">
        <f>IF(ISBLANK('In Process Calc.'!AL55),"",'In Process Calc.'!AL55)</f>
        <v/>
      </c>
      <c r="CV62" s="243" t="str">
        <f>IF(ISBLANK('In Process Calc.'!AM55),"",'In Process Calc.'!AM55)</f>
        <v/>
      </c>
      <c r="CW62" s="243" t="str">
        <f>IF(ISBLANK('In Process Calc.'!AN55),"",'In Process Calc.'!AN55)</f>
        <v/>
      </c>
      <c r="CX62" s="243" t="str">
        <f>IF(ISBLANK('In Process Calc.'!AO55),"",'In Process Calc.'!AO55)</f>
        <v/>
      </c>
      <c r="CY62" s="243" t="str">
        <f>IF(ISBLANK('In Process Calc.'!AP55),"",'In Process Calc.'!AP55)</f>
        <v/>
      </c>
      <c r="CZ62" s="243" t="str">
        <f>IF(ISBLANK('In Process Calc.'!AQ55),"",'In Process Calc.'!AQ55)</f>
        <v/>
      </c>
      <c r="DA62" s="243" t="str">
        <f>IF(ISBLANK('In Process Calc.'!AR55),"",'In Process Calc.'!AR55)</f>
        <v/>
      </c>
      <c r="DB62" s="243" t="str">
        <f>IF(ISBLANK('In Process Calc.'!AS55),"",'In Process Calc.'!AS55)</f>
        <v/>
      </c>
      <c r="DC62" s="243" t="str">
        <f>IF(ISBLANK('In Process Calc.'!AT55),"",'In Process Calc.'!AT55)</f>
        <v/>
      </c>
      <c r="DD62" s="243" t="str">
        <f>IF(ISBLANK('In Process Calc.'!AU55),"",'In Process Calc.'!AU55)</f>
        <v/>
      </c>
      <c r="DE62" s="243" t="str">
        <f>IF(ISBLANK('In Process Calc.'!AV55),"",'In Process Calc.'!AV55)</f>
        <v/>
      </c>
      <c r="DF62" s="243" t="str">
        <f>IF(ISBLANK('In Process Calc.'!AW55),"",'In Process Calc.'!AW55)</f>
        <v/>
      </c>
      <c r="DG62" s="243" t="str">
        <f>IF(ISBLANK('In Process Calc.'!AX55),"",'In Process Calc.'!AX55)</f>
        <v/>
      </c>
      <c r="DH62" s="243" t="str">
        <f>IF(ISBLANK('In Process Calc.'!AY55),"",'In Process Calc.'!AY55)</f>
        <v/>
      </c>
      <c r="DI62" s="243" t="str">
        <f>IF(ISBLANK('In Process Calc.'!AZ55),"",'In Process Calc.'!AZ55)</f>
        <v/>
      </c>
      <c r="DJ62" s="243" t="str">
        <f>IF(ISBLANK('In Process Calc.'!BA55),"",'In Process Calc.'!BA55)</f>
        <v/>
      </c>
      <c r="DK62" s="243" t="str">
        <f>IF(ISBLANK('In Process Calc.'!BB55),"",'In Process Calc.'!BB55)</f>
        <v/>
      </c>
      <c r="DL62" s="243" t="str">
        <f>IF(ISBLANK('In Process Calc.'!BC55),"",'In Process Calc.'!BC55)</f>
        <v/>
      </c>
      <c r="DM62" s="243" t="str">
        <f>IF(ISBLANK('In Process Calc.'!BD55),"",'In Process Calc.'!BD55)</f>
        <v/>
      </c>
      <c r="DN62" s="243" t="str">
        <f>IF(ISBLANK('In Process Calc.'!BE55),"",'In Process Calc.'!BE55)</f>
        <v/>
      </c>
      <c r="DO62" s="243" t="str">
        <f>IF(ISBLANK('In Process Calc.'!BF55),"",'In Process Calc.'!BF55)</f>
        <v/>
      </c>
      <c r="DP62" s="243" t="str">
        <f>IF(ISBLANK('In Process Calc.'!BG55),"",'In Process Calc.'!BG55)</f>
        <v/>
      </c>
      <c r="DQ62" s="243" t="str">
        <f>IF(ISBLANK('In Process Calc.'!BH55),"",'In Process Calc.'!BH55)</f>
        <v/>
      </c>
      <c r="DR62" s="243" t="str">
        <f>IF(ISBLANK('In Process Calc.'!BI55),"",'In Process Calc.'!BI55)</f>
        <v/>
      </c>
      <c r="DS62" s="243" t="str">
        <f>IF(ISBLANK('In Process Calc.'!BJ55),"",'In Process Calc.'!BJ55)</f>
        <v/>
      </c>
      <c r="DT62" s="243" t="str">
        <f>IF(ISBLANK('In Process Calc.'!BK55),"",'In Process Calc.'!BK55)</f>
        <v/>
      </c>
      <c r="DU62" s="243" t="str">
        <f>IF(ISBLANK('In Process Calc.'!BL55),"",'In Process Calc.'!BL55)</f>
        <v/>
      </c>
      <c r="DV62" s="243" t="str">
        <f>IF(ISBLANK('In Process Calc.'!BM55),"",'In Process Calc.'!BM55)</f>
        <v/>
      </c>
      <c r="DW62" s="243" t="str">
        <f>IF(ISBLANK('In Process Calc.'!BN55),"",'In Process Calc.'!BN55)</f>
        <v/>
      </c>
      <c r="DX62" s="243" t="str">
        <f>IF(ISBLANK('In Process Calc.'!BO55),"",'In Process Calc.'!BO55)</f>
        <v/>
      </c>
      <c r="DY62" s="243" t="str">
        <f>IF(ISBLANK('In Process Calc.'!BP55),"",'In Process Calc.'!BP55)</f>
        <v/>
      </c>
      <c r="DZ62" s="243" t="str">
        <f>IF(ISBLANK('In Process Calc.'!BQ55),"",'In Process Calc.'!BQ55)</f>
        <v/>
      </c>
      <c r="EA62" s="243" t="str">
        <f>IF(ISBLANK('In Process Calc.'!BR55),"",'In Process Calc.'!BR55)</f>
        <v/>
      </c>
      <c r="EB62" s="243" t="str">
        <f>IF(ISBLANK('In Process Calc.'!BS55),"",'In Process Calc.'!BS55)</f>
        <v/>
      </c>
      <c r="EC62" s="243" t="str">
        <f>IF(ISBLANK('In Process Calc.'!BT55),"",'In Process Calc.'!BT55)</f>
        <v/>
      </c>
      <c r="ED62" s="243" t="str">
        <f>IF(ISBLANK('In Process Calc.'!BU55),"",'In Process Calc.'!BU55)</f>
        <v/>
      </c>
      <c r="EE62" s="243" t="str">
        <f>IF(ISBLANK('In Process Calc.'!BV55),"",'In Process Calc.'!BV55)</f>
        <v/>
      </c>
      <c r="EF62" s="243" t="str">
        <f>IF(ISBLANK('In Process Calc.'!BW55),"",'In Process Calc.'!BW55)</f>
        <v/>
      </c>
      <c r="EG62" s="243" t="str">
        <f>IF(ISBLANK('In Process Calc.'!BX55),"",'In Process Calc.'!BX55)</f>
        <v/>
      </c>
      <c r="EH62" s="243" t="str">
        <f>IF(ISBLANK('In Process Calc.'!BY55),"",'In Process Calc.'!BY55)</f>
        <v/>
      </c>
      <c r="EI62" s="243" t="str">
        <f>IF(ISBLANK('In Process Calc.'!BZ55),"",'In Process Calc.'!BZ55)</f>
        <v/>
      </c>
      <c r="EJ62" s="243" t="str">
        <f>IF(ISBLANK('In Process Calc.'!CA55),"",'In Process Calc.'!CA55)</f>
        <v/>
      </c>
      <c r="EK62" s="243" t="str">
        <f>IF(ISBLANK('Post Process Calc.'!A62),"",'Post Process Calc.'!A62)</f>
        <v/>
      </c>
      <c r="EL62" s="243" t="str">
        <f>IF(ISBLANK('Post Process Calc.'!C62),"",'Post Process Calc.'!C62)</f>
        <v/>
      </c>
      <c r="EM62" s="243" t="str">
        <f>IF(ISBLANK('Post Process Calc.'!D62),"",'Post Process Calc.'!D62)</f>
        <v/>
      </c>
      <c r="EN62" s="243" t="str">
        <f>IF(ISBLANK('Post Process Calc.'!E62),"",'Post Process Calc.'!E62)</f>
        <v/>
      </c>
      <c r="EO62" s="243" t="str">
        <f>IF(ISBLANK('Post Process Calc.'!F62),"",'Post Process Calc.'!F62)</f>
        <v/>
      </c>
      <c r="EP62" s="243" t="str">
        <f>IF(ISBLANK('Post Process Calc.'!G62),"",'Post Process Calc.'!G62)</f>
        <v/>
      </c>
      <c r="EQ62" s="243" t="str">
        <f>IF(ISBLANK('Post Process Calc.'!H62),"",'Post Process Calc.'!H62)</f>
        <v/>
      </c>
      <c r="ER62" s="243" t="str">
        <f>IF(ISBLANK('Post Process Calc.'!I62),"",'Post Process Calc.'!I62)</f>
        <v/>
      </c>
      <c r="ES62" s="243" t="str">
        <f>IF(ISBLANK('Post Process Calc.'!J62),"",'Post Process Calc.'!J62)</f>
        <v/>
      </c>
      <c r="ET62" s="243" t="str">
        <f>IF(ISBLANK('Post Process Calc.'!K62),"",'Post Process Calc.'!K62)</f>
        <v/>
      </c>
      <c r="EU62" s="243" t="str">
        <f>IF(ISBLANK('Post Process Calc.'!L62),"",'Post Process Calc.'!L62)</f>
        <v/>
      </c>
      <c r="EV62" s="243" t="str">
        <f>IF(ISBLANK('Post Process Calc.'!M62),"",'Post Process Calc.'!M62)</f>
        <v/>
      </c>
      <c r="EW62" s="243" t="str">
        <f>IF(ISBLANK('Post Process Calc.'!N62),"",'Post Process Calc.'!N62)</f>
        <v/>
      </c>
      <c r="EX62" s="243" t="str">
        <f>IF(ISBLANK('Post Process Calc.'!O62),"",'Post Process Calc.'!O62)</f>
        <v/>
      </c>
      <c r="EY62" s="243" t="str">
        <f>IF(ISBLANK('Post Process Calc.'!P62),"",'Post Process Calc.'!P62)</f>
        <v/>
      </c>
      <c r="EZ62" s="243" t="str">
        <f>IF(ISBLANK('Post Process Calc.'!Q62),"",'Post Process Calc.'!Q62)</f>
        <v/>
      </c>
      <c r="FA62" s="243" t="str">
        <f>IF(ISBLANK('Post Process Calc.'!R62),"",'Post Process Calc.'!R62)</f>
        <v/>
      </c>
      <c r="FB62" s="243" t="str">
        <f>IF(ISBLANK('Post Process Calc.'!S62),"",'Post Process Calc.'!S62)</f>
        <v/>
      </c>
      <c r="FC62" s="243" t="str">
        <f>IF(ISBLANK('Post Process Calc.'!T62),"",'Post Process Calc.'!T62)</f>
        <v/>
      </c>
      <c r="FD62" s="243" t="str">
        <f>IF(ISBLANK('Post Process Calc.'!U62),"",'Post Process Calc.'!U62)</f>
        <v/>
      </c>
      <c r="FE62" s="243" t="str">
        <f>IF(ISBLANK('Post Process Calc.'!V62),"",'Post Process Calc.'!V62)</f>
        <v/>
      </c>
      <c r="FF62" s="243" t="str">
        <f>IF(ISBLANK('Post Process Calc.'!W62),"",'Post Process Calc.'!W62)</f>
        <v/>
      </c>
      <c r="FG62" s="243" t="str">
        <f>IF(ISBLANK('Post Process Calc.'!X62),"",'Post Process Calc.'!X62)</f>
        <v/>
      </c>
      <c r="FH62" s="243" t="str">
        <f>IF(ISBLANK('Post Process Calc.'!Y62),"",'Post Process Calc.'!Y62)</f>
        <v/>
      </c>
      <c r="FI62" s="243" t="str">
        <f>IF(ISBLANK('Post Process Calc.'!Z62),"",'Post Process Calc.'!Z62)</f>
        <v/>
      </c>
      <c r="FJ62" s="243" t="str">
        <f>IF(ISBLANK('Post Process Calc.'!AA62),"",'Post Process Calc.'!AA62)</f>
        <v/>
      </c>
      <c r="FK62" s="243" t="str">
        <f>IF(ISBLANK('Post Process Calc.'!AB62),"",'Post Process Calc.'!AB62)</f>
        <v/>
      </c>
      <c r="FL62" s="243" t="str">
        <f>IF(ISBLANK('Post Process Calc.'!AC62),"",'Post Process Calc.'!AC62)</f>
        <v/>
      </c>
      <c r="FM62" s="243" t="str">
        <f>IF(ISBLANK('Post Process Calc.'!AD62),"",'Post Process Calc.'!AD62)</f>
        <v/>
      </c>
      <c r="FN62" s="243" t="str">
        <f>IF(ISBLANK('Post Process Calc.'!AE62),"",'Post Process Calc.'!AE62)</f>
        <v/>
      </c>
      <c r="FO62" s="243" t="str">
        <f>IF(ISBLANK('Post Process Calc.'!AF62),"",'Post Process Calc.'!AF62)</f>
        <v/>
      </c>
      <c r="FP62" s="243" t="str">
        <f>IF(ISBLANK('Post Process Calc.'!AG62),"",'Post Process Calc.'!AG62)</f>
        <v/>
      </c>
      <c r="FQ62" s="243" t="str">
        <f>IF(ISBLANK('Post Process Calc.'!AH62),"",'Post Process Calc.'!AH62)</f>
        <v/>
      </c>
      <c r="FR62" s="243" t="str">
        <f>IF(ISBLANK('Post Process Calc.'!AI62),"",'Post Process Calc.'!AI62)</f>
        <v/>
      </c>
      <c r="FS62" s="243" t="str">
        <f>IF(ISBLANK('Post Process Calc.'!AJ62),"",'Post Process Calc.'!AJ62)</f>
        <v/>
      </c>
    </row>
    <row r="63" spans="1:175">
      <c r="A63" s="238" t="str">
        <f>IF(Glutamine!B54&lt;&gt;0,Glutamine!$B$1,"")</f>
        <v/>
      </c>
      <c r="B63" s="238" t="str">
        <f>IF(ISBLANK(Glutamine!A54),"",Glutamine!A54)</f>
        <v/>
      </c>
      <c r="C63" s="245" t="str">
        <f>IF(ISBLANK(Glutamine!B54),"",Glutamine!B54)</f>
        <v/>
      </c>
      <c r="D63" s="246" t="str">
        <f>IF(ISBLANK(Glutamine!C54),"",Glutamine!C54)</f>
        <v/>
      </c>
      <c r="E63" s="238" t="str">
        <f>IF(ISBLANK(Glutamine!D54),"",Glutamine!D54)</f>
        <v/>
      </c>
      <c r="F63" s="238" t="str">
        <f>IF(ISBLANK(Glutamine!E54),"",Glutamine!E54)</f>
        <v/>
      </c>
      <c r="G63" s="238" t="str">
        <f>IF(ISBLANK(Glutamine!G54),"",Glutamine!G54)</f>
        <v/>
      </c>
      <c r="H63" s="238" t="str">
        <f>IF(ISBLANK(Glutamine!H54),"",Glutamine!H54)</f>
        <v/>
      </c>
      <c r="I63" s="238" t="str">
        <f>IF(ISBLANK(Glutamine!I54),"",Glutamine!I54)</f>
        <v/>
      </c>
      <c r="J63" s="238" t="str">
        <f>IF(ISBLANK(Glutamine!J54),"",Glutamine!J54)</f>
        <v/>
      </c>
      <c r="K63" s="238" t="str">
        <f>IF(ISBLANK(Glutamine!K54),"",Glutamine!K54)</f>
        <v/>
      </c>
      <c r="L63" s="238" t="str">
        <f>IF(ISBLANK(Glutamine!L54),"",Glutamine!L54)</f>
        <v/>
      </c>
      <c r="M63" s="238" t="str">
        <f>IF(ISBLANK(Glutamine!M54),"",Glutamine!M54)</f>
        <v/>
      </c>
      <c r="N63" s="238" t="str">
        <f>IF(ISBLANK(Glutamine!N54),"",Glutamine!N54)</f>
        <v/>
      </c>
      <c r="O63" s="238" t="str">
        <f>IF(ISBLANK(Glutamine!O54),"",Glutamine!O54)</f>
        <v/>
      </c>
      <c r="P63" s="238" t="str">
        <f>IF(ISBLANK(Glutamine!P54),"",Glutamine!P54)</f>
        <v/>
      </c>
      <c r="Q63" s="238" t="str">
        <f>IF(ISBLANK(Glutamine!Q54),"",Glutamine!Q54)</f>
        <v/>
      </c>
      <c r="R63" s="238" t="str">
        <f>IF(ISBLANK(Glutamine!R54),"",Glutamine!R54)</f>
        <v/>
      </c>
      <c r="S63" s="238" t="str">
        <f>IF(ISBLANK(Glutamine!S54),"",Glutamine!S54)</f>
        <v/>
      </c>
      <c r="T63" s="238" t="str">
        <f>IF(ISBLANK(Glutamine!T54),"",Glutamine!T54)</f>
        <v/>
      </c>
      <c r="U63" s="238" t="str">
        <f>IF(ISBLANK(Glutamine!U54),"",Glutamine!U54)</f>
        <v/>
      </c>
      <c r="V63" s="238" t="str">
        <f>IF(ISBLANK(Glutamine!V54),"",Glutamine!V54)</f>
        <v/>
      </c>
      <c r="W63" s="238" t="str">
        <f>IF(ISBLANK(Glutamine!W54),"",Glutamine!W54)</f>
        <v/>
      </c>
      <c r="X63" s="238" t="str">
        <f>IF(ISBLANK(Glutamine!X54),"",Glutamine!X54)</f>
        <v/>
      </c>
      <c r="Y63" s="238" t="str">
        <f>IF(ISBLANK(Glutamine!Y54),"",Glutamine!Y54)</f>
        <v/>
      </c>
      <c r="Z63" s="238" t="str">
        <f>IF(ISBLANK(Glutamine!Z54),"",Glutamine!Z54)</f>
        <v/>
      </c>
      <c r="AA63" s="238" t="str">
        <f>IF(ISBLANK(Glutamine!AA54),"",Glutamine!AA54)</f>
        <v/>
      </c>
      <c r="AB63" s="238" t="str">
        <f>IF(ISBLANK(Glutamine!AB54),"",Glutamine!AB54)</f>
        <v/>
      </c>
      <c r="AC63" s="238" t="str">
        <f>IF(ISBLANK(Glutamine!AC54),"",Glutamine!AC54)</f>
        <v/>
      </c>
      <c r="AD63" s="238" t="str">
        <f>IF(ISBLANK(Glutamine!AD54),"",Glutamine!AD54)</f>
        <v/>
      </c>
      <c r="AE63" s="238" t="str">
        <f>IF(ISBLANK(Glutamine!AE54),"",Glutamine!AE54)</f>
        <v/>
      </c>
      <c r="AF63" s="238" t="str">
        <f>IF(ISBLANK(Glutamine!AF54),"",Glutamine!AF54)</f>
        <v/>
      </c>
      <c r="AG63" s="238" t="str">
        <f>IF(ISBLANK(Glutamine!AG54),"",Glutamine!AG54)</f>
        <v/>
      </c>
      <c r="AH63" s="238" t="str">
        <f>IF(ISBLANK(Glutamine!AH54),"",Glutamine!AH54)</f>
        <v/>
      </c>
      <c r="AI63" s="238" t="str">
        <f>IF(ISBLANK(Glutamine!AI54),"",Glutamine!AI54)</f>
        <v/>
      </c>
      <c r="AJ63" s="238" t="str">
        <f>IF(ISBLANK(Glutamine!AJ54),"",Glutamine!AJ54)</f>
        <v/>
      </c>
      <c r="AK63" s="238" t="str">
        <f>IF(ISBLANK(Glutamine!AK54),"",Glutamine!AK54)</f>
        <v/>
      </c>
      <c r="AL63" s="238" t="str">
        <f>IF(ISBLANK(Glutamine!AL54),"",Glutamine!AL54)</f>
        <v/>
      </c>
      <c r="AM63" s="238" t="str">
        <f>IF(ISBLANK(Glutamine!AM54),"",Glutamine!AM54)</f>
        <v/>
      </c>
      <c r="AN63" s="238" t="str">
        <f>IF(ISBLANK(Glutamine!AN54),"",Glutamine!AN54)</f>
        <v/>
      </c>
      <c r="AO63" s="238" t="str">
        <f>IF(ISBLANK(Glutamine!AO54),"",Glutamine!AO54)</f>
        <v/>
      </c>
      <c r="AP63" s="238" t="str">
        <f>IF(ISBLANK(Glutamine!AP54),"",Glutamine!AP54)</f>
        <v/>
      </c>
      <c r="AQ63" s="238" t="e">
        <f>IF(ISBLANK(Glutamine!#REF!),"",Glutamine!#REF!)</f>
        <v>#REF!</v>
      </c>
      <c r="AR63" s="238" t="e">
        <f>IF(ISBLANK(Glutamine!#REF!),"",Glutamine!#REF!)</f>
        <v>#REF!</v>
      </c>
      <c r="AS63" s="238" t="e">
        <f>IF(ISBLANK(Glutamine!#REF!),"",Glutamine!#REF!)</f>
        <v>#REF!</v>
      </c>
      <c r="AT63" s="238" t="e">
        <f>IF(ISBLANK(Glutamine!#REF!),"",Glutamine!#REF!)</f>
        <v>#REF!</v>
      </c>
      <c r="AU63" s="238" t="e">
        <f>IF(ISBLANK(Glutamine!#REF!),"",Glutamine!#REF!)</f>
        <v>#REF!</v>
      </c>
      <c r="AV63" s="238" t="e">
        <f>IF(ISBLANK(Glutamine!#REF!),"",Glutamine!#REF!)</f>
        <v>#REF!</v>
      </c>
      <c r="AW63" s="238" t="e">
        <f>IF(ISBLANK(Glutamine!#REF!),"",Glutamine!#REF!)</f>
        <v>#REF!</v>
      </c>
      <c r="AX63" s="238" t="e">
        <f>IF(ISBLANK(Glutamine!#REF!),"",Glutamine!#REF!)</f>
        <v>#REF!</v>
      </c>
      <c r="AY63" s="238" t="e">
        <f>IF(ISBLANK(Glutamine!#REF!),"",Glutamine!#REF!)</f>
        <v>#REF!</v>
      </c>
      <c r="AZ63" s="238" t="e">
        <f>IF(ISBLANK(Glutamine!#REF!),"",Glutamine!#REF!)</f>
        <v>#REF!</v>
      </c>
      <c r="BA63" s="238" t="e">
        <f>IF(ISBLANK(Glutamine!#REF!),"",Glutamine!#REF!)</f>
        <v>#REF!</v>
      </c>
      <c r="BB63" s="238" t="e">
        <f>IF(ISBLANK(Glutamine!#REF!),"",Glutamine!#REF!)</f>
        <v>#REF!</v>
      </c>
      <c r="BC63" s="238" t="e">
        <f>IF(ISBLANK(Glutamine!#REF!),"",Glutamine!#REF!)</f>
        <v>#REF!</v>
      </c>
      <c r="BD63" s="238" t="e">
        <f>IF(ISBLANK(Glutamine!#REF!),"",Glutamine!#REF!)</f>
        <v>#REF!</v>
      </c>
      <c r="BE63" s="238" t="e">
        <f>IF(ISBLANK(Glutamine!#REF!),"",Glutamine!#REF!)</f>
        <v>#REF!</v>
      </c>
      <c r="BF63" s="238" t="e">
        <f>IF(ISBLANK(Glutamine!#REF!),"",Glutamine!#REF!)</f>
        <v>#REF!</v>
      </c>
      <c r="BG63" s="238" t="e">
        <f>IF(ISBLANK(Glutamine!#REF!),"",Glutamine!#REF!)</f>
        <v>#REF!</v>
      </c>
      <c r="BH63" s="238" t="e">
        <f>IF(ISBLANK(Glutamine!#REF!),"",Glutamine!#REF!)</f>
        <v>#REF!</v>
      </c>
      <c r="BI63" s="238" t="e">
        <f>IF(ISBLANK(Glutamine!#REF!),"",Glutamine!#REF!)</f>
        <v>#REF!</v>
      </c>
      <c r="BJ63" s="238" t="e">
        <f>IF(ISBLANK(Glutamine!#REF!),"",Glutamine!#REF!)</f>
        <v>#REF!</v>
      </c>
      <c r="BK63" s="238" t="e">
        <f>IF(ISBLANK(Glutamine!#REF!),"",Glutamine!#REF!)</f>
        <v>#REF!</v>
      </c>
      <c r="BL63" s="238" t="e">
        <f>IF(ISBLANK(Glutamine!#REF!),"",Glutamine!#REF!)</f>
        <v>#REF!</v>
      </c>
      <c r="BM63" s="238" t="e">
        <f>IF(ISBLANK(Glutamine!#REF!),"",Glutamine!#REF!)</f>
        <v>#REF!</v>
      </c>
      <c r="BN63" s="238" t="str">
        <f>IF(ISBLANK('In Process Calc.'!B56),"",ROUND('In Process Calc.'!B56,2))</f>
        <v/>
      </c>
      <c r="BO63" s="238" t="str">
        <f>IF(ISBLANK('In Process Calc.'!C56),"",ROUND('In Process Calc.'!C56,2))</f>
        <v/>
      </c>
      <c r="BP63" s="238" t="str">
        <f>IF(ISBLANK('In Process Calc.'!E56),"",'In Process Calc.'!E56)</f>
        <v/>
      </c>
      <c r="BQ63" s="238" t="str">
        <f>IF(ISBLANK('In Process Calc.'!F56),"",'In Process Calc.'!F56)</f>
        <v/>
      </c>
      <c r="BR63" s="238" t="str">
        <f>IF(ISBLANK('In Process Calc.'!H56),"",'In Process Calc.'!H56)</f>
        <v/>
      </c>
      <c r="BS63" s="238" t="str">
        <f>IF(ISBLANK('In Process Calc.'!J56),"",'In Process Calc.'!J56)</f>
        <v/>
      </c>
      <c r="BT63" s="238" t="str">
        <f>IF(ISBLANK('In Process Calc.'!K56),"",'In Process Calc.'!K56)</f>
        <v/>
      </c>
      <c r="BU63" s="238" t="str">
        <f>IF(ISBLANK('In Process Calc.'!L56),"",'In Process Calc.'!L56)</f>
        <v/>
      </c>
      <c r="BV63" s="243" t="str">
        <f>IF(ISBLANK('In Process Calc.'!M56),"",'In Process Calc.'!M56)</f>
        <v/>
      </c>
      <c r="BW63" s="243" t="str">
        <f>IF(ISBLANK('In Process Calc.'!N56),"",'In Process Calc.'!N56)</f>
        <v/>
      </c>
      <c r="BX63" s="243" t="str">
        <f>IF(ISBLANK('In Process Calc.'!O56),"",'In Process Calc.'!O56)</f>
        <v/>
      </c>
      <c r="BY63" s="243" t="str">
        <f>IF(ISBLANK('In Process Calc.'!P56),"",'In Process Calc.'!P56)</f>
        <v/>
      </c>
      <c r="BZ63" s="243" t="str">
        <f>IF(ISBLANK('In Process Calc.'!Q56),"",'In Process Calc.'!Q56)</f>
        <v/>
      </c>
      <c r="CA63" s="243" t="str">
        <f>IF(ISBLANK('In Process Calc.'!R56),"",'In Process Calc.'!R56)</f>
        <v/>
      </c>
      <c r="CB63" s="243" t="str">
        <f>IF(ISBLANK('In Process Calc.'!S56),"",'In Process Calc.'!S56)</f>
        <v/>
      </c>
      <c r="CC63" s="243" t="str">
        <f>IF(ISBLANK('In Process Calc.'!T56),"",'In Process Calc.'!T56)</f>
        <v/>
      </c>
      <c r="CD63" s="243" t="str">
        <f>IF(ISBLANK('In Process Calc.'!U56),"",'In Process Calc.'!U56)</f>
        <v/>
      </c>
      <c r="CE63" s="243" t="str">
        <f>IF(ISBLANK('In Process Calc.'!V56),"",'In Process Calc.'!V56)</f>
        <v/>
      </c>
      <c r="CF63" s="243" t="str">
        <f>IF(ISBLANK('In Process Calc.'!W56),"",'In Process Calc.'!W56)</f>
        <v/>
      </c>
      <c r="CG63" s="243" t="str">
        <f>IF(ISBLANK('In Process Calc.'!X56),"",'In Process Calc.'!X56)</f>
        <v/>
      </c>
      <c r="CH63" s="243" t="str">
        <f>IF(ISBLANK('In Process Calc.'!Y56),"",'In Process Calc.'!Y56)</f>
        <v/>
      </c>
      <c r="CI63" s="243" t="str">
        <f>IF(ISBLANK('In Process Calc.'!Z56),"",'In Process Calc.'!Z56)</f>
        <v/>
      </c>
      <c r="CJ63" s="243" t="str">
        <f>IF(ISBLANK('In Process Calc.'!AA56),"",'In Process Calc.'!AA56)</f>
        <v/>
      </c>
      <c r="CK63" s="243" t="str">
        <f>IF(ISBLANK('In Process Calc.'!AB56),"",'In Process Calc.'!AB56)</f>
        <v/>
      </c>
      <c r="CL63" s="243" t="str">
        <f>IF(ISBLANK('In Process Calc.'!AC56),"",'In Process Calc.'!AC56)</f>
        <v/>
      </c>
      <c r="CM63" s="243" t="str">
        <f>IF(ISBLANK('In Process Calc.'!AD56),"",'In Process Calc.'!AD56)</f>
        <v/>
      </c>
      <c r="CN63" s="243" t="str">
        <f>IF(ISBLANK('In Process Calc.'!AE56),"",'In Process Calc.'!AE56)</f>
        <v/>
      </c>
      <c r="CO63" s="243" t="str">
        <f>IF(ISBLANK('In Process Calc.'!AF56),"",'In Process Calc.'!AF56)</f>
        <v/>
      </c>
      <c r="CP63" s="243" t="str">
        <f>IF(ISBLANK('In Process Calc.'!AG56),"",'In Process Calc.'!AG56)</f>
        <v/>
      </c>
      <c r="CQ63" s="243" t="str">
        <f>IF(ISBLANK('In Process Calc.'!AH56),"",'In Process Calc.'!AH56)</f>
        <v/>
      </c>
      <c r="CR63" s="243" t="str">
        <f>IF(ISBLANK('In Process Calc.'!AI56),"",'In Process Calc.'!AI56)</f>
        <v/>
      </c>
      <c r="CS63" s="243" t="str">
        <f>IF(ISBLANK('In Process Calc.'!AJ56),"",'In Process Calc.'!AJ56)</f>
        <v/>
      </c>
      <c r="CT63" s="243" t="str">
        <f>IF(ISBLANK('In Process Calc.'!AK56),"",'In Process Calc.'!AK56)</f>
        <v/>
      </c>
      <c r="CU63" s="243" t="str">
        <f>IF(ISBLANK('In Process Calc.'!AL56),"",'In Process Calc.'!AL56)</f>
        <v/>
      </c>
      <c r="CV63" s="243" t="str">
        <f>IF(ISBLANK('In Process Calc.'!AM56),"",'In Process Calc.'!AM56)</f>
        <v/>
      </c>
      <c r="CW63" s="243" t="str">
        <f>IF(ISBLANK('In Process Calc.'!AN56),"",'In Process Calc.'!AN56)</f>
        <v/>
      </c>
      <c r="CX63" s="243" t="str">
        <f>IF(ISBLANK('In Process Calc.'!AO56),"",'In Process Calc.'!AO56)</f>
        <v/>
      </c>
      <c r="CY63" s="243" t="str">
        <f>IF(ISBLANK('In Process Calc.'!AP56),"",'In Process Calc.'!AP56)</f>
        <v/>
      </c>
      <c r="CZ63" s="243" t="str">
        <f>IF(ISBLANK('In Process Calc.'!AQ56),"",'In Process Calc.'!AQ56)</f>
        <v/>
      </c>
      <c r="DA63" s="243" t="str">
        <f>IF(ISBLANK('In Process Calc.'!AR56),"",'In Process Calc.'!AR56)</f>
        <v/>
      </c>
      <c r="DB63" s="243" t="str">
        <f>IF(ISBLANK('In Process Calc.'!AS56),"",'In Process Calc.'!AS56)</f>
        <v/>
      </c>
      <c r="DC63" s="243" t="str">
        <f>IF(ISBLANK('In Process Calc.'!AT56),"",'In Process Calc.'!AT56)</f>
        <v/>
      </c>
      <c r="DD63" s="243" t="str">
        <f>IF(ISBLANK('In Process Calc.'!AU56),"",'In Process Calc.'!AU56)</f>
        <v/>
      </c>
      <c r="DE63" s="243" t="str">
        <f>IF(ISBLANK('In Process Calc.'!AV56),"",'In Process Calc.'!AV56)</f>
        <v/>
      </c>
      <c r="DF63" s="243" t="str">
        <f>IF(ISBLANK('In Process Calc.'!AW56),"",'In Process Calc.'!AW56)</f>
        <v/>
      </c>
      <c r="DG63" s="243" t="str">
        <f>IF(ISBLANK('In Process Calc.'!AX56),"",'In Process Calc.'!AX56)</f>
        <v/>
      </c>
      <c r="DH63" s="243" t="str">
        <f>IF(ISBLANK('In Process Calc.'!AY56),"",'In Process Calc.'!AY56)</f>
        <v/>
      </c>
      <c r="DI63" s="243" t="str">
        <f>IF(ISBLANK('In Process Calc.'!AZ56),"",'In Process Calc.'!AZ56)</f>
        <v/>
      </c>
      <c r="DJ63" s="243" t="str">
        <f>IF(ISBLANK('In Process Calc.'!BA56),"",'In Process Calc.'!BA56)</f>
        <v/>
      </c>
      <c r="DK63" s="243" t="str">
        <f>IF(ISBLANK('In Process Calc.'!BB56),"",'In Process Calc.'!BB56)</f>
        <v/>
      </c>
      <c r="DL63" s="243" t="str">
        <f>IF(ISBLANK('In Process Calc.'!BC56),"",'In Process Calc.'!BC56)</f>
        <v/>
      </c>
      <c r="DM63" s="243" t="str">
        <f>IF(ISBLANK('In Process Calc.'!BD56),"",'In Process Calc.'!BD56)</f>
        <v/>
      </c>
      <c r="DN63" s="243" t="str">
        <f>IF(ISBLANK('In Process Calc.'!BE56),"",'In Process Calc.'!BE56)</f>
        <v/>
      </c>
      <c r="DO63" s="243" t="str">
        <f>IF(ISBLANK('In Process Calc.'!BF56),"",'In Process Calc.'!BF56)</f>
        <v/>
      </c>
      <c r="DP63" s="243" t="str">
        <f>IF(ISBLANK('In Process Calc.'!BG56),"",'In Process Calc.'!BG56)</f>
        <v/>
      </c>
      <c r="DQ63" s="243" t="str">
        <f>IF(ISBLANK('In Process Calc.'!BH56),"",'In Process Calc.'!BH56)</f>
        <v/>
      </c>
      <c r="DR63" s="243" t="str">
        <f>IF(ISBLANK('In Process Calc.'!BI56),"",'In Process Calc.'!BI56)</f>
        <v/>
      </c>
      <c r="DS63" s="243" t="str">
        <f>IF(ISBLANK('In Process Calc.'!BJ56),"",'In Process Calc.'!BJ56)</f>
        <v/>
      </c>
      <c r="DT63" s="243" t="str">
        <f>IF(ISBLANK('In Process Calc.'!BK56),"",'In Process Calc.'!BK56)</f>
        <v/>
      </c>
      <c r="DU63" s="243" t="str">
        <f>IF(ISBLANK('In Process Calc.'!BL56),"",'In Process Calc.'!BL56)</f>
        <v/>
      </c>
      <c r="DV63" s="243" t="str">
        <f>IF(ISBLANK('In Process Calc.'!BM56),"",'In Process Calc.'!BM56)</f>
        <v/>
      </c>
      <c r="DW63" s="243" t="str">
        <f>IF(ISBLANK('In Process Calc.'!BN56),"",'In Process Calc.'!BN56)</f>
        <v/>
      </c>
      <c r="DX63" s="243" t="str">
        <f>IF(ISBLANK('In Process Calc.'!BO56),"",'In Process Calc.'!BO56)</f>
        <v/>
      </c>
      <c r="DY63" s="243" t="str">
        <f>IF(ISBLANK('In Process Calc.'!BP56),"",'In Process Calc.'!BP56)</f>
        <v/>
      </c>
      <c r="DZ63" s="243" t="str">
        <f>IF(ISBLANK('In Process Calc.'!BQ56),"",'In Process Calc.'!BQ56)</f>
        <v/>
      </c>
      <c r="EA63" s="243" t="str">
        <f>IF(ISBLANK('In Process Calc.'!BR56),"",'In Process Calc.'!BR56)</f>
        <v/>
      </c>
      <c r="EB63" s="243" t="str">
        <f>IF(ISBLANK('In Process Calc.'!BS56),"",'In Process Calc.'!BS56)</f>
        <v/>
      </c>
      <c r="EC63" s="243" t="str">
        <f>IF(ISBLANK('In Process Calc.'!BT56),"",'In Process Calc.'!BT56)</f>
        <v/>
      </c>
      <c r="ED63" s="243" t="str">
        <f>IF(ISBLANK('In Process Calc.'!BU56),"",'In Process Calc.'!BU56)</f>
        <v/>
      </c>
      <c r="EE63" s="243" t="str">
        <f>IF(ISBLANK('In Process Calc.'!BV56),"",'In Process Calc.'!BV56)</f>
        <v/>
      </c>
      <c r="EF63" s="243" t="str">
        <f>IF(ISBLANK('In Process Calc.'!BW56),"",'In Process Calc.'!BW56)</f>
        <v/>
      </c>
      <c r="EG63" s="243" t="str">
        <f>IF(ISBLANK('In Process Calc.'!BX56),"",'In Process Calc.'!BX56)</f>
        <v/>
      </c>
      <c r="EH63" s="243" t="str">
        <f>IF(ISBLANK('In Process Calc.'!BY56),"",'In Process Calc.'!BY56)</f>
        <v/>
      </c>
      <c r="EI63" s="243" t="str">
        <f>IF(ISBLANK('In Process Calc.'!BZ56),"",'In Process Calc.'!BZ56)</f>
        <v/>
      </c>
      <c r="EJ63" s="243" t="str">
        <f>IF(ISBLANK('In Process Calc.'!CA56),"",'In Process Calc.'!CA56)</f>
        <v/>
      </c>
      <c r="EK63" s="243" t="str">
        <f>IF(ISBLANK('Post Process Calc.'!A63),"",'Post Process Calc.'!A63)</f>
        <v/>
      </c>
      <c r="EL63" s="243" t="str">
        <f>IF(ISBLANK('Post Process Calc.'!C63),"",'Post Process Calc.'!C63)</f>
        <v/>
      </c>
      <c r="EM63" s="243" t="str">
        <f>IF(ISBLANK('Post Process Calc.'!D63),"",'Post Process Calc.'!D63)</f>
        <v/>
      </c>
      <c r="EN63" s="243" t="str">
        <f>IF(ISBLANK('Post Process Calc.'!E63),"",'Post Process Calc.'!E63)</f>
        <v/>
      </c>
      <c r="EO63" s="243" t="str">
        <f>IF(ISBLANK('Post Process Calc.'!F63),"",'Post Process Calc.'!F63)</f>
        <v/>
      </c>
      <c r="EP63" s="243" t="str">
        <f>IF(ISBLANK('Post Process Calc.'!G63),"",'Post Process Calc.'!G63)</f>
        <v/>
      </c>
      <c r="EQ63" s="243" t="str">
        <f>IF(ISBLANK('Post Process Calc.'!H63),"",'Post Process Calc.'!H63)</f>
        <v/>
      </c>
      <c r="ER63" s="243" t="str">
        <f>IF(ISBLANK('Post Process Calc.'!I63),"",'Post Process Calc.'!I63)</f>
        <v/>
      </c>
      <c r="ES63" s="243" t="str">
        <f>IF(ISBLANK('Post Process Calc.'!J63),"",'Post Process Calc.'!J63)</f>
        <v/>
      </c>
      <c r="ET63" s="243" t="str">
        <f>IF(ISBLANK('Post Process Calc.'!K63),"",'Post Process Calc.'!K63)</f>
        <v/>
      </c>
      <c r="EU63" s="243" t="str">
        <f>IF(ISBLANK('Post Process Calc.'!L63),"",'Post Process Calc.'!L63)</f>
        <v/>
      </c>
      <c r="EV63" s="243" t="str">
        <f>IF(ISBLANK('Post Process Calc.'!M63),"",'Post Process Calc.'!M63)</f>
        <v/>
      </c>
      <c r="EW63" s="243" t="str">
        <f>IF(ISBLANK('Post Process Calc.'!N63),"",'Post Process Calc.'!N63)</f>
        <v/>
      </c>
      <c r="EX63" s="243" t="str">
        <f>IF(ISBLANK('Post Process Calc.'!O63),"",'Post Process Calc.'!O63)</f>
        <v/>
      </c>
      <c r="EY63" s="243" t="str">
        <f>IF(ISBLANK('Post Process Calc.'!P63),"",'Post Process Calc.'!P63)</f>
        <v/>
      </c>
      <c r="EZ63" s="243" t="str">
        <f>IF(ISBLANK('Post Process Calc.'!Q63),"",'Post Process Calc.'!Q63)</f>
        <v/>
      </c>
      <c r="FA63" s="243" t="str">
        <f>IF(ISBLANK('Post Process Calc.'!R63),"",'Post Process Calc.'!R63)</f>
        <v/>
      </c>
      <c r="FB63" s="243" t="str">
        <f>IF(ISBLANK('Post Process Calc.'!S63),"",'Post Process Calc.'!S63)</f>
        <v/>
      </c>
      <c r="FC63" s="243" t="str">
        <f>IF(ISBLANK('Post Process Calc.'!T63),"",'Post Process Calc.'!T63)</f>
        <v/>
      </c>
      <c r="FD63" s="243" t="str">
        <f>IF(ISBLANK('Post Process Calc.'!U63),"",'Post Process Calc.'!U63)</f>
        <v/>
      </c>
      <c r="FE63" s="243" t="str">
        <f>IF(ISBLANK('Post Process Calc.'!V63),"",'Post Process Calc.'!V63)</f>
        <v/>
      </c>
      <c r="FF63" s="243" t="str">
        <f>IF(ISBLANK('Post Process Calc.'!W63),"",'Post Process Calc.'!W63)</f>
        <v/>
      </c>
      <c r="FG63" s="243" t="str">
        <f>IF(ISBLANK('Post Process Calc.'!X63),"",'Post Process Calc.'!X63)</f>
        <v/>
      </c>
      <c r="FH63" s="243" t="str">
        <f>IF(ISBLANK('Post Process Calc.'!Y63),"",'Post Process Calc.'!Y63)</f>
        <v/>
      </c>
      <c r="FI63" s="243" t="str">
        <f>IF(ISBLANK('Post Process Calc.'!Z63),"",'Post Process Calc.'!Z63)</f>
        <v/>
      </c>
      <c r="FJ63" s="243" t="str">
        <f>IF(ISBLANK('Post Process Calc.'!AA63),"",'Post Process Calc.'!AA63)</f>
        <v/>
      </c>
      <c r="FK63" s="243" t="str">
        <f>IF(ISBLANK('Post Process Calc.'!AB63),"",'Post Process Calc.'!AB63)</f>
        <v/>
      </c>
      <c r="FL63" s="243" t="str">
        <f>IF(ISBLANK('Post Process Calc.'!AC63),"",'Post Process Calc.'!AC63)</f>
        <v/>
      </c>
      <c r="FM63" s="243" t="str">
        <f>IF(ISBLANK('Post Process Calc.'!AD63),"",'Post Process Calc.'!AD63)</f>
        <v/>
      </c>
      <c r="FN63" s="243" t="str">
        <f>IF(ISBLANK('Post Process Calc.'!AE63),"",'Post Process Calc.'!AE63)</f>
        <v/>
      </c>
      <c r="FO63" s="243" t="str">
        <f>IF(ISBLANK('Post Process Calc.'!AF63),"",'Post Process Calc.'!AF63)</f>
        <v/>
      </c>
      <c r="FP63" s="243" t="str">
        <f>IF(ISBLANK('Post Process Calc.'!AG63),"",'Post Process Calc.'!AG63)</f>
        <v/>
      </c>
      <c r="FQ63" s="243" t="str">
        <f>IF(ISBLANK('Post Process Calc.'!AH63),"",'Post Process Calc.'!AH63)</f>
        <v/>
      </c>
      <c r="FR63" s="243" t="str">
        <f>IF(ISBLANK('Post Process Calc.'!AI63),"",'Post Process Calc.'!AI63)</f>
        <v/>
      </c>
      <c r="FS63" s="243" t="str">
        <f>IF(ISBLANK('Post Process Calc.'!AJ63),"",'Post Process Calc.'!AJ63)</f>
        <v/>
      </c>
    </row>
    <row r="64" spans="1:175">
      <c r="A64" s="238" t="str">
        <f>IF(Glutamine!B55&lt;&gt;0,Glutamine!$B$1,"")</f>
        <v/>
      </c>
      <c r="B64" s="238" t="str">
        <f>IF(ISBLANK(Glutamine!A55),"",Glutamine!A55)</f>
        <v/>
      </c>
      <c r="C64" s="245" t="str">
        <f>IF(ISBLANK(Glutamine!B55),"",Glutamine!B55)</f>
        <v/>
      </c>
      <c r="D64" s="246" t="str">
        <f>IF(ISBLANK(Glutamine!C55),"",Glutamine!C55)</f>
        <v/>
      </c>
      <c r="E64" s="238" t="str">
        <f>IF(ISBLANK(Glutamine!D55),"",Glutamine!D55)</f>
        <v/>
      </c>
      <c r="F64" s="238" t="str">
        <f>IF(ISBLANK(Glutamine!E55),"",Glutamine!E55)</f>
        <v/>
      </c>
      <c r="G64" s="238" t="str">
        <f>IF(ISBLANK(Glutamine!G55),"",Glutamine!G55)</f>
        <v/>
      </c>
      <c r="H64" s="238" t="str">
        <f>IF(ISBLANK(Glutamine!H55),"",Glutamine!H55)</f>
        <v/>
      </c>
      <c r="I64" s="238" t="str">
        <f>IF(ISBLANK(Glutamine!I55),"",Glutamine!I55)</f>
        <v/>
      </c>
      <c r="J64" s="238" t="str">
        <f>IF(ISBLANK(Glutamine!J55),"",Glutamine!J55)</f>
        <v/>
      </c>
      <c r="K64" s="238" t="str">
        <f>IF(ISBLANK(Glutamine!K55),"",Glutamine!K55)</f>
        <v/>
      </c>
      <c r="L64" s="238" t="str">
        <f>IF(ISBLANK(Glutamine!L55),"",Glutamine!L55)</f>
        <v/>
      </c>
      <c r="M64" s="238" t="str">
        <f>IF(ISBLANK(Glutamine!M55),"",Glutamine!M55)</f>
        <v/>
      </c>
      <c r="N64" s="238" t="str">
        <f>IF(ISBLANK(Glutamine!N55),"",Glutamine!N55)</f>
        <v/>
      </c>
      <c r="O64" s="238" t="str">
        <f>IF(ISBLANK(Glutamine!O55),"",Glutamine!O55)</f>
        <v/>
      </c>
      <c r="P64" s="238" t="str">
        <f>IF(ISBLANK(Glutamine!P55),"",Glutamine!P55)</f>
        <v/>
      </c>
      <c r="Q64" s="238" t="str">
        <f>IF(ISBLANK(Glutamine!Q55),"",Glutamine!Q55)</f>
        <v/>
      </c>
      <c r="R64" s="238" t="str">
        <f>IF(ISBLANK(Glutamine!R55),"",Glutamine!R55)</f>
        <v/>
      </c>
      <c r="S64" s="238" t="str">
        <f>IF(ISBLANK(Glutamine!S55),"",Glutamine!S55)</f>
        <v/>
      </c>
      <c r="T64" s="238" t="str">
        <f>IF(ISBLANK(Glutamine!T55),"",Glutamine!T55)</f>
        <v/>
      </c>
      <c r="U64" s="238" t="str">
        <f>IF(ISBLANK(Glutamine!U55),"",Glutamine!U55)</f>
        <v/>
      </c>
      <c r="V64" s="238" t="str">
        <f>IF(ISBLANK(Glutamine!V55),"",Glutamine!V55)</f>
        <v/>
      </c>
      <c r="W64" s="238" t="str">
        <f>IF(ISBLANK(Glutamine!W55),"",Glutamine!W55)</f>
        <v/>
      </c>
      <c r="X64" s="238" t="str">
        <f>IF(ISBLANK(Glutamine!X55),"",Glutamine!X55)</f>
        <v/>
      </c>
      <c r="Y64" s="238" t="str">
        <f>IF(ISBLANK(Glutamine!Y55),"",Glutamine!Y55)</f>
        <v/>
      </c>
      <c r="Z64" s="238" t="str">
        <f>IF(ISBLANK(Glutamine!Z55),"",Glutamine!Z55)</f>
        <v/>
      </c>
      <c r="AA64" s="238" t="str">
        <f>IF(ISBLANK(Glutamine!AA55),"",Glutamine!AA55)</f>
        <v/>
      </c>
      <c r="AB64" s="238" t="str">
        <f>IF(ISBLANK(Glutamine!AB55),"",Glutamine!AB55)</f>
        <v/>
      </c>
      <c r="AC64" s="238" t="str">
        <f>IF(ISBLANK(Glutamine!AC55),"",Glutamine!AC55)</f>
        <v/>
      </c>
      <c r="AD64" s="238" t="str">
        <f>IF(ISBLANK(Glutamine!AD55),"",Glutamine!AD55)</f>
        <v/>
      </c>
      <c r="AE64" s="238" t="str">
        <f>IF(ISBLANK(Glutamine!AE55),"",Glutamine!AE55)</f>
        <v/>
      </c>
      <c r="AF64" s="238" t="str">
        <f>IF(ISBLANK(Glutamine!AF55),"",Glutamine!AF55)</f>
        <v/>
      </c>
      <c r="AG64" s="238" t="str">
        <f>IF(ISBLANK(Glutamine!AG55),"",Glutamine!AG55)</f>
        <v/>
      </c>
      <c r="AH64" s="238" t="str">
        <f>IF(ISBLANK(Glutamine!AH55),"",Glutamine!AH55)</f>
        <v/>
      </c>
      <c r="AI64" s="238" t="str">
        <f>IF(ISBLANK(Glutamine!AI55),"",Glutamine!AI55)</f>
        <v/>
      </c>
      <c r="AJ64" s="238" t="str">
        <f>IF(ISBLANK(Glutamine!AJ55),"",Glutamine!AJ55)</f>
        <v/>
      </c>
      <c r="AK64" s="238" t="str">
        <f>IF(ISBLANK(Glutamine!AK55),"",Glutamine!AK55)</f>
        <v/>
      </c>
      <c r="AL64" s="238" t="str">
        <f>IF(ISBLANK(Glutamine!AL55),"",Glutamine!AL55)</f>
        <v/>
      </c>
      <c r="AM64" s="238" t="str">
        <f>IF(ISBLANK(Glutamine!AM55),"",Glutamine!AM55)</f>
        <v/>
      </c>
      <c r="AN64" s="238" t="str">
        <f>IF(ISBLANK(Glutamine!AN55),"",Glutamine!AN55)</f>
        <v/>
      </c>
      <c r="AO64" s="238" t="str">
        <f>IF(ISBLANK(Glutamine!AO55),"",Glutamine!AO55)</f>
        <v/>
      </c>
      <c r="AP64" s="238" t="str">
        <f>IF(ISBLANK(Glutamine!AP55),"",Glutamine!AP55)</f>
        <v/>
      </c>
      <c r="AQ64" s="238" t="e">
        <f>IF(ISBLANK(Glutamine!#REF!),"",Glutamine!#REF!)</f>
        <v>#REF!</v>
      </c>
      <c r="AR64" s="238" t="e">
        <f>IF(ISBLANK(Glutamine!#REF!),"",Glutamine!#REF!)</f>
        <v>#REF!</v>
      </c>
      <c r="AS64" s="238" t="e">
        <f>IF(ISBLANK(Glutamine!#REF!),"",Glutamine!#REF!)</f>
        <v>#REF!</v>
      </c>
      <c r="AT64" s="238" t="e">
        <f>IF(ISBLANK(Glutamine!#REF!),"",Glutamine!#REF!)</f>
        <v>#REF!</v>
      </c>
      <c r="AU64" s="238" t="e">
        <f>IF(ISBLANK(Glutamine!#REF!),"",Glutamine!#REF!)</f>
        <v>#REF!</v>
      </c>
      <c r="AV64" s="238" t="e">
        <f>IF(ISBLANK(Glutamine!#REF!),"",Glutamine!#REF!)</f>
        <v>#REF!</v>
      </c>
      <c r="AW64" s="238" t="e">
        <f>IF(ISBLANK(Glutamine!#REF!),"",Glutamine!#REF!)</f>
        <v>#REF!</v>
      </c>
      <c r="AX64" s="238" t="e">
        <f>IF(ISBLANK(Glutamine!#REF!),"",Glutamine!#REF!)</f>
        <v>#REF!</v>
      </c>
      <c r="AY64" s="238" t="e">
        <f>IF(ISBLANK(Glutamine!#REF!),"",Glutamine!#REF!)</f>
        <v>#REF!</v>
      </c>
      <c r="AZ64" s="238" t="e">
        <f>IF(ISBLANK(Glutamine!#REF!),"",Glutamine!#REF!)</f>
        <v>#REF!</v>
      </c>
      <c r="BA64" s="238" t="e">
        <f>IF(ISBLANK(Glutamine!#REF!),"",Glutamine!#REF!)</f>
        <v>#REF!</v>
      </c>
      <c r="BB64" s="238" t="e">
        <f>IF(ISBLANK(Glutamine!#REF!),"",Glutamine!#REF!)</f>
        <v>#REF!</v>
      </c>
      <c r="BC64" s="238" t="e">
        <f>IF(ISBLANK(Glutamine!#REF!),"",Glutamine!#REF!)</f>
        <v>#REF!</v>
      </c>
      <c r="BD64" s="238" t="e">
        <f>IF(ISBLANK(Glutamine!#REF!),"",Glutamine!#REF!)</f>
        <v>#REF!</v>
      </c>
      <c r="BE64" s="238" t="e">
        <f>IF(ISBLANK(Glutamine!#REF!),"",Glutamine!#REF!)</f>
        <v>#REF!</v>
      </c>
      <c r="BF64" s="238" t="e">
        <f>IF(ISBLANK(Glutamine!#REF!),"",Glutamine!#REF!)</f>
        <v>#REF!</v>
      </c>
      <c r="BG64" s="238" t="e">
        <f>IF(ISBLANK(Glutamine!#REF!),"",Glutamine!#REF!)</f>
        <v>#REF!</v>
      </c>
      <c r="BH64" s="238" t="e">
        <f>IF(ISBLANK(Glutamine!#REF!),"",Glutamine!#REF!)</f>
        <v>#REF!</v>
      </c>
      <c r="BI64" s="238" t="e">
        <f>IF(ISBLANK(Glutamine!#REF!),"",Glutamine!#REF!)</f>
        <v>#REF!</v>
      </c>
      <c r="BJ64" s="238" t="e">
        <f>IF(ISBLANK(Glutamine!#REF!),"",Glutamine!#REF!)</f>
        <v>#REF!</v>
      </c>
      <c r="BK64" s="238" t="e">
        <f>IF(ISBLANK(Glutamine!#REF!),"",Glutamine!#REF!)</f>
        <v>#REF!</v>
      </c>
      <c r="BL64" s="238" t="e">
        <f>IF(ISBLANK(Glutamine!#REF!),"",Glutamine!#REF!)</f>
        <v>#REF!</v>
      </c>
      <c r="BM64" s="238" t="e">
        <f>IF(ISBLANK(Glutamine!#REF!),"",Glutamine!#REF!)</f>
        <v>#REF!</v>
      </c>
      <c r="BN64" s="238" t="str">
        <f>IF(ISBLANK('In Process Calc.'!B57),"",ROUND('In Process Calc.'!B57,2))</f>
        <v/>
      </c>
      <c r="BO64" s="238" t="str">
        <f>IF(ISBLANK('In Process Calc.'!C57),"",ROUND('In Process Calc.'!C57,2))</f>
        <v/>
      </c>
      <c r="BP64" s="238" t="str">
        <f>IF(ISBLANK('In Process Calc.'!E57),"",'In Process Calc.'!E57)</f>
        <v/>
      </c>
      <c r="BQ64" s="238" t="str">
        <f>IF(ISBLANK('In Process Calc.'!F57),"",'In Process Calc.'!F57)</f>
        <v/>
      </c>
      <c r="BR64" s="238" t="str">
        <f>IF(ISBLANK('In Process Calc.'!H57),"",'In Process Calc.'!H57)</f>
        <v/>
      </c>
      <c r="BS64" s="238" t="str">
        <f>IF(ISBLANK('In Process Calc.'!J57),"",'In Process Calc.'!J57)</f>
        <v/>
      </c>
      <c r="BT64" s="238" t="str">
        <f>IF(ISBLANK('In Process Calc.'!K57),"",'In Process Calc.'!K57)</f>
        <v/>
      </c>
      <c r="BU64" s="238" t="str">
        <f>IF(ISBLANK('In Process Calc.'!L57),"",'In Process Calc.'!L57)</f>
        <v/>
      </c>
      <c r="BV64" s="243" t="str">
        <f>IF(ISBLANK('In Process Calc.'!M57),"",'In Process Calc.'!M57)</f>
        <v/>
      </c>
      <c r="BW64" s="243" t="str">
        <f>IF(ISBLANK('In Process Calc.'!N57),"",'In Process Calc.'!N57)</f>
        <v/>
      </c>
      <c r="BX64" s="243" t="str">
        <f>IF(ISBLANK('In Process Calc.'!O57),"",'In Process Calc.'!O57)</f>
        <v/>
      </c>
      <c r="BY64" s="243" t="str">
        <f>IF(ISBLANK('In Process Calc.'!P57),"",'In Process Calc.'!P57)</f>
        <v/>
      </c>
      <c r="BZ64" s="243" t="str">
        <f>IF(ISBLANK('In Process Calc.'!Q57),"",'In Process Calc.'!Q57)</f>
        <v/>
      </c>
      <c r="CA64" s="243" t="str">
        <f>IF(ISBLANK('In Process Calc.'!R57),"",'In Process Calc.'!R57)</f>
        <v/>
      </c>
      <c r="CB64" s="243" t="str">
        <f>IF(ISBLANK('In Process Calc.'!S57),"",'In Process Calc.'!S57)</f>
        <v/>
      </c>
      <c r="CC64" s="243" t="str">
        <f>IF(ISBLANK('In Process Calc.'!T57),"",'In Process Calc.'!T57)</f>
        <v/>
      </c>
      <c r="CD64" s="243" t="str">
        <f>IF(ISBLANK('In Process Calc.'!U57),"",'In Process Calc.'!U57)</f>
        <v/>
      </c>
      <c r="CE64" s="243" t="str">
        <f>IF(ISBLANK('In Process Calc.'!V57),"",'In Process Calc.'!V57)</f>
        <v/>
      </c>
      <c r="CF64" s="243" t="str">
        <f>IF(ISBLANK('In Process Calc.'!W57),"",'In Process Calc.'!W57)</f>
        <v/>
      </c>
      <c r="CG64" s="243" t="str">
        <f>IF(ISBLANK('In Process Calc.'!X57),"",'In Process Calc.'!X57)</f>
        <v/>
      </c>
      <c r="CH64" s="243" t="str">
        <f>IF(ISBLANK('In Process Calc.'!Y57),"",'In Process Calc.'!Y57)</f>
        <v/>
      </c>
      <c r="CI64" s="243" t="str">
        <f>IF(ISBLANK('In Process Calc.'!Z57),"",'In Process Calc.'!Z57)</f>
        <v/>
      </c>
      <c r="CJ64" s="243" t="str">
        <f>IF(ISBLANK('In Process Calc.'!AA57),"",'In Process Calc.'!AA57)</f>
        <v/>
      </c>
      <c r="CK64" s="243" t="str">
        <f>IF(ISBLANK('In Process Calc.'!AB57),"",'In Process Calc.'!AB57)</f>
        <v/>
      </c>
      <c r="CL64" s="243" t="str">
        <f>IF(ISBLANK('In Process Calc.'!AC57),"",'In Process Calc.'!AC57)</f>
        <v/>
      </c>
      <c r="CM64" s="243" t="str">
        <f>IF(ISBLANK('In Process Calc.'!AD57),"",'In Process Calc.'!AD57)</f>
        <v/>
      </c>
      <c r="CN64" s="243" t="str">
        <f>IF(ISBLANK('In Process Calc.'!AE57),"",'In Process Calc.'!AE57)</f>
        <v/>
      </c>
      <c r="CO64" s="243" t="str">
        <f>IF(ISBLANK('In Process Calc.'!AF57),"",'In Process Calc.'!AF57)</f>
        <v/>
      </c>
      <c r="CP64" s="243" t="str">
        <f>IF(ISBLANK('In Process Calc.'!AG57),"",'In Process Calc.'!AG57)</f>
        <v/>
      </c>
      <c r="CQ64" s="243" t="str">
        <f>IF(ISBLANK('In Process Calc.'!AH57),"",'In Process Calc.'!AH57)</f>
        <v/>
      </c>
      <c r="CR64" s="243" t="str">
        <f>IF(ISBLANK('In Process Calc.'!AI57),"",'In Process Calc.'!AI57)</f>
        <v/>
      </c>
      <c r="CS64" s="243" t="str">
        <f>IF(ISBLANK('In Process Calc.'!AJ57),"",'In Process Calc.'!AJ57)</f>
        <v/>
      </c>
      <c r="CT64" s="243" t="str">
        <f>IF(ISBLANK('In Process Calc.'!AK57),"",'In Process Calc.'!AK57)</f>
        <v/>
      </c>
      <c r="CU64" s="243" t="str">
        <f>IF(ISBLANK('In Process Calc.'!AL57),"",'In Process Calc.'!AL57)</f>
        <v/>
      </c>
      <c r="CV64" s="243" t="str">
        <f>IF(ISBLANK('In Process Calc.'!AM57),"",'In Process Calc.'!AM57)</f>
        <v/>
      </c>
      <c r="CW64" s="243" t="str">
        <f>IF(ISBLANK('In Process Calc.'!AN57),"",'In Process Calc.'!AN57)</f>
        <v/>
      </c>
      <c r="CX64" s="243" t="str">
        <f>IF(ISBLANK('In Process Calc.'!AO57),"",'In Process Calc.'!AO57)</f>
        <v/>
      </c>
      <c r="CY64" s="243" t="str">
        <f>IF(ISBLANK('In Process Calc.'!AP57),"",'In Process Calc.'!AP57)</f>
        <v/>
      </c>
      <c r="CZ64" s="243" t="str">
        <f>IF(ISBLANK('In Process Calc.'!AQ57),"",'In Process Calc.'!AQ57)</f>
        <v/>
      </c>
      <c r="DA64" s="243" t="str">
        <f>IF(ISBLANK('In Process Calc.'!AR57),"",'In Process Calc.'!AR57)</f>
        <v/>
      </c>
      <c r="DB64" s="243" t="str">
        <f>IF(ISBLANK('In Process Calc.'!AS57),"",'In Process Calc.'!AS57)</f>
        <v/>
      </c>
      <c r="DC64" s="243" t="str">
        <f>IF(ISBLANK('In Process Calc.'!AT57),"",'In Process Calc.'!AT57)</f>
        <v/>
      </c>
      <c r="DD64" s="243" t="str">
        <f>IF(ISBLANK('In Process Calc.'!AU57),"",'In Process Calc.'!AU57)</f>
        <v/>
      </c>
      <c r="DE64" s="243" t="str">
        <f>IF(ISBLANK('In Process Calc.'!AV57),"",'In Process Calc.'!AV57)</f>
        <v/>
      </c>
      <c r="DF64" s="243" t="str">
        <f>IF(ISBLANK('In Process Calc.'!AW57),"",'In Process Calc.'!AW57)</f>
        <v/>
      </c>
      <c r="DG64" s="243" t="str">
        <f>IF(ISBLANK('In Process Calc.'!AX57),"",'In Process Calc.'!AX57)</f>
        <v/>
      </c>
      <c r="DH64" s="243" t="str">
        <f>IF(ISBLANK('In Process Calc.'!AY57),"",'In Process Calc.'!AY57)</f>
        <v/>
      </c>
      <c r="DI64" s="243" t="str">
        <f>IF(ISBLANK('In Process Calc.'!AZ57),"",'In Process Calc.'!AZ57)</f>
        <v/>
      </c>
      <c r="DJ64" s="243" t="str">
        <f>IF(ISBLANK('In Process Calc.'!BA57),"",'In Process Calc.'!BA57)</f>
        <v/>
      </c>
      <c r="DK64" s="243" t="str">
        <f>IF(ISBLANK('In Process Calc.'!BB57),"",'In Process Calc.'!BB57)</f>
        <v/>
      </c>
      <c r="DL64" s="243" t="str">
        <f>IF(ISBLANK('In Process Calc.'!BC57),"",'In Process Calc.'!BC57)</f>
        <v/>
      </c>
      <c r="DM64" s="243" t="str">
        <f>IF(ISBLANK('In Process Calc.'!BD57),"",'In Process Calc.'!BD57)</f>
        <v/>
      </c>
      <c r="DN64" s="243" t="str">
        <f>IF(ISBLANK('In Process Calc.'!BE57),"",'In Process Calc.'!BE57)</f>
        <v/>
      </c>
      <c r="DO64" s="243" t="str">
        <f>IF(ISBLANK('In Process Calc.'!BF57),"",'In Process Calc.'!BF57)</f>
        <v/>
      </c>
      <c r="DP64" s="243" t="str">
        <f>IF(ISBLANK('In Process Calc.'!BG57),"",'In Process Calc.'!BG57)</f>
        <v/>
      </c>
      <c r="DQ64" s="243" t="str">
        <f>IF(ISBLANK('In Process Calc.'!BH57),"",'In Process Calc.'!BH57)</f>
        <v/>
      </c>
      <c r="DR64" s="243" t="str">
        <f>IF(ISBLANK('In Process Calc.'!BI57),"",'In Process Calc.'!BI57)</f>
        <v/>
      </c>
      <c r="DS64" s="243" t="str">
        <f>IF(ISBLANK('In Process Calc.'!BJ57),"",'In Process Calc.'!BJ57)</f>
        <v/>
      </c>
      <c r="DT64" s="243" t="str">
        <f>IF(ISBLANK('In Process Calc.'!BK57),"",'In Process Calc.'!BK57)</f>
        <v/>
      </c>
      <c r="DU64" s="243" t="str">
        <f>IF(ISBLANK('In Process Calc.'!BL57),"",'In Process Calc.'!BL57)</f>
        <v/>
      </c>
      <c r="DV64" s="243" t="str">
        <f>IF(ISBLANK('In Process Calc.'!BM57),"",'In Process Calc.'!BM57)</f>
        <v/>
      </c>
      <c r="DW64" s="243" t="str">
        <f>IF(ISBLANK('In Process Calc.'!BN57),"",'In Process Calc.'!BN57)</f>
        <v/>
      </c>
      <c r="DX64" s="243" t="str">
        <f>IF(ISBLANK('In Process Calc.'!BO57),"",'In Process Calc.'!BO57)</f>
        <v/>
      </c>
      <c r="DY64" s="243" t="str">
        <f>IF(ISBLANK('In Process Calc.'!BP57),"",'In Process Calc.'!BP57)</f>
        <v/>
      </c>
      <c r="DZ64" s="243" t="str">
        <f>IF(ISBLANK('In Process Calc.'!BQ57),"",'In Process Calc.'!BQ57)</f>
        <v/>
      </c>
      <c r="EA64" s="243" t="str">
        <f>IF(ISBLANK('In Process Calc.'!BR57),"",'In Process Calc.'!BR57)</f>
        <v/>
      </c>
      <c r="EB64" s="243" t="str">
        <f>IF(ISBLANK('In Process Calc.'!BS57),"",'In Process Calc.'!BS57)</f>
        <v/>
      </c>
      <c r="EC64" s="243" t="str">
        <f>IF(ISBLANK('In Process Calc.'!BT57),"",'In Process Calc.'!BT57)</f>
        <v/>
      </c>
      <c r="ED64" s="243" t="str">
        <f>IF(ISBLANK('In Process Calc.'!BU57),"",'In Process Calc.'!BU57)</f>
        <v/>
      </c>
      <c r="EE64" s="243" t="str">
        <f>IF(ISBLANK('In Process Calc.'!BV57),"",'In Process Calc.'!BV57)</f>
        <v/>
      </c>
      <c r="EF64" s="243" t="str">
        <f>IF(ISBLANK('In Process Calc.'!BW57),"",'In Process Calc.'!BW57)</f>
        <v/>
      </c>
      <c r="EG64" s="243" t="str">
        <f>IF(ISBLANK('In Process Calc.'!BX57),"",'In Process Calc.'!BX57)</f>
        <v/>
      </c>
      <c r="EH64" s="243" t="str">
        <f>IF(ISBLANK('In Process Calc.'!BY57),"",'In Process Calc.'!BY57)</f>
        <v/>
      </c>
      <c r="EI64" s="243" t="str">
        <f>IF(ISBLANK('In Process Calc.'!BZ57),"",'In Process Calc.'!BZ57)</f>
        <v/>
      </c>
      <c r="EJ64" s="243" t="str">
        <f>IF(ISBLANK('In Process Calc.'!CA57),"",'In Process Calc.'!CA57)</f>
        <v/>
      </c>
      <c r="EK64" s="243" t="str">
        <f>IF(ISBLANK('Post Process Calc.'!A64),"",'Post Process Calc.'!A64)</f>
        <v/>
      </c>
      <c r="EL64" s="243" t="str">
        <f>IF(ISBLANK('Post Process Calc.'!C64),"",'Post Process Calc.'!C64)</f>
        <v/>
      </c>
      <c r="EM64" s="243" t="str">
        <f>IF(ISBLANK('Post Process Calc.'!D64),"",'Post Process Calc.'!D64)</f>
        <v/>
      </c>
      <c r="EN64" s="243" t="str">
        <f>IF(ISBLANK('Post Process Calc.'!E64),"",'Post Process Calc.'!E64)</f>
        <v/>
      </c>
      <c r="EO64" s="243" t="str">
        <f>IF(ISBLANK('Post Process Calc.'!F64),"",'Post Process Calc.'!F64)</f>
        <v/>
      </c>
      <c r="EP64" s="243" t="str">
        <f>IF(ISBLANK('Post Process Calc.'!G64),"",'Post Process Calc.'!G64)</f>
        <v/>
      </c>
      <c r="EQ64" s="243" t="str">
        <f>IF(ISBLANK('Post Process Calc.'!H64),"",'Post Process Calc.'!H64)</f>
        <v/>
      </c>
      <c r="ER64" s="243" t="str">
        <f>IF(ISBLANK('Post Process Calc.'!I64),"",'Post Process Calc.'!I64)</f>
        <v/>
      </c>
      <c r="ES64" s="243" t="str">
        <f>IF(ISBLANK('Post Process Calc.'!J64),"",'Post Process Calc.'!J64)</f>
        <v/>
      </c>
      <c r="ET64" s="243" t="str">
        <f>IF(ISBLANK('Post Process Calc.'!K64),"",'Post Process Calc.'!K64)</f>
        <v/>
      </c>
      <c r="EU64" s="243" t="str">
        <f>IF(ISBLANK('Post Process Calc.'!L64),"",'Post Process Calc.'!L64)</f>
        <v/>
      </c>
      <c r="EV64" s="243" t="str">
        <f>IF(ISBLANK('Post Process Calc.'!M64),"",'Post Process Calc.'!M64)</f>
        <v/>
      </c>
      <c r="EW64" s="243" t="str">
        <f>IF(ISBLANK('Post Process Calc.'!N64),"",'Post Process Calc.'!N64)</f>
        <v/>
      </c>
      <c r="EX64" s="243" t="str">
        <f>IF(ISBLANK('Post Process Calc.'!O64),"",'Post Process Calc.'!O64)</f>
        <v/>
      </c>
      <c r="EY64" s="243" t="str">
        <f>IF(ISBLANK('Post Process Calc.'!P64),"",'Post Process Calc.'!P64)</f>
        <v/>
      </c>
      <c r="EZ64" s="243" t="str">
        <f>IF(ISBLANK('Post Process Calc.'!Q64),"",'Post Process Calc.'!Q64)</f>
        <v/>
      </c>
      <c r="FA64" s="243" t="str">
        <f>IF(ISBLANK('Post Process Calc.'!R64),"",'Post Process Calc.'!R64)</f>
        <v/>
      </c>
      <c r="FB64" s="243" t="str">
        <f>IF(ISBLANK('Post Process Calc.'!S64),"",'Post Process Calc.'!S64)</f>
        <v/>
      </c>
      <c r="FC64" s="243" t="str">
        <f>IF(ISBLANK('Post Process Calc.'!T64),"",'Post Process Calc.'!T64)</f>
        <v/>
      </c>
      <c r="FD64" s="243" t="str">
        <f>IF(ISBLANK('Post Process Calc.'!U64),"",'Post Process Calc.'!U64)</f>
        <v/>
      </c>
      <c r="FE64" s="243" t="str">
        <f>IF(ISBLANK('Post Process Calc.'!V64),"",'Post Process Calc.'!V64)</f>
        <v/>
      </c>
      <c r="FF64" s="243" t="str">
        <f>IF(ISBLANK('Post Process Calc.'!W64),"",'Post Process Calc.'!W64)</f>
        <v/>
      </c>
      <c r="FG64" s="243" t="str">
        <f>IF(ISBLANK('Post Process Calc.'!X64),"",'Post Process Calc.'!X64)</f>
        <v/>
      </c>
      <c r="FH64" s="243" t="str">
        <f>IF(ISBLANK('Post Process Calc.'!Y64),"",'Post Process Calc.'!Y64)</f>
        <v/>
      </c>
      <c r="FI64" s="243" t="str">
        <f>IF(ISBLANK('Post Process Calc.'!Z64),"",'Post Process Calc.'!Z64)</f>
        <v/>
      </c>
      <c r="FJ64" s="243" t="str">
        <f>IF(ISBLANK('Post Process Calc.'!AA64),"",'Post Process Calc.'!AA64)</f>
        <v/>
      </c>
      <c r="FK64" s="243" t="str">
        <f>IF(ISBLANK('Post Process Calc.'!AB64),"",'Post Process Calc.'!AB64)</f>
        <v/>
      </c>
      <c r="FL64" s="243" t="str">
        <f>IF(ISBLANK('Post Process Calc.'!AC64),"",'Post Process Calc.'!AC64)</f>
        <v/>
      </c>
      <c r="FM64" s="243" t="str">
        <f>IF(ISBLANK('Post Process Calc.'!AD64),"",'Post Process Calc.'!AD64)</f>
        <v/>
      </c>
      <c r="FN64" s="243" t="str">
        <f>IF(ISBLANK('Post Process Calc.'!AE64),"",'Post Process Calc.'!AE64)</f>
        <v/>
      </c>
      <c r="FO64" s="243" t="str">
        <f>IF(ISBLANK('Post Process Calc.'!AF64),"",'Post Process Calc.'!AF64)</f>
        <v/>
      </c>
      <c r="FP64" s="243" t="str">
        <f>IF(ISBLANK('Post Process Calc.'!AG64),"",'Post Process Calc.'!AG64)</f>
        <v/>
      </c>
      <c r="FQ64" s="243" t="str">
        <f>IF(ISBLANK('Post Process Calc.'!AH64),"",'Post Process Calc.'!AH64)</f>
        <v/>
      </c>
      <c r="FR64" s="243" t="str">
        <f>IF(ISBLANK('Post Process Calc.'!AI64),"",'Post Process Calc.'!AI64)</f>
        <v/>
      </c>
      <c r="FS64" s="243" t="str">
        <f>IF(ISBLANK('Post Process Calc.'!AJ64),"",'Post Process Calc.'!AJ64)</f>
        <v/>
      </c>
    </row>
    <row r="65" spans="1:175">
      <c r="A65" s="238" t="str">
        <f>IF(Glutamine!B56&lt;&gt;0,Glutamine!$B$1,"")</f>
        <v/>
      </c>
      <c r="B65" s="238" t="str">
        <f>IF(ISBLANK(Glutamine!A56),"",Glutamine!A56)</f>
        <v/>
      </c>
      <c r="C65" s="245" t="str">
        <f>IF(ISBLANK(Glutamine!B56),"",Glutamine!B56)</f>
        <v/>
      </c>
      <c r="D65" s="246" t="str">
        <f>IF(ISBLANK(Glutamine!C56),"",Glutamine!C56)</f>
        <v/>
      </c>
      <c r="E65" s="238" t="str">
        <f>IF(ISBLANK(Glutamine!D56),"",Glutamine!D56)</f>
        <v/>
      </c>
      <c r="F65" s="238" t="str">
        <f>IF(ISBLANK(Glutamine!E56),"",Glutamine!E56)</f>
        <v/>
      </c>
      <c r="G65" s="238" t="str">
        <f>IF(ISBLANK(Glutamine!G56),"",Glutamine!G56)</f>
        <v/>
      </c>
      <c r="H65" s="238" t="str">
        <f>IF(ISBLANK(Glutamine!H56),"",Glutamine!H56)</f>
        <v/>
      </c>
      <c r="I65" s="238" t="str">
        <f>IF(ISBLANK(Glutamine!I56),"",Glutamine!I56)</f>
        <v/>
      </c>
      <c r="J65" s="238" t="str">
        <f>IF(ISBLANK(Glutamine!J56),"",Glutamine!J56)</f>
        <v/>
      </c>
      <c r="K65" s="238" t="str">
        <f>IF(ISBLANK(Glutamine!K56),"",Glutamine!K56)</f>
        <v/>
      </c>
      <c r="L65" s="238" t="str">
        <f>IF(ISBLANK(Glutamine!L56),"",Glutamine!L56)</f>
        <v/>
      </c>
      <c r="M65" s="238" t="str">
        <f>IF(ISBLANK(Glutamine!M56),"",Glutamine!M56)</f>
        <v/>
      </c>
      <c r="N65" s="238" t="str">
        <f>IF(ISBLANK(Glutamine!N56),"",Glutamine!N56)</f>
        <v/>
      </c>
      <c r="O65" s="238" t="str">
        <f>IF(ISBLANK(Glutamine!O56),"",Glutamine!O56)</f>
        <v/>
      </c>
      <c r="P65" s="238" t="str">
        <f>IF(ISBLANK(Glutamine!P56),"",Glutamine!P56)</f>
        <v/>
      </c>
      <c r="Q65" s="238" t="str">
        <f>IF(ISBLANK(Glutamine!Q56),"",Glutamine!Q56)</f>
        <v/>
      </c>
      <c r="R65" s="238" t="str">
        <f>IF(ISBLANK(Glutamine!R56),"",Glutamine!R56)</f>
        <v/>
      </c>
      <c r="S65" s="238" t="str">
        <f>IF(ISBLANK(Glutamine!S56),"",Glutamine!S56)</f>
        <v/>
      </c>
      <c r="T65" s="238" t="str">
        <f>IF(ISBLANK(Glutamine!T56),"",Glutamine!T56)</f>
        <v/>
      </c>
      <c r="U65" s="238" t="str">
        <f>IF(ISBLANK(Glutamine!U56),"",Glutamine!U56)</f>
        <v/>
      </c>
      <c r="V65" s="238" t="str">
        <f>IF(ISBLANK(Glutamine!V56),"",Glutamine!V56)</f>
        <v/>
      </c>
      <c r="W65" s="238" t="str">
        <f>IF(ISBLANK(Glutamine!W56),"",Glutamine!W56)</f>
        <v/>
      </c>
      <c r="X65" s="238" t="str">
        <f>IF(ISBLANK(Glutamine!X56),"",Glutamine!X56)</f>
        <v/>
      </c>
      <c r="Y65" s="238" t="str">
        <f>IF(ISBLANK(Glutamine!Y56),"",Glutamine!Y56)</f>
        <v/>
      </c>
      <c r="Z65" s="238" t="str">
        <f>IF(ISBLANK(Glutamine!Z56),"",Glutamine!Z56)</f>
        <v/>
      </c>
      <c r="AA65" s="238" t="str">
        <f>IF(ISBLANK(Glutamine!AA56),"",Glutamine!AA56)</f>
        <v/>
      </c>
      <c r="AB65" s="238" t="str">
        <f>IF(ISBLANK(Glutamine!AB56),"",Glutamine!AB56)</f>
        <v/>
      </c>
      <c r="AC65" s="238" t="str">
        <f>IF(ISBLANK(Glutamine!AC56),"",Glutamine!AC56)</f>
        <v/>
      </c>
      <c r="AD65" s="238" t="str">
        <f>IF(ISBLANK(Glutamine!AD56),"",Glutamine!AD56)</f>
        <v/>
      </c>
      <c r="AE65" s="238" t="str">
        <f>IF(ISBLANK(Glutamine!AE56),"",Glutamine!AE56)</f>
        <v/>
      </c>
      <c r="AF65" s="238" t="str">
        <f>IF(ISBLANK(Glutamine!AF56),"",Glutamine!AF56)</f>
        <v/>
      </c>
      <c r="AG65" s="238" t="str">
        <f>IF(ISBLANK(Glutamine!AG56),"",Glutamine!AG56)</f>
        <v/>
      </c>
      <c r="AH65" s="238" t="str">
        <f>IF(ISBLANK(Glutamine!AH56),"",Glutamine!AH56)</f>
        <v/>
      </c>
      <c r="AI65" s="238" t="str">
        <f>IF(ISBLANK(Glutamine!AI56),"",Glutamine!AI56)</f>
        <v/>
      </c>
      <c r="AJ65" s="238" t="str">
        <f>IF(ISBLANK(Glutamine!AJ56),"",Glutamine!AJ56)</f>
        <v/>
      </c>
      <c r="AK65" s="238" t="str">
        <f>IF(ISBLANK(Glutamine!AK56),"",Glutamine!AK56)</f>
        <v/>
      </c>
      <c r="AL65" s="238" t="str">
        <f>IF(ISBLANK(Glutamine!AL56),"",Glutamine!AL56)</f>
        <v/>
      </c>
      <c r="AM65" s="238" t="str">
        <f>IF(ISBLANK(Glutamine!AM56),"",Glutamine!AM56)</f>
        <v/>
      </c>
      <c r="AN65" s="238" t="str">
        <f>IF(ISBLANK(Glutamine!AN56),"",Glutamine!AN56)</f>
        <v/>
      </c>
      <c r="AO65" s="238" t="str">
        <f>IF(ISBLANK(Glutamine!AO56),"",Glutamine!AO56)</f>
        <v/>
      </c>
      <c r="AP65" s="238" t="str">
        <f>IF(ISBLANK(Glutamine!AP56),"",Glutamine!AP56)</f>
        <v/>
      </c>
      <c r="AQ65" s="238" t="e">
        <f>IF(ISBLANK(Glutamine!#REF!),"",Glutamine!#REF!)</f>
        <v>#REF!</v>
      </c>
      <c r="AR65" s="238" t="e">
        <f>IF(ISBLANK(Glutamine!#REF!),"",Glutamine!#REF!)</f>
        <v>#REF!</v>
      </c>
      <c r="AS65" s="238" t="e">
        <f>IF(ISBLANK(Glutamine!#REF!),"",Glutamine!#REF!)</f>
        <v>#REF!</v>
      </c>
      <c r="AT65" s="238" t="e">
        <f>IF(ISBLANK(Glutamine!#REF!),"",Glutamine!#REF!)</f>
        <v>#REF!</v>
      </c>
      <c r="AU65" s="238" t="e">
        <f>IF(ISBLANK(Glutamine!#REF!),"",Glutamine!#REF!)</f>
        <v>#REF!</v>
      </c>
      <c r="AV65" s="238" t="e">
        <f>IF(ISBLANK(Glutamine!#REF!),"",Glutamine!#REF!)</f>
        <v>#REF!</v>
      </c>
      <c r="AW65" s="238" t="e">
        <f>IF(ISBLANK(Glutamine!#REF!),"",Glutamine!#REF!)</f>
        <v>#REF!</v>
      </c>
      <c r="AX65" s="238" t="e">
        <f>IF(ISBLANK(Glutamine!#REF!),"",Glutamine!#REF!)</f>
        <v>#REF!</v>
      </c>
      <c r="AY65" s="238" t="e">
        <f>IF(ISBLANK(Glutamine!#REF!),"",Glutamine!#REF!)</f>
        <v>#REF!</v>
      </c>
      <c r="AZ65" s="238" t="e">
        <f>IF(ISBLANK(Glutamine!#REF!),"",Glutamine!#REF!)</f>
        <v>#REF!</v>
      </c>
      <c r="BA65" s="238" t="e">
        <f>IF(ISBLANK(Glutamine!#REF!),"",Glutamine!#REF!)</f>
        <v>#REF!</v>
      </c>
      <c r="BB65" s="238" t="e">
        <f>IF(ISBLANK(Glutamine!#REF!),"",Glutamine!#REF!)</f>
        <v>#REF!</v>
      </c>
      <c r="BC65" s="238" t="e">
        <f>IF(ISBLANK(Glutamine!#REF!),"",Glutamine!#REF!)</f>
        <v>#REF!</v>
      </c>
      <c r="BD65" s="238" t="e">
        <f>IF(ISBLANK(Glutamine!#REF!),"",Glutamine!#REF!)</f>
        <v>#REF!</v>
      </c>
      <c r="BE65" s="238" t="e">
        <f>IF(ISBLANK(Glutamine!#REF!),"",Glutamine!#REF!)</f>
        <v>#REF!</v>
      </c>
      <c r="BF65" s="238" t="e">
        <f>IF(ISBLANK(Glutamine!#REF!),"",Glutamine!#REF!)</f>
        <v>#REF!</v>
      </c>
      <c r="BG65" s="238" t="e">
        <f>IF(ISBLANK(Glutamine!#REF!),"",Glutamine!#REF!)</f>
        <v>#REF!</v>
      </c>
      <c r="BH65" s="238" t="e">
        <f>IF(ISBLANK(Glutamine!#REF!),"",Glutamine!#REF!)</f>
        <v>#REF!</v>
      </c>
      <c r="BI65" s="238" t="e">
        <f>IF(ISBLANK(Glutamine!#REF!),"",Glutamine!#REF!)</f>
        <v>#REF!</v>
      </c>
      <c r="BJ65" s="238" t="e">
        <f>IF(ISBLANK(Glutamine!#REF!),"",Glutamine!#REF!)</f>
        <v>#REF!</v>
      </c>
      <c r="BK65" s="238" t="e">
        <f>IF(ISBLANK(Glutamine!#REF!),"",Glutamine!#REF!)</f>
        <v>#REF!</v>
      </c>
      <c r="BL65" s="238" t="e">
        <f>IF(ISBLANK(Glutamine!#REF!),"",Glutamine!#REF!)</f>
        <v>#REF!</v>
      </c>
      <c r="BM65" s="238" t="e">
        <f>IF(ISBLANK(Glutamine!#REF!),"",Glutamine!#REF!)</f>
        <v>#REF!</v>
      </c>
      <c r="BN65" s="238" t="str">
        <f>IF(ISBLANK('In Process Calc.'!B58),"",ROUND('In Process Calc.'!B58,2))</f>
        <v/>
      </c>
      <c r="BO65" s="238" t="str">
        <f>IF(ISBLANK('In Process Calc.'!C58),"",ROUND('In Process Calc.'!C58,2))</f>
        <v/>
      </c>
      <c r="BP65" s="238" t="str">
        <f>IF(ISBLANK('In Process Calc.'!E58),"",'In Process Calc.'!E58)</f>
        <v/>
      </c>
      <c r="BQ65" s="238" t="str">
        <f>IF(ISBLANK('In Process Calc.'!F58),"",'In Process Calc.'!F58)</f>
        <v/>
      </c>
      <c r="BR65" s="238" t="str">
        <f>IF(ISBLANK('In Process Calc.'!H58),"",'In Process Calc.'!H58)</f>
        <v/>
      </c>
      <c r="BS65" s="238" t="str">
        <f>IF(ISBLANK('In Process Calc.'!J58),"",'In Process Calc.'!J58)</f>
        <v/>
      </c>
      <c r="BT65" s="238" t="str">
        <f>IF(ISBLANK('In Process Calc.'!K58),"",'In Process Calc.'!K58)</f>
        <v/>
      </c>
      <c r="BU65" s="238" t="str">
        <f>IF(ISBLANK('In Process Calc.'!L58),"",'In Process Calc.'!L58)</f>
        <v/>
      </c>
      <c r="BV65" s="243" t="str">
        <f>IF(ISBLANK('In Process Calc.'!M58),"",'In Process Calc.'!M58)</f>
        <v/>
      </c>
      <c r="BW65" s="243" t="str">
        <f>IF(ISBLANK('In Process Calc.'!N58),"",'In Process Calc.'!N58)</f>
        <v/>
      </c>
      <c r="BX65" s="243" t="str">
        <f>IF(ISBLANK('In Process Calc.'!O58),"",'In Process Calc.'!O58)</f>
        <v/>
      </c>
      <c r="BY65" s="243" t="str">
        <f>IF(ISBLANK('In Process Calc.'!P58),"",'In Process Calc.'!P58)</f>
        <v/>
      </c>
      <c r="BZ65" s="243" t="str">
        <f>IF(ISBLANK('In Process Calc.'!Q58),"",'In Process Calc.'!Q58)</f>
        <v/>
      </c>
      <c r="CA65" s="243" t="str">
        <f>IF(ISBLANK('In Process Calc.'!R58),"",'In Process Calc.'!R58)</f>
        <v/>
      </c>
      <c r="CB65" s="243" t="str">
        <f>IF(ISBLANK('In Process Calc.'!S58),"",'In Process Calc.'!S58)</f>
        <v/>
      </c>
      <c r="CC65" s="243" t="str">
        <f>IF(ISBLANK('In Process Calc.'!T58),"",'In Process Calc.'!T58)</f>
        <v/>
      </c>
      <c r="CD65" s="243" t="str">
        <f>IF(ISBLANK('In Process Calc.'!U58),"",'In Process Calc.'!U58)</f>
        <v/>
      </c>
      <c r="CE65" s="243" t="str">
        <f>IF(ISBLANK('In Process Calc.'!V58),"",'In Process Calc.'!V58)</f>
        <v/>
      </c>
      <c r="CF65" s="243" t="str">
        <f>IF(ISBLANK('In Process Calc.'!W58),"",'In Process Calc.'!W58)</f>
        <v/>
      </c>
      <c r="CG65" s="243" t="str">
        <f>IF(ISBLANK('In Process Calc.'!X58),"",'In Process Calc.'!X58)</f>
        <v/>
      </c>
      <c r="CH65" s="243" t="str">
        <f>IF(ISBLANK('In Process Calc.'!Y58),"",'In Process Calc.'!Y58)</f>
        <v/>
      </c>
      <c r="CI65" s="243" t="str">
        <f>IF(ISBLANK('In Process Calc.'!Z58),"",'In Process Calc.'!Z58)</f>
        <v/>
      </c>
      <c r="CJ65" s="243" t="str">
        <f>IF(ISBLANK('In Process Calc.'!AA58),"",'In Process Calc.'!AA58)</f>
        <v/>
      </c>
      <c r="CK65" s="243" t="str">
        <f>IF(ISBLANK('In Process Calc.'!AB58),"",'In Process Calc.'!AB58)</f>
        <v/>
      </c>
      <c r="CL65" s="243" t="str">
        <f>IF(ISBLANK('In Process Calc.'!AC58),"",'In Process Calc.'!AC58)</f>
        <v/>
      </c>
      <c r="CM65" s="243" t="str">
        <f>IF(ISBLANK('In Process Calc.'!AD58),"",'In Process Calc.'!AD58)</f>
        <v/>
      </c>
      <c r="CN65" s="243" t="str">
        <f>IF(ISBLANK('In Process Calc.'!AE58),"",'In Process Calc.'!AE58)</f>
        <v/>
      </c>
      <c r="CO65" s="243" t="str">
        <f>IF(ISBLANK('In Process Calc.'!AF58),"",'In Process Calc.'!AF58)</f>
        <v/>
      </c>
      <c r="CP65" s="243" t="str">
        <f>IF(ISBLANK('In Process Calc.'!AG58),"",'In Process Calc.'!AG58)</f>
        <v/>
      </c>
      <c r="CQ65" s="243" t="str">
        <f>IF(ISBLANK('In Process Calc.'!AH58),"",'In Process Calc.'!AH58)</f>
        <v/>
      </c>
      <c r="CR65" s="243" t="str">
        <f>IF(ISBLANK('In Process Calc.'!AI58),"",'In Process Calc.'!AI58)</f>
        <v/>
      </c>
      <c r="CS65" s="243" t="str">
        <f>IF(ISBLANK('In Process Calc.'!AJ58),"",'In Process Calc.'!AJ58)</f>
        <v/>
      </c>
      <c r="CT65" s="243" t="str">
        <f>IF(ISBLANK('In Process Calc.'!AK58),"",'In Process Calc.'!AK58)</f>
        <v/>
      </c>
      <c r="CU65" s="243" t="str">
        <f>IF(ISBLANK('In Process Calc.'!AL58),"",'In Process Calc.'!AL58)</f>
        <v/>
      </c>
      <c r="CV65" s="243" t="str">
        <f>IF(ISBLANK('In Process Calc.'!AM58),"",'In Process Calc.'!AM58)</f>
        <v/>
      </c>
      <c r="CW65" s="243" t="str">
        <f>IF(ISBLANK('In Process Calc.'!AN58),"",'In Process Calc.'!AN58)</f>
        <v/>
      </c>
      <c r="CX65" s="243" t="str">
        <f>IF(ISBLANK('In Process Calc.'!AO58),"",'In Process Calc.'!AO58)</f>
        <v/>
      </c>
      <c r="CY65" s="243" t="str">
        <f>IF(ISBLANK('In Process Calc.'!AP58),"",'In Process Calc.'!AP58)</f>
        <v/>
      </c>
      <c r="CZ65" s="243" t="str">
        <f>IF(ISBLANK('In Process Calc.'!AQ58),"",'In Process Calc.'!AQ58)</f>
        <v/>
      </c>
      <c r="DA65" s="243" t="str">
        <f>IF(ISBLANK('In Process Calc.'!AR58),"",'In Process Calc.'!AR58)</f>
        <v/>
      </c>
      <c r="DB65" s="243" t="str">
        <f>IF(ISBLANK('In Process Calc.'!AS58),"",'In Process Calc.'!AS58)</f>
        <v/>
      </c>
      <c r="DC65" s="243" t="str">
        <f>IF(ISBLANK('In Process Calc.'!AT58),"",'In Process Calc.'!AT58)</f>
        <v/>
      </c>
      <c r="DD65" s="243" t="str">
        <f>IF(ISBLANK('In Process Calc.'!AU58),"",'In Process Calc.'!AU58)</f>
        <v/>
      </c>
      <c r="DE65" s="243" t="str">
        <f>IF(ISBLANK('In Process Calc.'!AV58),"",'In Process Calc.'!AV58)</f>
        <v/>
      </c>
      <c r="DF65" s="243" t="str">
        <f>IF(ISBLANK('In Process Calc.'!AW58),"",'In Process Calc.'!AW58)</f>
        <v/>
      </c>
      <c r="DG65" s="243" t="str">
        <f>IF(ISBLANK('In Process Calc.'!AX58),"",'In Process Calc.'!AX58)</f>
        <v/>
      </c>
      <c r="DH65" s="243" t="str">
        <f>IF(ISBLANK('In Process Calc.'!AY58),"",'In Process Calc.'!AY58)</f>
        <v/>
      </c>
      <c r="DI65" s="243" t="str">
        <f>IF(ISBLANK('In Process Calc.'!AZ58),"",'In Process Calc.'!AZ58)</f>
        <v/>
      </c>
      <c r="DJ65" s="243" t="str">
        <f>IF(ISBLANK('In Process Calc.'!BA58),"",'In Process Calc.'!BA58)</f>
        <v/>
      </c>
      <c r="DK65" s="243" t="str">
        <f>IF(ISBLANK('In Process Calc.'!BB58),"",'In Process Calc.'!BB58)</f>
        <v/>
      </c>
      <c r="DL65" s="243" t="str">
        <f>IF(ISBLANK('In Process Calc.'!BC58),"",'In Process Calc.'!BC58)</f>
        <v/>
      </c>
      <c r="DM65" s="243" t="str">
        <f>IF(ISBLANK('In Process Calc.'!BD58),"",'In Process Calc.'!BD58)</f>
        <v/>
      </c>
      <c r="DN65" s="243" t="str">
        <f>IF(ISBLANK('In Process Calc.'!BE58),"",'In Process Calc.'!BE58)</f>
        <v/>
      </c>
      <c r="DO65" s="243" t="str">
        <f>IF(ISBLANK('In Process Calc.'!BF58),"",'In Process Calc.'!BF58)</f>
        <v/>
      </c>
      <c r="DP65" s="243" t="str">
        <f>IF(ISBLANK('In Process Calc.'!BG58),"",'In Process Calc.'!BG58)</f>
        <v/>
      </c>
      <c r="DQ65" s="243" t="str">
        <f>IF(ISBLANK('In Process Calc.'!BH58),"",'In Process Calc.'!BH58)</f>
        <v/>
      </c>
      <c r="DR65" s="243" t="str">
        <f>IF(ISBLANK('In Process Calc.'!BI58),"",'In Process Calc.'!BI58)</f>
        <v/>
      </c>
      <c r="DS65" s="243" t="str">
        <f>IF(ISBLANK('In Process Calc.'!BJ58),"",'In Process Calc.'!BJ58)</f>
        <v/>
      </c>
      <c r="DT65" s="243" t="str">
        <f>IF(ISBLANK('In Process Calc.'!BK58),"",'In Process Calc.'!BK58)</f>
        <v/>
      </c>
      <c r="DU65" s="243" t="str">
        <f>IF(ISBLANK('In Process Calc.'!BL58),"",'In Process Calc.'!BL58)</f>
        <v/>
      </c>
      <c r="DV65" s="243" t="str">
        <f>IF(ISBLANK('In Process Calc.'!BM58),"",'In Process Calc.'!BM58)</f>
        <v/>
      </c>
      <c r="DW65" s="243" t="str">
        <f>IF(ISBLANK('In Process Calc.'!BN58),"",'In Process Calc.'!BN58)</f>
        <v/>
      </c>
      <c r="DX65" s="243" t="str">
        <f>IF(ISBLANK('In Process Calc.'!BO58),"",'In Process Calc.'!BO58)</f>
        <v/>
      </c>
      <c r="DY65" s="243" t="str">
        <f>IF(ISBLANK('In Process Calc.'!BP58),"",'In Process Calc.'!BP58)</f>
        <v/>
      </c>
      <c r="DZ65" s="243" t="str">
        <f>IF(ISBLANK('In Process Calc.'!BQ58),"",'In Process Calc.'!BQ58)</f>
        <v/>
      </c>
      <c r="EA65" s="243" t="str">
        <f>IF(ISBLANK('In Process Calc.'!BR58),"",'In Process Calc.'!BR58)</f>
        <v/>
      </c>
      <c r="EB65" s="243" t="str">
        <f>IF(ISBLANK('In Process Calc.'!BS58),"",'In Process Calc.'!BS58)</f>
        <v/>
      </c>
      <c r="EC65" s="243" t="str">
        <f>IF(ISBLANK('In Process Calc.'!BT58),"",'In Process Calc.'!BT58)</f>
        <v/>
      </c>
      <c r="ED65" s="243" t="str">
        <f>IF(ISBLANK('In Process Calc.'!BU58),"",'In Process Calc.'!BU58)</f>
        <v/>
      </c>
      <c r="EE65" s="243" t="str">
        <f>IF(ISBLANK('In Process Calc.'!BV58),"",'In Process Calc.'!BV58)</f>
        <v/>
      </c>
      <c r="EF65" s="243" t="str">
        <f>IF(ISBLANK('In Process Calc.'!BW58),"",'In Process Calc.'!BW58)</f>
        <v/>
      </c>
      <c r="EG65" s="243" t="str">
        <f>IF(ISBLANK('In Process Calc.'!BX58),"",'In Process Calc.'!BX58)</f>
        <v/>
      </c>
      <c r="EH65" s="243" t="str">
        <f>IF(ISBLANK('In Process Calc.'!BY58),"",'In Process Calc.'!BY58)</f>
        <v/>
      </c>
      <c r="EI65" s="243" t="str">
        <f>IF(ISBLANK('In Process Calc.'!BZ58),"",'In Process Calc.'!BZ58)</f>
        <v/>
      </c>
      <c r="EJ65" s="243" t="str">
        <f>IF(ISBLANK('In Process Calc.'!CA58),"",'In Process Calc.'!CA58)</f>
        <v/>
      </c>
      <c r="EK65" s="243" t="str">
        <f>IF(ISBLANK('Post Process Calc.'!A65),"",'Post Process Calc.'!A65)</f>
        <v/>
      </c>
      <c r="EL65" s="243" t="str">
        <f>IF(ISBLANK('Post Process Calc.'!C65),"",'Post Process Calc.'!C65)</f>
        <v/>
      </c>
      <c r="EM65" s="243" t="str">
        <f>IF(ISBLANK('Post Process Calc.'!D65),"",'Post Process Calc.'!D65)</f>
        <v/>
      </c>
      <c r="EN65" s="243" t="str">
        <f>IF(ISBLANK('Post Process Calc.'!E65),"",'Post Process Calc.'!E65)</f>
        <v/>
      </c>
      <c r="EO65" s="243" t="str">
        <f>IF(ISBLANK('Post Process Calc.'!F65),"",'Post Process Calc.'!F65)</f>
        <v/>
      </c>
      <c r="EP65" s="243" t="str">
        <f>IF(ISBLANK('Post Process Calc.'!G65),"",'Post Process Calc.'!G65)</f>
        <v/>
      </c>
      <c r="EQ65" s="243" t="str">
        <f>IF(ISBLANK('Post Process Calc.'!H65),"",'Post Process Calc.'!H65)</f>
        <v/>
      </c>
      <c r="ER65" s="243" t="str">
        <f>IF(ISBLANK('Post Process Calc.'!I65),"",'Post Process Calc.'!I65)</f>
        <v/>
      </c>
      <c r="ES65" s="243" t="str">
        <f>IF(ISBLANK('Post Process Calc.'!J65),"",'Post Process Calc.'!J65)</f>
        <v/>
      </c>
      <c r="ET65" s="243" t="str">
        <f>IF(ISBLANK('Post Process Calc.'!K65),"",'Post Process Calc.'!K65)</f>
        <v/>
      </c>
      <c r="EU65" s="243" t="str">
        <f>IF(ISBLANK('Post Process Calc.'!L65),"",'Post Process Calc.'!L65)</f>
        <v/>
      </c>
      <c r="EV65" s="243" t="str">
        <f>IF(ISBLANK('Post Process Calc.'!M65),"",'Post Process Calc.'!M65)</f>
        <v/>
      </c>
      <c r="EW65" s="243" t="str">
        <f>IF(ISBLANK('Post Process Calc.'!N65),"",'Post Process Calc.'!N65)</f>
        <v/>
      </c>
      <c r="EX65" s="243" t="str">
        <f>IF(ISBLANK('Post Process Calc.'!O65),"",'Post Process Calc.'!O65)</f>
        <v/>
      </c>
      <c r="EY65" s="243" t="str">
        <f>IF(ISBLANK('Post Process Calc.'!P65),"",'Post Process Calc.'!P65)</f>
        <v/>
      </c>
      <c r="EZ65" s="243" t="str">
        <f>IF(ISBLANK('Post Process Calc.'!Q65),"",'Post Process Calc.'!Q65)</f>
        <v/>
      </c>
      <c r="FA65" s="243" t="str">
        <f>IF(ISBLANK('Post Process Calc.'!R65),"",'Post Process Calc.'!R65)</f>
        <v/>
      </c>
      <c r="FB65" s="243" t="str">
        <f>IF(ISBLANK('Post Process Calc.'!S65),"",'Post Process Calc.'!S65)</f>
        <v/>
      </c>
      <c r="FC65" s="243" t="str">
        <f>IF(ISBLANK('Post Process Calc.'!T65),"",'Post Process Calc.'!T65)</f>
        <v/>
      </c>
      <c r="FD65" s="243" t="str">
        <f>IF(ISBLANK('Post Process Calc.'!U65),"",'Post Process Calc.'!U65)</f>
        <v/>
      </c>
      <c r="FE65" s="243" t="str">
        <f>IF(ISBLANK('Post Process Calc.'!V65),"",'Post Process Calc.'!V65)</f>
        <v/>
      </c>
      <c r="FF65" s="243" t="str">
        <f>IF(ISBLANK('Post Process Calc.'!W65),"",'Post Process Calc.'!W65)</f>
        <v/>
      </c>
      <c r="FG65" s="243" t="str">
        <f>IF(ISBLANK('Post Process Calc.'!X65),"",'Post Process Calc.'!X65)</f>
        <v/>
      </c>
      <c r="FH65" s="243" t="str">
        <f>IF(ISBLANK('Post Process Calc.'!Y65),"",'Post Process Calc.'!Y65)</f>
        <v/>
      </c>
      <c r="FI65" s="243" t="str">
        <f>IF(ISBLANK('Post Process Calc.'!Z65),"",'Post Process Calc.'!Z65)</f>
        <v/>
      </c>
      <c r="FJ65" s="243" t="str">
        <f>IF(ISBLANK('Post Process Calc.'!AA65),"",'Post Process Calc.'!AA65)</f>
        <v/>
      </c>
      <c r="FK65" s="243" t="str">
        <f>IF(ISBLANK('Post Process Calc.'!AB65),"",'Post Process Calc.'!AB65)</f>
        <v/>
      </c>
      <c r="FL65" s="243" t="str">
        <f>IF(ISBLANK('Post Process Calc.'!AC65),"",'Post Process Calc.'!AC65)</f>
        <v/>
      </c>
      <c r="FM65" s="243" t="str">
        <f>IF(ISBLANK('Post Process Calc.'!AD65),"",'Post Process Calc.'!AD65)</f>
        <v/>
      </c>
      <c r="FN65" s="243" t="str">
        <f>IF(ISBLANK('Post Process Calc.'!AE65),"",'Post Process Calc.'!AE65)</f>
        <v/>
      </c>
      <c r="FO65" s="243" t="str">
        <f>IF(ISBLANK('Post Process Calc.'!AF65),"",'Post Process Calc.'!AF65)</f>
        <v/>
      </c>
      <c r="FP65" s="243" t="str">
        <f>IF(ISBLANK('Post Process Calc.'!AG65),"",'Post Process Calc.'!AG65)</f>
        <v/>
      </c>
      <c r="FQ65" s="243" t="str">
        <f>IF(ISBLANK('Post Process Calc.'!AH65),"",'Post Process Calc.'!AH65)</f>
        <v/>
      </c>
      <c r="FR65" s="243" t="str">
        <f>IF(ISBLANK('Post Process Calc.'!AI65),"",'Post Process Calc.'!AI65)</f>
        <v/>
      </c>
      <c r="FS65" s="243" t="str">
        <f>IF(ISBLANK('Post Process Calc.'!AJ65),"",'Post Process Calc.'!AJ65)</f>
        <v/>
      </c>
    </row>
    <row r="66" spans="1:175">
      <c r="A66" s="238" t="str">
        <f>IF(Glutamine!B57&lt;&gt;0,Glutamine!$B$1,"")</f>
        <v/>
      </c>
      <c r="B66" s="238" t="str">
        <f>IF(ISBLANK(Glutamine!A57),"",Glutamine!A57)</f>
        <v/>
      </c>
      <c r="C66" s="245" t="str">
        <f>IF(ISBLANK(Glutamine!B57),"",Glutamine!B57)</f>
        <v/>
      </c>
      <c r="D66" s="246" t="str">
        <f>IF(ISBLANK(Glutamine!C57),"",Glutamine!C57)</f>
        <v/>
      </c>
      <c r="E66" s="238" t="str">
        <f>IF(ISBLANK(Glutamine!D57),"",Glutamine!D57)</f>
        <v/>
      </c>
      <c r="F66" s="238" t="str">
        <f>IF(ISBLANK(Glutamine!E57),"",Glutamine!E57)</f>
        <v/>
      </c>
      <c r="G66" s="238" t="str">
        <f>IF(ISBLANK(Glutamine!G57),"",Glutamine!G57)</f>
        <v/>
      </c>
      <c r="H66" s="238" t="str">
        <f>IF(ISBLANK(Glutamine!H57),"",Glutamine!H57)</f>
        <v/>
      </c>
      <c r="I66" s="238" t="str">
        <f>IF(ISBLANK(Glutamine!I57),"",Glutamine!I57)</f>
        <v/>
      </c>
      <c r="J66" s="238" t="str">
        <f>IF(ISBLANK(Glutamine!J57),"",Glutamine!J57)</f>
        <v/>
      </c>
      <c r="K66" s="238" t="str">
        <f>IF(ISBLANK(Glutamine!K57),"",Glutamine!K57)</f>
        <v/>
      </c>
      <c r="L66" s="238" t="str">
        <f>IF(ISBLANK(Glutamine!L57),"",Glutamine!L57)</f>
        <v/>
      </c>
      <c r="M66" s="238" t="str">
        <f>IF(ISBLANK(Glutamine!M57),"",Glutamine!M57)</f>
        <v/>
      </c>
      <c r="N66" s="238" t="str">
        <f>IF(ISBLANK(Glutamine!N57),"",Glutamine!N57)</f>
        <v/>
      </c>
      <c r="O66" s="238" t="str">
        <f>IF(ISBLANK(Glutamine!O57),"",Glutamine!O57)</f>
        <v/>
      </c>
      <c r="P66" s="238" t="str">
        <f>IF(ISBLANK(Glutamine!P57),"",Glutamine!P57)</f>
        <v/>
      </c>
      <c r="Q66" s="238" t="str">
        <f>IF(ISBLANK(Glutamine!Q57),"",Glutamine!Q57)</f>
        <v/>
      </c>
      <c r="R66" s="238" t="str">
        <f>IF(ISBLANK(Glutamine!R57),"",Glutamine!R57)</f>
        <v/>
      </c>
      <c r="S66" s="238" t="str">
        <f>IF(ISBLANK(Glutamine!S57),"",Glutamine!S57)</f>
        <v/>
      </c>
      <c r="T66" s="238" t="str">
        <f>IF(ISBLANK(Glutamine!T57),"",Glutamine!T57)</f>
        <v/>
      </c>
      <c r="U66" s="238" t="str">
        <f>IF(ISBLANK(Glutamine!U57),"",Glutamine!U57)</f>
        <v/>
      </c>
      <c r="V66" s="238" t="str">
        <f>IF(ISBLANK(Glutamine!V57),"",Glutamine!V57)</f>
        <v/>
      </c>
      <c r="W66" s="238" t="str">
        <f>IF(ISBLANK(Glutamine!W57),"",Glutamine!W57)</f>
        <v/>
      </c>
      <c r="X66" s="238" t="str">
        <f>IF(ISBLANK(Glutamine!X57),"",Glutamine!X57)</f>
        <v/>
      </c>
      <c r="Y66" s="238" t="str">
        <f>IF(ISBLANK(Glutamine!Y57),"",Glutamine!Y57)</f>
        <v/>
      </c>
      <c r="Z66" s="238" t="str">
        <f>IF(ISBLANK(Glutamine!Z57),"",Glutamine!Z57)</f>
        <v/>
      </c>
      <c r="AA66" s="238" t="str">
        <f>IF(ISBLANK(Glutamine!AA57),"",Glutamine!AA57)</f>
        <v/>
      </c>
      <c r="AB66" s="238" t="str">
        <f>IF(ISBLANK(Glutamine!AB57),"",Glutamine!AB57)</f>
        <v/>
      </c>
      <c r="AC66" s="238" t="str">
        <f>IF(ISBLANK(Glutamine!AC57),"",Glutamine!AC57)</f>
        <v/>
      </c>
      <c r="AD66" s="238" t="str">
        <f>IF(ISBLANK(Glutamine!AD57),"",Glutamine!AD57)</f>
        <v/>
      </c>
      <c r="AE66" s="238" t="str">
        <f>IF(ISBLANK(Glutamine!AE57),"",Glutamine!AE57)</f>
        <v/>
      </c>
      <c r="AF66" s="238" t="str">
        <f>IF(ISBLANK(Glutamine!AF57),"",Glutamine!AF57)</f>
        <v/>
      </c>
      <c r="AG66" s="238" t="str">
        <f>IF(ISBLANK(Glutamine!AG57),"",Glutamine!AG57)</f>
        <v/>
      </c>
      <c r="AH66" s="238" t="str">
        <f>IF(ISBLANK(Glutamine!AH57),"",Glutamine!AH57)</f>
        <v/>
      </c>
      <c r="AI66" s="238" t="str">
        <f>IF(ISBLANK(Glutamine!AI57),"",Glutamine!AI57)</f>
        <v/>
      </c>
      <c r="AJ66" s="238" t="str">
        <f>IF(ISBLANK(Glutamine!AJ57),"",Glutamine!AJ57)</f>
        <v/>
      </c>
      <c r="AK66" s="238" t="str">
        <f>IF(ISBLANK(Glutamine!AK57),"",Glutamine!AK57)</f>
        <v/>
      </c>
      <c r="AL66" s="238" t="str">
        <f>IF(ISBLANK(Glutamine!AL57),"",Glutamine!AL57)</f>
        <v/>
      </c>
      <c r="AM66" s="238" t="str">
        <f>IF(ISBLANK(Glutamine!AM57),"",Glutamine!AM57)</f>
        <v/>
      </c>
      <c r="AN66" s="238" t="str">
        <f>IF(ISBLANK(Glutamine!AN57),"",Glutamine!AN57)</f>
        <v/>
      </c>
      <c r="AO66" s="238" t="str">
        <f>IF(ISBLANK(Glutamine!AO57),"",Glutamine!AO57)</f>
        <v/>
      </c>
      <c r="AP66" s="238" t="str">
        <f>IF(ISBLANK(Glutamine!AP57),"",Glutamine!AP57)</f>
        <v/>
      </c>
      <c r="AQ66" s="238" t="e">
        <f>IF(ISBLANK(Glutamine!#REF!),"",Glutamine!#REF!)</f>
        <v>#REF!</v>
      </c>
      <c r="AR66" s="238" t="e">
        <f>IF(ISBLANK(Glutamine!#REF!),"",Glutamine!#REF!)</f>
        <v>#REF!</v>
      </c>
      <c r="AS66" s="238" t="e">
        <f>IF(ISBLANK(Glutamine!#REF!),"",Glutamine!#REF!)</f>
        <v>#REF!</v>
      </c>
      <c r="AT66" s="238" t="e">
        <f>IF(ISBLANK(Glutamine!#REF!),"",Glutamine!#REF!)</f>
        <v>#REF!</v>
      </c>
      <c r="AU66" s="238" t="e">
        <f>IF(ISBLANK(Glutamine!#REF!),"",Glutamine!#REF!)</f>
        <v>#REF!</v>
      </c>
      <c r="AV66" s="238" t="e">
        <f>IF(ISBLANK(Glutamine!#REF!),"",Glutamine!#REF!)</f>
        <v>#REF!</v>
      </c>
      <c r="AW66" s="238" t="e">
        <f>IF(ISBLANK(Glutamine!#REF!),"",Glutamine!#REF!)</f>
        <v>#REF!</v>
      </c>
      <c r="AX66" s="238" t="e">
        <f>IF(ISBLANK(Glutamine!#REF!),"",Glutamine!#REF!)</f>
        <v>#REF!</v>
      </c>
      <c r="AY66" s="238" t="e">
        <f>IF(ISBLANK(Glutamine!#REF!),"",Glutamine!#REF!)</f>
        <v>#REF!</v>
      </c>
      <c r="AZ66" s="238" t="e">
        <f>IF(ISBLANK(Glutamine!#REF!),"",Glutamine!#REF!)</f>
        <v>#REF!</v>
      </c>
      <c r="BA66" s="238" t="e">
        <f>IF(ISBLANK(Glutamine!#REF!),"",Glutamine!#REF!)</f>
        <v>#REF!</v>
      </c>
      <c r="BB66" s="238" t="e">
        <f>IF(ISBLANK(Glutamine!#REF!),"",Glutamine!#REF!)</f>
        <v>#REF!</v>
      </c>
      <c r="BC66" s="238" t="e">
        <f>IF(ISBLANK(Glutamine!#REF!),"",Glutamine!#REF!)</f>
        <v>#REF!</v>
      </c>
      <c r="BD66" s="238" t="e">
        <f>IF(ISBLANK(Glutamine!#REF!),"",Glutamine!#REF!)</f>
        <v>#REF!</v>
      </c>
      <c r="BE66" s="238" t="e">
        <f>IF(ISBLANK(Glutamine!#REF!),"",Glutamine!#REF!)</f>
        <v>#REF!</v>
      </c>
      <c r="BF66" s="238" t="e">
        <f>IF(ISBLANK(Glutamine!#REF!),"",Glutamine!#REF!)</f>
        <v>#REF!</v>
      </c>
      <c r="BG66" s="238" t="e">
        <f>IF(ISBLANK(Glutamine!#REF!),"",Glutamine!#REF!)</f>
        <v>#REF!</v>
      </c>
      <c r="BH66" s="238" t="e">
        <f>IF(ISBLANK(Glutamine!#REF!),"",Glutamine!#REF!)</f>
        <v>#REF!</v>
      </c>
      <c r="BI66" s="238" t="e">
        <f>IF(ISBLANK(Glutamine!#REF!),"",Glutamine!#REF!)</f>
        <v>#REF!</v>
      </c>
      <c r="BJ66" s="238" t="e">
        <f>IF(ISBLANK(Glutamine!#REF!),"",Glutamine!#REF!)</f>
        <v>#REF!</v>
      </c>
      <c r="BK66" s="238" t="e">
        <f>IF(ISBLANK(Glutamine!#REF!),"",Glutamine!#REF!)</f>
        <v>#REF!</v>
      </c>
      <c r="BL66" s="238" t="e">
        <f>IF(ISBLANK(Glutamine!#REF!),"",Glutamine!#REF!)</f>
        <v>#REF!</v>
      </c>
      <c r="BM66" s="238" t="e">
        <f>IF(ISBLANK(Glutamine!#REF!),"",Glutamine!#REF!)</f>
        <v>#REF!</v>
      </c>
      <c r="BN66" s="238" t="str">
        <f>IF(ISBLANK('In Process Calc.'!B59),"",ROUND('In Process Calc.'!B59,2))</f>
        <v/>
      </c>
      <c r="BO66" s="238" t="str">
        <f>IF(ISBLANK('In Process Calc.'!C59),"",ROUND('In Process Calc.'!C59,2))</f>
        <v/>
      </c>
      <c r="BP66" s="238" t="str">
        <f>IF(ISBLANK('In Process Calc.'!E59),"",'In Process Calc.'!E59)</f>
        <v/>
      </c>
      <c r="BQ66" s="238" t="str">
        <f>IF(ISBLANK('In Process Calc.'!F59),"",'In Process Calc.'!F59)</f>
        <v/>
      </c>
      <c r="BR66" s="238" t="str">
        <f>IF(ISBLANK('In Process Calc.'!H59),"",'In Process Calc.'!H59)</f>
        <v/>
      </c>
      <c r="BS66" s="238" t="str">
        <f>IF(ISBLANK('In Process Calc.'!J59),"",'In Process Calc.'!J59)</f>
        <v/>
      </c>
      <c r="BT66" s="238" t="str">
        <f>IF(ISBLANK('In Process Calc.'!K59),"",'In Process Calc.'!K59)</f>
        <v/>
      </c>
      <c r="BU66" s="238" t="str">
        <f>IF(ISBLANK('In Process Calc.'!L59),"",'In Process Calc.'!L59)</f>
        <v/>
      </c>
      <c r="BV66" s="243" t="str">
        <f>IF(ISBLANK('In Process Calc.'!M59),"",'In Process Calc.'!M59)</f>
        <v/>
      </c>
      <c r="BW66" s="243" t="str">
        <f>IF(ISBLANK('In Process Calc.'!N59),"",'In Process Calc.'!N59)</f>
        <v/>
      </c>
      <c r="BX66" s="243" t="str">
        <f>IF(ISBLANK('In Process Calc.'!O59),"",'In Process Calc.'!O59)</f>
        <v/>
      </c>
      <c r="BY66" s="243" t="str">
        <f>IF(ISBLANK('In Process Calc.'!P59),"",'In Process Calc.'!P59)</f>
        <v/>
      </c>
      <c r="BZ66" s="243" t="str">
        <f>IF(ISBLANK('In Process Calc.'!Q59),"",'In Process Calc.'!Q59)</f>
        <v/>
      </c>
      <c r="CA66" s="243" t="str">
        <f>IF(ISBLANK('In Process Calc.'!R59),"",'In Process Calc.'!R59)</f>
        <v/>
      </c>
      <c r="CB66" s="243" t="str">
        <f>IF(ISBLANK('In Process Calc.'!S59),"",'In Process Calc.'!S59)</f>
        <v/>
      </c>
      <c r="CC66" s="243" t="str">
        <f>IF(ISBLANK('In Process Calc.'!T59),"",'In Process Calc.'!T59)</f>
        <v/>
      </c>
      <c r="CD66" s="243" t="str">
        <f>IF(ISBLANK('In Process Calc.'!U59),"",'In Process Calc.'!U59)</f>
        <v/>
      </c>
      <c r="CE66" s="243" t="str">
        <f>IF(ISBLANK('In Process Calc.'!V59),"",'In Process Calc.'!V59)</f>
        <v/>
      </c>
      <c r="CF66" s="243" t="str">
        <f>IF(ISBLANK('In Process Calc.'!W59),"",'In Process Calc.'!W59)</f>
        <v/>
      </c>
      <c r="CG66" s="243" t="str">
        <f>IF(ISBLANK('In Process Calc.'!X59),"",'In Process Calc.'!X59)</f>
        <v/>
      </c>
      <c r="CH66" s="243" t="str">
        <f>IF(ISBLANK('In Process Calc.'!Y59),"",'In Process Calc.'!Y59)</f>
        <v/>
      </c>
      <c r="CI66" s="243" t="str">
        <f>IF(ISBLANK('In Process Calc.'!Z59),"",'In Process Calc.'!Z59)</f>
        <v/>
      </c>
      <c r="CJ66" s="243" t="str">
        <f>IF(ISBLANK('In Process Calc.'!AA59),"",'In Process Calc.'!AA59)</f>
        <v/>
      </c>
      <c r="CK66" s="243" t="str">
        <f>IF(ISBLANK('In Process Calc.'!AB59),"",'In Process Calc.'!AB59)</f>
        <v/>
      </c>
      <c r="CL66" s="243" t="str">
        <f>IF(ISBLANK('In Process Calc.'!AC59),"",'In Process Calc.'!AC59)</f>
        <v/>
      </c>
      <c r="CM66" s="243" t="str">
        <f>IF(ISBLANK('In Process Calc.'!AD59),"",'In Process Calc.'!AD59)</f>
        <v/>
      </c>
      <c r="CN66" s="243" t="str">
        <f>IF(ISBLANK('In Process Calc.'!AE59),"",'In Process Calc.'!AE59)</f>
        <v/>
      </c>
      <c r="CO66" s="243" t="str">
        <f>IF(ISBLANK('In Process Calc.'!AF59),"",'In Process Calc.'!AF59)</f>
        <v/>
      </c>
      <c r="CP66" s="243" t="str">
        <f>IF(ISBLANK('In Process Calc.'!AG59),"",'In Process Calc.'!AG59)</f>
        <v/>
      </c>
      <c r="CQ66" s="243" t="str">
        <f>IF(ISBLANK('In Process Calc.'!AH59),"",'In Process Calc.'!AH59)</f>
        <v/>
      </c>
      <c r="CR66" s="243" t="str">
        <f>IF(ISBLANK('In Process Calc.'!AI59),"",'In Process Calc.'!AI59)</f>
        <v/>
      </c>
      <c r="CS66" s="243" t="str">
        <f>IF(ISBLANK('In Process Calc.'!AJ59),"",'In Process Calc.'!AJ59)</f>
        <v/>
      </c>
      <c r="CT66" s="243" t="str">
        <f>IF(ISBLANK('In Process Calc.'!AK59),"",'In Process Calc.'!AK59)</f>
        <v/>
      </c>
      <c r="CU66" s="243" t="str">
        <f>IF(ISBLANK('In Process Calc.'!AL59),"",'In Process Calc.'!AL59)</f>
        <v/>
      </c>
      <c r="CV66" s="243" t="str">
        <f>IF(ISBLANK('In Process Calc.'!AM59),"",'In Process Calc.'!AM59)</f>
        <v/>
      </c>
      <c r="CW66" s="243" t="str">
        <f>IF(ISBLANK('In Process Calc.'!AN59),"",'In Process Calc.'!AN59)</f>
        <v/>
      </c>
      <c r="CX66" s="243" t="str">
        <f>IF(ISBLANK('In Process Calc.'!AO59),"",'In Process Calc.'!AO59)</f>
        <v/>
      </c>
      <c r="CY66" s="243" t="str">
        <f>IF(ISBLANK('In Process Calc.'!AP59),"",'In Process Calc.'!AP59)</f>
        <v/>
      </c>
      <c r="CZ66" s="243" t="str">
        <f>IF(ISBLANK('In Process Calc.'!AQ59),"",'In Process Calc.'!AQ59)</f>
        <v/>
      </c>
      <c r="DA66" s="243" t="str">
        <f>IF(ISBLANK('In Process Calc.'!AR59),"",'In Process Calc.'!AR59)</f>
        <v/>
      </c>
      <c r="DB66" s="243" t="str">
        <f>IF(ISBLANK('In Process Calc.'!AS59),"",'In Process Calc.'!AS59)</f>
        <v/>
      </c>
      <c r="DC66" s="243" t="str">
        <f>IF(ISBLANK('In Process Calc.'!AT59),"",'In Process Calc.'!AT59)</f>
        <v/>
      </c>
      <c r="DD66" s="243" t="str">
        <f>IF(ISBLANK('In Process Calc.'!AU59),"",'In Process Calc.'!AU59)</f>
        <v/>
      </c>
      <c r="DE66" s="243" t="str">
        <f>IF(ISBLANK('In Process Calc.'!AV59),"",'In Process Calc.'!AV59)</f>
        <v/>
      </c>
      <c r="DF66" s="243" t="str">
        <f>IF(ISBLANK('In Process Calc.'!AW59),"",'In Process Calc.'!AW59)</f>
        <v/>
      </c>
      <c r="DG66" s="243" t="str">
        <f>IF(ISBLANK('In Process Calc.'!AX59),"",'In Process Calc.'!AX59)</f>
        <v/>
      </c>
      <c r="DH66" s="243" t="str">
        <f>IF(ISBLANK('In Process Calc.'!AY59),"",'In Process Calc.'!AY59)</f>
        <v/>
      </c>
      <c r="DI66" s="243" t="str">
        <f>IF(ISBLANK('In Process Calc.'!AZ59),"",'In Process Calc.'!AZ59)</f>
        <v/>
      </c>
      <c r="DJ66" s="243" t="str">
        <f>IF(ISBLANK('In Process Calc.'!BA59),"",'In Process Calc.'!BA59)</f>
        <v/>
      </c>
      <c r="DK66" s="243" t="str">
        <f>IF(ISBLANK('In Process Calc.'!BB59),"",'In Process Calc.'!BB59)</f>
        <v/>
      </c>
      <c r="DL66" s="243" t="str">
        <f>IF(ISBLANK('In Process Calc.'!BC59),"",'In Process Calc.'!BC59)</f>
        <v/>
      </c>
      <c r="DM66" s="243" t="str">
        <f>IF(ISBLANK('In Process Calc.'!BD59),"",'In Process Calc.'!BD59)</f>
        <v/>
      </c>
      <c r="DN66" s="243" t="str">
        <f>IF(ISBLANK('In Process Calc.'!BE59),"",'In Process Calc.'!BE59)</f>
        <v/>
      </c>
      <c r="DO66" s="243" t="str">
        <f>IF(ISBLANK('In Process Calc.'!BF59),"",'In Process Calc.'!BF59)</f>
        <v/>
      </c>
      <c r="DP66" s="243" t="str">
        <f>IF(ISBLANK('In Process Calc.'!BG59),"",'In Process Calc.'!BG59)</f>
        <v/>
      </c>
      <c r="DQ66" s="243" t="str">
        <f>IF(ISBLANK('In Process Calc.'!BH59),"",'In Process Calc.'!BH59)</f>
        <v/>
      </c>
      <c r="DR66" s="243" t="str">
        <f>IF(ISBLANK('In Process Calc.'!BI59),"",'In Process Calc.'!BI59)</f>
        <v/>
      </c>
      <c r="DS66" s="243" t="str">
        <f>IF(ISBLANK('In Process Calc.'!BJ59),"",'In Process Calc.'!BJ59)</f>
        <v/>
      </c>
      <c r="DT66" s="243" t="str">
        <f>IF(ISBLANK('In Process Calc.'!BK59),"",'In Process Calc.'!BK59)</f>
        <v/>
      </c>
      <c r="DU66" s="243" t="str">
        <f>IF(ISBLANK('In Process Calc.'!BL59),"",'In Process Calc.'!BL59)</f>
        <v/>
      </c>
      <c r="DV66" s="243" t="str">
        <f>IF(ISBLANK('In Process Calc.'!BM59),"",'In Process Calc.'!BM59)</f>
        <v/>
      </c>
      <c r="DW66" s="243" t="str">
        <f>IF(ISBLANK('In Process Calc.'!BN59),"",'In Process Calc.'!BN59)</f>
        <v/>
      </c>
      <c r="DX66" s="243" t="str">
        <f>IF(ISBLANK('In Process Calc.'!BO59),"",'In Process Calc.'!BO59)</f>
        <v/>
      </c>
      <c r="DY66" s="243" t="str">
        <f>IF(ISBLANK('In Process Calc.'!BP59),"",'In Process Calc.'!BP59)</f>
        <v/>
      </c>
      <c r="DZ66" s="243" t="str">
        <f>IF(ISBLANK('In Process Calc.'!BQ59),"",'In Process Calc.'!BQ59)</f>
        <v/>
      </c>
      <c r="EA66" s="243" t="str">
        <f>IF(ISBLANK('In Process Calc.'!BR59),"",'In Process Calc.'!BR59)</f>
        <v/>
      </c>
      <c r="EB66" s="243" t="str">
        <f>IF(ISBLANK('In Process Calc.'!BS59),"",'In Process Calc.'!BS59)</f>
        <v/>
      </c>
      <c r="EC66" s="243" t="str">
        <f>IF(ISBLANK('In Process Calc.'!BT59),"",'In Process Calc.'!BT59)</f>
        <v/>
      </c>
      <c r="ED66" s="243" t="str">
        <f>IF(ISBLANK('In Process Calc.'!BU59),"",'In Process Calc.'!BU59)</f>
        <v/>
      </c>
      <c r="EE66" s="243" t="str">
        <f>IF(ISBLANK('In Process Calc.'!BV59),"",'In Process Calc.'!BV59)</f>
        <v/>
      </c>
      <c r="EF66" s="243" t="str">
        <f>IF(ISBLANK('In Process Calc.'!BW59),"",'In Process Calc.'!BW59)</f>
        <v/>
      </c>
      <c r="EG66" s="243" t="str">
        <f>IF(ISBLANK('In Process Calc.'!BX59),"",'In Process Calc.'!BX59)</f>
        <v/>
      </c>
      <c r="EH66" s="243" t="str">
        <f>IF(ISBLANK('In Process Calc.'!BY59),"",'In Process Calc.'!BY59)</f>
        <v/>
      </c>
      <c r="EI66" s="243" t="str">
        <f>IF(ISBLANK('In Process Calc.'!BZ59),"",'In Process Calc.'!BZ59)</f>
        <v/>
      </c>
      <c r="EJ66" s="243" t="str">
        <f>IF(ISBLANK('In Process Calc.'!CA59),"",'In Process Calc.'!CA59)</f>
        <v/>
      </c>
      <c r="EK66" s="243" t="str">
        <f>IF(ISBLANK('Post Process Calc.'!A66),"",'Post Process Calc.'!A66)</f>
        <v/>
      </c>
      <c r="EL66" s="243" t="str">
        <f>IF(ISBLANK('Post Process Calc.'!C66),"",'Post Process Calc.'!C66)</f>
        <v/>
      </c>
      <c r="EM66" s="243" t="str">
        <f>IF(ISBLANK('Post Process Calc.'!D66),"",'Post Process Calc.'!D66)</f>
        <v/>
      </c>
      <c r="EN66" s="243" t="str">
        <f>IF(ISBLANK('Post Process Calc.'!E66),"",'Post Process Calc.'!E66)</f>
        <v/>
      </c>
      <c r="EO66" s="243" t="str">
        <f>IF(ISBLANK('Post Process Calc.'!F66),"",'Post Process Calc.'!F66)</f>
        <v/>
      </c>
      <c r="EP66" s="243" t="str">
        <f>IF(ISBLANK('Post Process Calc.'!G66),"",'Post Process Calc.'!G66)</f>
        <v/>
      </c>
      <c r="EQ66" s="243" t="str">
        <f>IF(ISBLANK('Post Process Calc.'!H66),"",'Post Process Calc.'!H66)</f>
        <v/>
      </c>
      <c r="ER66" s="243" t="str">
        <f>IF(ISBLANK('Post Process Calc.'!I66),"",'Post Process Calc.'!I66)</f>
        <v/>
      </c>
      <c r="ES66" s="243" t="str">
        <f>IF(ISBLANK('Post Process Calc.'!J66),"",'Post Process Calc.'!J66)</f>
        <v/>
      </c>
      <c r="ET66" s="243" t="str">
        <f>IF(ISBLANK('Post Process Calc.'!K66),"",'Post Process Calc.'!K66)</f>
        <v/>
      </c>
      <c r="EU66" s="243" t="str">
        <f>IF(ISBLANK('Post Process Calc.'!L66),"",'Post Process Calc.'!L66)</f>
        <v/>
      </c>
      <c r="EV66" s="243" t="str">
        <f>IF(ISBLANK('Post Process Calc.'!M66),"",'Post Process Calc.'!M66)</f>
        <v/>
      </c>
      <c r="EW66" s="243" t="str">
        <f>IF(ISBLANK('Post Process Calc.'!N66),"",'Post Process Calc.'!N66)</f>
        <v/>
      </c>
      <c r="EX66" s="243" t="str">
        <f>IF(ISBLANK('Post Process Calc.'!O66),"",'Post Process Calc.'!O66)</f>
        <v/>
      </c>
      <c r="EY66" s="243" t="str">
        <f>IF(ISBLANK('Post Process Calc.'!P66),"",'Post Process Calc.'!P66)</f>
        <v/>
      </c>
      <c r="EZ66" s="243" t="str">
        <f>IF(ISBLANK('Post Process Calc.'!Q66),"",'Post Process Calc.'!Q66)</f>
        <v/>
      </c>
      <c r="FA66" s="243" t="str">
        <f>IF(ISBLANK('Post Process Calc.'!R66),"",'Post Process Calc.'!R66)</f>
        <v/>
      </c>
      <c r="FB66" s="243" t="str">
        <f>IF(ISBLANK('Post Process Calc.'!S66),"",'Post Process Calc.'!S66)</f>
        <v/>
      </c>
      <c r="FC66" s="243" t="str">
        <f>IF(ISBLANK('Post Process Calc.'!T66),"",'Post Process Calc.'!T66)</f>
        <v/>
      </c>
      <c r="FD66" s="243" t="str">
        <f>IF(ISBLANK('Post Process Calc.'!U66),"",'Post Process Calc.'!U66)</f>
        <v/>
      </c>
      <c r="FE66" s="243" t="str">
        <f>IF(ISBLANK('Post Process Calc.'!V66),"",'Post Process Calc.'!V66)</f>
        <v/>
      </c>
      <c r="FF66" s="243" t="str">
        <f>IF(ISBLANK('Post Process Calc.'!W66),"",'Post Process Calc.'!W66)</f>
        <v/>
      </c>
      <c r="FG66" s="243" t="str">
        <f>IF(ISBLANK('Post Process Calc.'!X66),"",'Post Process Calc.'!X66)</f>
        <v/>
      </c>
      <c r="FH66" s="243" t="str">
        <f>IF(ISBLANK('Post Process Calc.'!Y66),"",'Post Process Calc.'!Y66)</f>
        <v/>
      </c>
      <c r="FI66" s="243" t="str">
        <f>IF(ISBLANK('Post Process Calc.'!Z66),"",'Post Process Calc.'!Z66)</f>
        <v/>
      </c>
      <c r="FJ66" s="243" t="str">
        <f>IF(ISBLANK('Post Process Calc.'!AA66),"",'Post Process Calc.'!AA66)</f>
        <v/>
      </c>
      <c r="FK66" s="243" t="str">
        <f>IF(ISBLANK('Post Process Calc.'!AB66),"",'Post Process Calc.'!AB66)</f>
        <v/>
      </c>
      <c r="FL66" s="243" t="str">
        <f>IF(ISBLANK('Post Process Calc.'!AC66),"",'Post Process Calc.'!AC66)</f>
        <v/>
      </c>
      <c r="FM66" s="243" t="str">
        <f>IF(ISBLANK('Post Process Calc.'!AD66),"",'Post Process Calc.'!AD66)</f>
        <v/>
      </c>
      <c r="FN66" s="243" t="str">
        <f>IF(ISBLANK('Post Process Calc.'!AE66),"",'Post Process Calc.'!AE66)</f>
        <v/>
      </c>
      <c r="FO66" s="243" t="str">
        <f>IF(ISBLANK('Post Process Calc.'!AF66),"",'Post Process Calc.'!AF66)</f>
        <v/>
      </c>
      <c r="FP66" s="243" t="str">
        <f>IF(ISBLANK('Post Process Calc.'!AG66),"",'Post Process Calc.'!AG66)</f>
        <v/>
      </c>
      <c r="FQ66" s="243" t="str">
        <f>IF(ISBLANK('Post Process Calc.'!AH66),"",'Post Process Calc.'!AH66)</f>
        <v/>
      </c>
      <c r="FR66" s="243" t="str">
        <f>IF(ISBLANK('Post Process Calc.'!AI66),"",'Post Process Calc.'!AI66)</f>
        <v/>
      </c>
      <c r="FS66" s="243" t="str">
        <f>IF(ISBLANK('Post Process Calc.'!AJ66),"",'Post Process Calc.'!AJ66)</f>
        <v/>
      </c>
    </row>
    <row r="67" spans="1:175">
      <c r="A67" s="238" t="str">
        <f>IF(Glutamine!B58&lt;&gt;0,Glutamine!$B$1,"")</f>
        <v/>
      </c>
      <c r="B67" s="238" t="str">
        <f>IF(ISBLANK(Glutamine!A58),"",Glutamine!A58)</f>
        <v/>
      </c>
      <c r="C67" s="245" t="str">
        <f>IF(ISBLANK(Glutamine!B58),"",Glutamine!B58)</f>
        <v/>
      </c>
      <c r="D67" s="246" t="str">
        <f>IF(ISBLANK(Glutamine!C58),"",Glutamine!C58)</f>
        <v/>
      </c>
      <c r="E67" s="238" t="str">
        <f>IF(ISBLANK(Glutamine!D58),"",Glutamine!D58)</f>
        <v/>
      </c>
      <c r="F67" s="238" t="str">
        <f>IF(ISBLANK(Glutamine!E58),"",Glutamine!E58)</f>
        <v/>
      </c>
      <c r="G67" s="238" t="str">
        <f>IF(ISBLANK(Glutamine!G58),"",Glutamine!G58)</f>
        <v/>
      </c>
      <c r="H67" s="238" t="str">
        <f>IF(ISBLANK(Glutamine!H58),"",Glutamine!H58)</f>
        <v/>
      </c>
      <c r="I67" s="238" t="str">
        <f>IF(ISBLANK(Glutamine!I58),"",Glutamine!I58)</f>
        <v/>
      </c>
      <c r="J67" s="238" t="str">
        <f>IF(ISBLANK(Glutamine!J58),"",Glutamine!J58)</f>
        <v/>
      </c>
      <c r="K67" s="238" t="str">
        <f>IF(ISBLANK(Glutamine!K58),"",Glutamine!K58)</f>
        <v/>
      </c>
      <c r="L67" s="238" t="str">
        <f>IF(ISBLANK(Glutamine!L58),"",Glutamine!L58)</f>
        <v/>
      </c>
      <c r="M67" s="238" t="str">
        <f>IF(ISBLANK(Glutamine!M58),"",Glutamine!M58)</f>
        <v/>
      </c>
      <c r="N67" s="238" t="str">
        <f>IF(ISBLANK(Glutamine!N58),"",Glutamine!N58)</f>
        <v/>
      </c>
      <c r="O67" s="238" t="str">
        <f>IF(ISBLANK(Glutamine!O58),"",Glutamine!O58)</f>
        <v/>
      </c>
      <c r="P67" s="238" t="str">
        <f>IF(ISBLANK(Glutamine!P58),"",Glutamine!P58)</f>
        <v/>
      </c>
      <c r="Q67" s="238" t="str">
        <f>IF(ISBLANK(Glutamine!Q58),"",Glutamine!Q58)</f>
        <v/>
      </c>
      <c r="R67" s="238" t="str">
        <f>IF(ISBLANK(Glutamine!R58),"",Glutamine!R58)</f>
        <v/>
      </c>
      <c r="S67" s="238" t="str">
        <f>IF(ISBLANK(Glutamine!S58),"",Glutamine!S58)</f>
        <v/>
      </c>
      <c r="T67" s="238" t="str">
        <f>IF(ISBLANK(Glutamine!T58),"",Glutamine!T58)</f>
        <v/>
      </c>
      <c r="U67" s="238" t="str">
        <f>IF(ISBLANK(Glutamine!U58),"",Glutamine!U58)</f>
        <v/>
      </c>
      <c r="V67" s="238" t="str">
        <f>IF(ISBLANK(Glutamine!V58),"",Glutamine!V58)</f>
        <v/>
      </c>
      <c r="W67" s="238" t="str">
        <f>IF(ISBLANK(Glutamine!W58),"",Glutamine!W58)</f>
        <v/>
      </c>
      <c r="X67" s="238" t="str">
        <f>IF(ISBLANK(Glutamine!X58),"",Glutamine!X58)</f>
        <v/>
      </c>
      <c r="Y67" s="238" t="str">
        <f>IF(ISBLANK(Glutamine!Y58),"",Glutamine!Y58)</f>
        <v/>
      </c>
      <c r="Z67" s="238" t="str">
        <f>IF(ISBLANK(Glutamine!Z58),"",Glutamine!Z58)</f>
        <v/>
      </c>
      <c r="AA67" s="238" t="str">
        <f>IF(ISBLANK(Glutamine!AA58),"",Glutamine!AA58)</f>
        <v/>
      </c>
      <c r="AB67" s="238" t="str">
        <f>IF(ISBLANK(Glutamine!AB58),"",Glutamine!AB58)</f>
        <v/>
      </c>
      <c r="AC67" s="238" t="str">
        <f>IF(ISBLANK(Glutamine!AC58),"",Glutamine!AC58)</f>
        <v/>
      </c>
      <c r="AD67" s="238" t="str">
        <f>IF(ISBLANK(Glutamine!AD58),"",Glutamine!AD58)</f>
        <v/>
      </c>
      <c r="AE67" s="238" t="str">
        <f>IF(ISBLANK(Glutamine!AE58),"",Glutamine!AE58)</f>
        <v/>
      </c>
      <c r="AF67" s="238" t="str">
        <f>IF(ISBLANK(Glutamine!AF58),"",Glutamine!AF58)</f>
        <v/>
      </c>
      <c r="AG67" s="238" t="str">
        <f>IF(ISBLANK(Glutamine!AG58),"",Glutamine!AG58)</f>
        <v/>
      </c>
      <c r="AH67" s="238" t="str">
        <f>IF(ISBLANK(Glutamine!AH58),"",Glutamine!AH58)</f>
        <v/>
      </c>
      <c r="AI67" s="238" t="str">
        <f>IF(ISBLANK(Glutamine!AI58),"",Glutamine!AI58)</f>
        <v/>
      </c>
      <c r="AJ67" s="238" t="str">
        <f>IF(ISBLANK(Glutamine!AJ58),"",Glutamine!AJ58)</f>
        <v/>
      </c>
      <c r="AK67" s="238" t="str">
        <f>IF(ISBLANK(Glutamine!AK58),"",Glutamine!AK58)</f>
        <v/>
      </c>
      <c r="AL67" s="238" t="str">
        <f>IF(ISBLANK(Glutamine!AL58),"",Glutamine!AL58)</f>
        <v/>
      </c>
      <c r="AM67" s="238" t="str">
        <f>IF(ISBLANK(Glutamine!AM58),"",Glutamine!AM58)</f>
        <v/>
      </c>
      <c r="AN67" s="238" t="str">
        <f>IF(ISBLANK(Glutamine!AN58),"",Glutamine!AN58)</f>
        <v/>
      </c>
      <c r="AO67" s="238" t="str">
        <f>IF(ISBLANK(Glutamine!AO58),"",Glutamine!AO58)</f>
        <v/>
      </c>
      <c r="AP67" s="238" t="str">
        <f>IF(ISBLANK(Glutamine!AP58),"",Glutamine!AP58)</f>
        <v/>
      </c>
      <c r="AQ67" s="238" t="e">
        <f>IF(ISBLANK(Glutamine!#REF!),"",Glutamine!#REF!)</f>
        <v>#REF!</v>
      </c>
      <c r="AR67" s="238" t="e">
        <f>IF(ISBLANK(Glutamine!#REF!),"",Glutamine!#REF!)</f>
        <v>#REF!</v>
      </c>
      <c r="AS67" s="238" t="e">
        <f>IF(ISBLANK(Glutamine!#REF!),"",Glutamine!#REF!)</f>
        <v>#REF!</v>
      </c>
      <c r="AT67" s="238" t="e">
        <f>IF(ISBLANK(Glutamine!#REF!),"",Glutamine!#REF!)</f>
        <v>#REF!</v>
      </c>
      <c r="AU67" s="238" t="e">
        <f>IF(ISBLANK(Glutamine!#REF!),"",Glutamine!#REF!)</f>
        <v>#REF!</v>
      </c>
      <c r="AV67" s="238" t="e">
        <f>IF(ISBLANK(Glutamine!#REF!),"",Glutamine!#REF!)</f>
        <v>#REF!</v>
      </c>
      <c r="AW67" s="238" t="e">
        <f>IF(ISBLANK(Glutamine!#REF!),"",Glutamine!#REF!)</f>
        <v>#REF!</v>
      </c>
      <c r="AX67" s="238" t="e">
        <f>IF(ISBLANK(Glutamine!#REF!),"",Glutamine!#REF!)</f>
        <v>#REF!</v>
      </c>
      <c r="AY67" s="238" t="e">
        <f>IF(ISBLANK(Glutamine!#REF!),"",Glutamine!#REF!)</f>
        <v>#REF!</v>
      </c>
      <c r="AZ67" s="238" t="e">
        <f>IF(ISBLANK(Glutamine!#REF!),"",Glutamine!#REF!)</f>
        <v>#REF!</v>
      </c>
      <c r="BA67" s="238" t="e">
        <f>IF(ISBLANK(Glutamine!#REF!),"",Glutamine!#REF!)</f>
        <v>#REF!</v>
      </c>
      <c r="BB67" s="238" t="e">
        <f>IF(ISBLANK(Glutamine!#REF!),"",Glutamine!#REF!)</f>
        <v>#REF!</v>
      </c>
      <c r="BC67" s="238" t="e">
        <f>IF(ISBLANK(Glutamine!#REF!),"",Glutamine!#REF!)</f>
        <v>#REF!</v>
      </c>
      <c r="BD67" s="238" t="e">
        <f>IF(ISBLANK(Glutamine!#REF!),"",Glutamine!#REF!)</f>
        <v>#REF!</v>
      </c>
      <c r="BE67" s="238" t="e">
        <f>IF(ISBLANK(Glutamine!#REF!),"",Glutamine!#REF!)</f>
        <v>#REF!</v>
      </c>
      <c r="BF67" s="238" t="e">
        <f>IF(ISBLANK(Glutamine!#REF!),"",Glutamine!#REF!)</f>
        <v>#REF!</v>
      </c>
      <c r="BG67" s="238" t="e">
        <f>IF(ISBLANK(Glutamine!#REF!),"",Glutamine!#REF!)</f>
        <v>#REF!</v>
      </c>
      <c r="BH67" s="238" t="e">
        <f>IF(ISBLANK(Glutamine!#REF!),"",Glutamine!#REF!)</f>
        <v>#REF!</v>
      </c>
      <c r="BI67" s="238" t="e">
        <f>IF(ISBLANK(Glutamine!#REF!),"",Glutamine!#REF!)</f>
        <v>#REF!</v>
      </c>
      <c r="BJ67" s="238" t="e">
        <f>IF(ISBLANK(Glutamine!#REF!),"",Glutamine!#REF!)</f>
        <v>#REF!</v>
      </c>
      <c r="BK67" s="238" t="e">
        <f>IF(ISBLANK(Glutamine!#REF!),"",Glutamine!#REF!)</f>
        <v>#REF!</v>
      </c>
      <c r="BL67" s="238" t="e">
        <f>IF(ISBLANK(Glutamine!#REF!),"",Glutamine!#REF!)</f>
        <v>#REF!</v>
      </c>
      <c r="BM67" s="238" t="e">
        <f>IF(ISBLANK(Glutamine!#REF!),"",Glutamine!#REF!)</f>
        <v>#REF!</v>
      </c>
      <c r="BN67" s="238" t="str">
        <f>IF(ISBLANK('In Process Calc.'!B60),"",ROUND('In Process Calc.'!B60,2))</f>
        <v/>
      </c>
      <c r="BO67" s="238" t="str">
        <f>IF(ISBLANK('In Process Calc.'!C60),"",ROUND('In Process Calc.'!C60,2))</f>
        <v/>
      </c>
      <c r="BP67" s="238" t="str">
        <f>IF(ISBLANK('In Process Calc.'!E60),"",'In Process Calc.'!E60)</f>
        <v/>
      </c>
      <c r="BQ67" s="238" t="str">
        <f>IF(ISBLANK('In Process Calc.'!F60),"",'In Process Calc.'!F60)</f>
        <v/>
      </c>
      <c r="BR67" s="238" t="str">
        <f>IF(ISBLANK('In Process Calc.'!H60),"",'In Process Calc.'!H60)</f>
        <v/>
      </c>
      <c r="BS67" s="238" t="str">
        <f>IF(ISBLANK('In Process Calc.'!J60),"",'In Process Calc.'!J60)</f>
        <v/>
      </c>
      <c r="BT67" s="238" t="str">
        <f>IF(ISBLANK('In Process Calc.'!K60),"",'In Process Calc.'!K60)</f>
        <v/>
      </c>
      <c r="BU67" s="238" t="str">
        <f>IF(ISBLANK('In Process Calc.'!L60),"",'In Process Calc.'!L60)</f>
        <v/>
      </c>
      <c r="BV67" s="243" t="str">
        <f>IF(ISBLANK('In Process Calc.'!M60),"",'In Process Calc.'!M60)</f>
        <v/>
      </c>
      <c r="BW67" s="243" t="str">
        <f>IF(ISBLANK('In Process Calc.'!N60),"",'In Process Calc.'!N60)</f>
        <v/>
      </c>
      <c r="BX67" s="243" t="str">
        <f>IF(ISBLANK('In Process Calc.'!O60),"",'In Process Calc.'!O60)</f>
        <v/>
      </c>
      <c r="BY67" s="243" t="str">
        <f>IF(ISBLANK('In Process Calc.'!P60),"",'In Process Calc.'!P60)</f>
        <v/>
      </c>
      <c r="BZ67" s="243" t="str">
        <f>IF(ISBLANK('In Process Calc.'!Q60),"",'In Process Calc.'!Q60)</f>
        <v/>
      </c>
      <c r="CA67" s="243" t="str">
        <f>IF(ISBLANK('In Process Calc.'!R60),"",'In Process Calc.'!R60)</f>
        <v/>
      </c>
      <c r="CB67" s="243" t="str">
        <f>IF(ISBLANK('In Process Calc.'!S60),"",'In Process Calc.'!S60)</f>
        <v/>
      </c>
      <c r="CC67" s="243" t="str">
        <f>IF(ISBLANK('In Process Calc.'!T60),"",'In Process Calc.'!T60)</f>
        <v/>
      </c>
      <c r="CD67" s="243" t="str">
        <f>IF(ISBLANK('In Process Calc.'!U60),"",'In Process Calc.'!U60)</f>
        <v/>
      </c>
      <c r="CE67" s="243" t="str">
        <f>IF(ISBLANK('In Process Calc.'!V60),"",'In Process Calc.'!V60)</f>
        <v/>
      </c>
      <c r="CF67" s="243" t="str">
        <f>IF(ISBLANK('In Process Calc.'!W60),"",'In Process Calc.'!W60)</f>
        <v/>
      </c>
      <c r="CG67" s="243" t="str">
        <f>IF(ISBLANK('In Process Calc.'!X60),"",'In Process Calc.'!X60)</f>
        <v/>
      </c>
      <c r="CH67" s="243" t="str">
        <f>IF(ISBLANK('In Process Calc.'!Y60),"",'In Process Calc.'!Y60)</f>
        <v/>
      </c>
      <c r="CI67" s="243" t="str">
        <f>IF(ISBLANK('In Process Calc.'!Z60),"",'In Process Calc.'!Z60)</f>
        <v/>
      </c>
      <c r="CJ67" s="243" t="str">
        <f>IF(ISBLANK('In Process Calc.'!AA60),"",'In Process Calc.'!AA60)</f>
        <v/>
      </c>
      <c r="CK67" s="243" t="str">
        <f>IF(ISBLANK('In Process Calc.'!AB60),"",'In Process Calc.'!AB60)</f>
        <v/>
      </c>
      <c r="CL67" s="243" t="str">
        <f>IF(ISBLANK('In Process Calc.'!AC60),"",'In Process Calc.'!AC60)</f>
        <v/>
      </c>
      <c r="CM67" s="243" t="str">
        <f>IF(ISBLANK('In Process Calc.'!AD60),"",'In Process Calc.'!AD60)</f>
        <v/>
      </c>
      <c r="CN67" s="243" t="str">
        <f>IF(ISBLANK('In Process Calc.'!AE60),"",'In Process Calc.'!AE60)</f>
        <v/>
      </c>
      <c r="CO67" s="243" t="str">
        <f>IF(ISBLANK('In Process Calc.'!AF60),"",'In Process Calc.'!AF60)</f>
        <v/>
      </c>
      <c r="CP67" s="243" t="str">
        <f>IF(ISBLANK('In Process Calc.'!AG60),"",'In Process Calc.'!AG60)</f>
        <v/>
      </c>
      <c r="CQ67" s="243" t="str">
        <f>IF(ISBLANK('In Process Calc.'!AH60),"",'In Process Calc.'!AH60)</f>
        <v/>
      </c>
      <c r="CR67" s="243" t="str">
        <f>IF(ISBLANK('In Process Calc.'!AI60),"",'In Process Calc.'!AI60)</f>
        <v/>
      </c>
      <c r="CS67" s="243" t="str">
        <f>IF(ISBLANK('In Process Calc.'!AJ60),"",'In Process Calc.'!AJ60)</f>
        <v/>
      </c>
      <c r="CT67" s="243" t="str">
        <f>IF(ISBLANK('In Process Calc.'!AK60),"",'In Process Calc.'!AK60)</f>
        <v/>
      </c>
      <c r="CU67" s="243" t="str">
        <f>IF(ISBLANK('In Process Calc.'!AL60),"",'In Process Calc.'!AL60)</f>
        <v/>
      </c>
      <c r="CV67" s="243" t="str">
        <f>IF(ISBLANK('In Process Calc.'!AM60),"",'In Process Calc.'!AM60)</f>
        <v/>
      </c>
      <c r="CW67" s="243" t="str">
        <f>IF(ISBLANK('In Process Calc.'!AN60),"",'In Process Calc.'!AN60)</f>
        <v/>
      </c>
      <c r="CX67" s="243" t="str">
        <f>IF(ISBLANK('In Process Calc.'!AO60),"",'In Process Calc.'!AO60)</f>
        <v/>
      </c>
      <c r="CY67" s="243" t="str">
        <f>IF(ISBLANK('In Process Calc.'!AP60),"",'In Process Calc.'!AP60)</f>
        <v/>
      </c>
      <c r="CZ67" s="243" t="str">
        <f>IF(ISBLANK('In Process Calc.'!AQ60),"",'In Process Calc.'!AQ60)</f>
        <v/>
      </c>
      <c r="DA67" s="243" t="str">
        <f>IF(ISBLANK('In Process Calc.'!AR60),"",'In Process Calc.'!AR60)</f>
        <v/>
      </c>
      <c r="DB67" s="243" t="str">
        <f>IF(ISBLANK('In Process Calc.'!AS60),"",'In Process Calc.'!AS60)</f>
        <v/>
      </c>
      <c r="DC67" s="243" t="str">
        <f>IF(ISBLANK('In Process Calc.'!AT60),"",'In Process Calc.'!AT60)</f>
        <v/>
      </c>
      <c r="DD67" s="243" t="str">
        <f>IF(ISBLANK('In Process Calc.'!AU60),"",'In Process Calc.'!AU60)</f>
        <v/>
      </c>
      <c r="DE67" s="243" t="str">
        <f>IF(ISBLANK('In Process Calc.'!AV60),"",'In Process Calc.'!AV60)</f>
        <v/>
      </c>
      <c r="DF67" s="243" t="str">
        <f>IF(ISBLANK('In Process Calc.'!AW60),"",'In Process Calc.'!AW60)</f>
        <v/>
      </c>
      <c r="DG67" s="243" t="str">
        <f>IF(ISBLANK('In Process Calc.'!AX60),"",'In Process Calc.'!AX60)</f>
        <v/>
      </c>
      <c r="DH67" s="243" t="str">
        <f>IF(ISBLANK('In Process Calc.'!AY60),"",'In Process Calc.'!AY60)</f>
        <v/>
      </c>
      <c r="DI67" s="243" t="str">
        <f>IF(ISBLANK('In Process Calc.'!AZ60),"",'In Process Calc.'!AZ60)</f>
        <v/>
      </c>
      <c r="DJ67" s="243" t="str">
        <f>IF(ISBLANK('In Process Calc.'!BA60),"",'In Process Calc.'!BA60)</f>
        <v/>
      </c>
      <c r="DK67" s="243" t="str">
        <f>IF(ISBLANK('In Process Calc.'!BB60),"",'In Process Calc.'!BB60)</f>
        <v/>
      </c>
      <c r="DL67" s="243" t="str">
        <f>IF(ISBLANK('In Process Calc.'!BC60),"",'In Process Calc.'!BC60)</f>
        <v/>
      </c>
      <c r="DM67" s="243" t="str">
        <f>IF(ISBLANK('In Process Calc.'!BD60),"",'In Process Calc.'!BD60)</f>
        <v/>
      </c>
      <c r="DN67" s="243" t="str">
        <f>IF(ISBLANK('In Process Calc.'!BE60),"",'In Process Calc.'!BE60)</f>
        <v/>
      </c>
      <c r="DO67" s="243" t="str">
        <f>IF(ISBLANK('In Process Calc.'!BF60),"",'In Process Calc.'!BF60)</f>
        <v/>
      </c>
      <c r="DP67" s="243" t="str">
        <f>IF(ISBLANK('In Process Calc.'!BG60),"",'In Process Calc.'!BG60)</f>
        <v/>
      </c>
      <c r="DQ67" s="243" t="str">
        <f>IF(ISBLANK('In Process Calc.'!BH60),"",'In Process Calc.'!BH60)</f>
        <v/>
      </c>
      <c r="DR67" s="243" t="str">
        <f>IF(ISBLANK('In Process Calc.'!BI60),"",'In Process Calc.'!BI60)</f>
        <v/>
      </c>
      <c r="DS67" s="243" t="str">
        <f>IF(ISBLANK('In Process Calc.'!BJ60),"",'In Process Calc.'!BJ60)</f>
        <v/>
      </c>
      <c r="DT67" s="243" t="str">
        <f>IF(ISBLANK('In Process Calc.'!BK60),"",'In Process Calc.'!BK60)</f>
        <v/>
      </c>
      <c r="DU67" s="243" t="str">
        <f>IF(ISBLANK('In Process Calc.'!BL60),"",'In Process Calc.'!BL60)</f>
        <v/>
      </c>
      <c r="DV67" s="243" t="str">
        <f>IF(ISBLANK('In Process Calc.'!BM60),"",'In Process Calc.'!BM60)</f>
        <v/>
      </c>
      <c r="DW67" s="243" t="str">
        <f>IF(ISBLANK('In Process Calc.'!BN60),"",'In Process Calc.'!BN60)</f>
        <v/>
      </c>
      <c r="DX67" s="243" t="str">
        <f>IF(ISBLANK('In Process Calc.'!BO60),"",'In Process Calc.'!BO60)</f>
        <v/>
      </c>
      <c r="DY67" s="243" t="str">
        <f>IF(ISBLANK('In Process Calc.'!BP60),"",'In Process Calc.'!BP60)</f>
        <v/>
      </c>
      <c r="DZ67" s="243" t="str">
        <f>IF(ISBLANK('In Process Calc.'!BQ60),"",'In Process Calc.'!BQ60)</f>
        <v/>
      </c>
      <c r="EA67" s="243" t="str">
        <f>IF(ISBLANK('In Process Calc.'!BR60),"",'In Process Calc.'!BR60)</f>
        <v/>
      </c>
      <c r="EB67" s="243" t="str">
        <f>IF(ISBLANK('In Process Calc.'!BS60),"",'In Process Calc.'!BS60)</f>
        <v/>
      </c>
      <c r="EC67" s="243" t="str">
        <f>IF(ISBLANK('In Process Calc.'!BT60),"",'In Process Calc.'!BT60)</f>
        <v/>
      </c>
      <c r="ED67" s="243" t="str">
        <f>IF(ISBLANK('In Process Calc.'!BU60),"",'In Process Calc.'!BU60)</f>
        <v/>
      </c>
      <c r="EE67" s="243" t="str">
        <f>IF(ISBLANK('In Process Calc.'!BV60),"",'In Process Calc.'!BV60)</f>
        <v/>
      </c>
      <c r="EF67" s="243" t="str">
        <f>IF(ISBLANK('In Process Calc.'!BW60),"",'In Process Calc.'!BW60)</f>
        <v/>
      </c>
      <c r="EG67" s="243" t="str">
        <f>IF(ISBLANK('In Process Calc.'!BX60),"",'In Process Calc.'!BX60)</f>
        <v/>
      </c>
      <c r="EH67" s="243" t="str">
        <f>IF(ISBLANK('In Process Calc.'!BY60),"",'In Process Calc.'!BY60)</f>
        <v/>
      </c>
      <c r="EI67" s="243" t="str">
        <f>IF(ISBLANK('In Process Calc.'!BZ60),"",'In Process Calc.'!BZ60)</f>
        <v/>
      </c>
      <c r="EJ67" s="243" t="str">
        <f>IF(ISBLANK('In Process Calc.'!CA60),"",'In Process Calc.'!CA60)</f>
        <v/>
      </c>
      <c r="EK67" s="243" t="str">
        <f>IF(ISBLANK('Post Process Calc.'!A67),"",'Post Process Calc.'!A67)</f>
        <v/>
      </c>
      <c r="EL67" s="243" t="str">
        <f>IF(ISBLANK('Post Process Calc.'!C67),"",'Post Process Calc.'!C67)</f>
        <v/>
      </c>
      <c r="EM67" s="243" t="str">
        <f>IF(ISBLANK('Post Process Calc.'!D67),"",'Post Process Calc.'!D67)</f>
        <v/>
      </c>
      <c r="EN67" s="243" t="str">
        <f>IF(ISBLANK('Post Process Calc.'!E67),"",'Post Process Calc.'!E67)</f>
        <v/>
      </c>
      <c r="EO67" s="243" t="str">
        <f>IF(ISBLANK('Post Process Calc.'!F67),"",'Post Process Calc.'!F67)</f>
        <v/>
      </c>
      <c r="EP67" s="243" t="str">
        <f>IF(ISBLANK('Post Process Calc.'!G67),"",'Post Process Calc.'!G67)</f>
        <v/>
      </c>
      <c r="EQ67" s="243" t="str">
        <f>IF(ISBLANK('Post Process Calc.'!H67),"",'Post Process Calc.'!H67)</f>
        <v/>
      </c>
      <c r="ER67" s="243" t="str">
        <f>IF(ISBLANK('Post Process Calc.'!I67),"",'Post Process Calc.'!I67)</f>
        <v/>
      </c>
      <c r="ES67" s="243" t="str">
        <f>IF(ISBLANK('Post Process Calc.'!J67),"",'Post Process Calc.'!J67)</f>
        <v/>
      </c>
      <c r="ET67" s="243" t="str">
        <f>IF(ISBLANK('Post Process Calc.'!K67),"",'Post Process Calc.'!K67)</f>
        <v/>
      </c>
      <c r="EU67" s="243" t="str">
        <f>IF(ISBLANK('Post Process Calc.'!L67),"",'Post Process Calc.'!L67)</f>
        <v/>
      </c>
      <c r="EV67" s="243" t="str">
        <f>IF(ISBLANK('Post Process Calc.'!M67),"",'Post Process Calc.'!M67)</f>
        <v/>
      </c>
      <c r="EW67" s="243" t="str">
        <f>IF(ISBLANK('Post Process Calc.'!N67),"",'Post Process Calc.'!N67)</f>
        <v/>
      </c>
      <c r="EX67" s="243" t="str">
        <f>IF(ISBLANK('Post Process Calc.'!O67),"",'Post Process Calc.'!O67)</f>
        <v/>
      </c>
      <c r="EY67" s="243" t="str">
        <f>IF(ISBLANK('Post Process Calc.'!P67),"",'Post Process Calc.'!P67)</f>
        <v/>
      </c>
      <c r="EZ67" s="243" t="str">
        <f>IF(ISBLANK('Post Process Calc.'!Q67),"",'Post Process Calc.'!Q67)</f>
        <v/>
      </c>
      <c r="FA67" s="243" t="str">
        <f>IF(ISBLANK('Post Process Calc.'!R67),"",'Post Process Calc.'!R67)</f>
        <v/>
      </c>
      <c r="FB67" s="243" t="str">
        <f>IF(ISBLANK('Post Process Calc.'!S67),"",'Post Process Calc.'!S67)</f>
        <v/>
      </c>
      <c r="FC67" s="243" t="str">
        <f>IF(ISBLANK('Post Process Calc.'!T67),"",'Post Process Calc.'!T67)</f>
        <v/>
      </c>
      <c r="FD67" s="243" t="str">
        <f>IF(ISBLANK('Post Process Calc.'!U67),"",'Post Process Calc.'!U67)</f>
        <v/>
      </c>
      <c r="FE67" s="243" t="str">
        <f>IF(ISBLANK('Post Process Calc.'!V67),"",'Post Process Calc.'!V67)</f>
        <v/>
      </c>
      <c r="FF67" s="243" t="str">
        <f>IF(ISBLANK('Post Process Calc.'!W67),"",'Post Process Calc.'!W67)</f>
        <v/>
      </c>
      <c r="FG67" s="243" t="str">
        <f>IF(ISBLANK('Post Process Calc.'!X67),"",'Post Process Calc.'!X67)</f>
        <v/>
      </c>
      <c r="FH67" s="243" t="str">
        <f>IF(ISBLANK('Post Process Calc.'!Y67),"",'Post Process Calc.'!Y67)</f>
        <v/>
      </c>
      <c r="FI67" s="243" t="str">
        <f>IF(ISBLANK('Post Process Calc.'!Z67),"",'Post Process Calc.'!Z67)</f>
        <v/>
      </c>
      <c r="FJ67" s="243" t="str">
        <f>IF(ISBLANK('Post Process Calc.'!AA67),"",'Post Process Calc.'!AA67)</f>
        <v/>
      </c>
      <c r="FK67" s="243" t="str">
        <f>IF(ISBLANK('Post Process Calc.'!AB67),"",'Post Process Calc.'!AB67)</f>
        <v/>
      </c>
      <c r="FL67" s="243" t="str">
        <f>IF(ISBLANK('Post Process Calc.'!AC67),"",'Post Process Calc.'!AC67)</f>
        <v/>
      </c>
      <c r="FM67" s="243" t="str">
        <f>IF(ISBLANK('Post Process Calc.'!AD67),"",'Post Process Calc.'!AD67)</f>
        <v/>
      </c>
      <c r="FN67" s="243" t="str">
        <f>IF(ISBLANK('Post Process Calc.'!AE67),"",'Post Process Calc.'!AE67)</f>
        <v/>
      </c>
      <c r="FO67" s="243" t="str">
        <f>IF(ISBLANK('Post Process Calc.'!AF67),"",'Post Process Calc.'!AF67)</f>
        <v/>
      </c>
      <c r="FP67" s="243" t="str">
        <f>IF(ISBLANK('Post Process Calc.'!AG67),"",'Post Process Calc.'!AG67)</f>
        <v/>
      </c>
      <c r="FQ67" s="243" t="str">
        <f>IF(ISBLANK('Post Process Calc.'!AH67),"",'Post Process Calc.'!AH67)</f>
        <v/>
      </c>
      <c r="FR67" s="243" t="str">
        <f>IF(ISBLANK('Post Process Calc.'!AI67),"",'Post Process Calc.'!AI67)</f>
        <v/>
      </c>
      <c r="FS67" s="243" t="str">
        <f>IF(ISBLANK('Post Process Calc.'!AJ67),"",'Post Process Calc.'!AJ67)</f>
        <v/>
      </c>
    </row>
    <row r="68" spans="1:175">
      <c r="A68" s="238" t="str">
        <f>IF(Glutamine!B59&lt;&gt;0,Glutamine!$B$1,"")</f>
        <v/>
      </c>
      <c r="B68" s="238" t="str">
        <f>IF(ISBLANK(Glutamine!A59),"",Glutamine!A59)</f>
        <v/>
      </c>
      <c r="C68" s="245" t="str">
        <f>IF(ISBLANK(Glutamine!B59),"",Glutamine!B59)</f>
        <v/>
      </c>
      <c r="D68" s="246" t="str">
        <f>IF(ISBLANK(Glutamine!C59),"",Glutamine!C59)</f>
        <v/>
      </c>
      <c r="E68" s="238" t="str">
        <f>IF(ISBLANK(Glutamine!D59),"",Glutamine!D59)</f>
        <v/>
      </c>
      <c r="F68" s="238" t="str">
        <f>IF(ISBLANK(Glutamine!E59),"",Glutamine!E59)</f>
        <v/>
      </c>
      <c r="G68" s="238" t="str">
        <f>IF(ISBLANK(Glutamine!G59),"",Glutamine!G59)</f>
        <v/>
      </c>
      <c r="H68" s="238" t="str">
        <f>IF(ISBLANK(Glutamine!H59),"",Glutamine!H59)</f>
        <v/>
      </c>
      <c r="I68" s="238" t="str">
        <f>IF(ISBLANK(Glutamine!I59),"",Glutamine!I59)</f>
        <v/>
      </c>
      <c r="J68" s="238" t="str">
        <f>IF(ISBLANK(Glutamine!J59),"",Glutamine!J59)</f>
        <v/>
      </c>
      <c r="K68" s="238" t="str">
        <f>IF(ISBLANK(Glutamine!K59),"",Glutamine!K59)</f>
        <v/>
      </c>
      <c r="L68" s="238" t="str">
        <f>IF(ISBLANK(Glutamine!L59),"",Glutamine!L59)</f>
        <v/>
      </c>
      <c r="M68" s="238" t="str">
        <f>IF(ISBLANK(Glutamine!M59),"",Glutamine!M59)</f>
        <v/>
      </c>
      <c r="N68" s="238" t="str">
        <f>IF(ISBLANK(Glutamine!N59),"",Glutamine!N59)</f>
        <v/>
      </c>
      <c r="O68" s="238" t="str">
        <f>IF(ISBLANK(Glutamine!O59),"",Glutamine!O59)</f>
        <v/>
      </c>
      <c r="P68" s="238" t="str">
        <f>IF(ISBLANK(Glutamine!P59),"",Glutamine!P59)</f>
        <v/>
      </c>
      <c r="Q68" s="238" t="str">
        <f>IF(ISBLANK(Glutamine!Q59),"",Glutamine!Q59)</f>
        <v/>
      </c>
      <c r="R68" s="238" t="str">
        <f>IF(ISBLANK(Glutamine!R59),"",Glutamine!R59)</f>
        <v/>
      </c>
      <c r="S68" s="238" t="str">
        <f>IF(ISBLANK(Glutamine!S59),"",Glutamine!S59)</f>
        <v/>
      </c>
      <c r="T68" s="238" t="str">
        <f>IF(ISBLANK(Glutamine!T59),"",Glutamine!T59)</f>
        <v/>
      </c>
      <c r="U68" s="238" t="str">
        <f>IF(ISBLANK(Glutamine!U59),"",Glutamine!U59)</f>
        <v/>
      </c>
      <c r="V68" s="238" t="str">
        <f>IF(ISBLANK(Glutamine!V59),"",Glutamine!V59)</f>
        <v/>
      </c>
      <c r="W68" s="238" t="str">
        <f>IF(ISBLANK(Glutamine!W59),"",Glutamine!W59)</f>
        <v/>
      </c>
      <c r="X68" s="238" t="str">
        <f>IF(ISBLANK(Glutamine!X59),"",Glutamine!X59)</f>
        <v/>
      </c>
      <c r="Y68" s="238" t="str">
        <f>IF(ISBLANK(Glutamine!Y59),"",Glutamine!Y59)</f>
        <v/>
      </c>
      <c r="Z68" s="238" t="str">
        <f>IF(ISBLANK(Glutamine!Z59),"",Glutamine!Z59)</f>
        <v/>
      </c>
      <c r="AA68" s="238" t="str">
        <f>IF(ISBLANK(Glutamine!AA59),"",Glutamine!AA59)</f>
        <v/>
      </c>
      <c r="AB68" s="238" t="str">
        <f>IF(ISBLANK(Glutamine!AB59),"",Glutamine!AB59)</f>
        <v/>
      </c>
      <c r="AC68" s="238" t="str">
        <f>IF(ISBLANK(Glutamine!AC59),"",Glutamine!AC59)</f>
        <v/>
      </c>
      <c r="AD68" s="238" t="str">
        <f>IF(ISBLANK(Glutamine!AD59),"",Glutamine!AD59)</f>
        <v/>
      </c>
      <c r="AE68" s="238" t="str">
        <f>IF(ISBLANK(Glutamine!AE59),"",Glutamine!AE59)</f>
        <v/>
      </c>
      <c r="AF68" s="238" t="str">
        <f>IF(ISBLANK(Glutamine!AF59),"",Glutamine!AF59)</f>
        <v/>
      </c>
      <c r="AG68" s="238" t="str">
        <f>IF(ISBLANK(Glutamine!AG59),"",Glutamine!AG59)</f>
        <v/>
      </c>
      <c r="AH68" s="238" t="str">
        <f>IF(ISBLANK(Glutamine!AH59),"",Glutamine!AH59)</f>
        <v/>
      </c>
      <c r="AI68" s="238" t="str">
        <f>IF(ISBLANK(Glutamine!AI59),"",Glutamine!AI59)</f>
        <v/>
      </c>
      <c r="AJ68" s="238" t="str">
        <f>IF(ISBLANK(Glutamine!AJ59),"",Glutamine!AJ59)</f>
        <v/>
      </c>
      <c r="AK68" s="238" t="str">
        <f>IF(ISBLANK(Glutamine!AK59),"",Glutamine!AK59)</f>
        <v/>
      </c>
      <c r="AL68" s="238" t="str">
        <f>IF(ISBLANK(Glutamine!AL59),"",Glutamine!AL59)</f>
        <v/>
      </c>
      <c r="AM68" s="238" t="str">
        <f>IF(ISBLANK(Glutamine!AM59),"",Glutamine!AM59)</f>
        <v/>
      </c>
      <c r="AN68" s="238" t="str">
        <f>IF(ISBLANK(Glutamine!AN59),"",Glutamine!AN59)</f>
        <v/>
      </c>
      <c r="AO68" s="238" t="str">
        <f>IF(ISBLANK(Glutamine!AO59),"",Glutamine!AO59)</f>
        <v/>
      </c>
      <c r="AP68" s="238" t="str">
        <f>IF(ISBLANK(Glutamine!AP59),"",Glutamine!AP59)</f>
        <v/>
      </c>
      <c r="AQ68" s="238" t="e">
        <f>IF(ISBLANK(Glutamine!#REF!),"",Glutamine!#REF!)</f>
        <v>#REF!</v>
      </c>
      <c r="AR68" s="238" t="e">
        <f>IF(ISBLANK(Glutamine!#REF!),"",Glutamine!#REF!)</f>
        <v>#REF!</v>
      </c>
      <c r="AS68" s="238" t="e">
        <f>IF(ISBLANK(Glutamine!#REF!),"",Glutamine!#REF!)</f>
        <v>#REF!</v>
      </c>
      <c r="AT68" s="238" t="e">
        <f>IF(ISBLANK(Glutamine!#REF!),"",Glutamine!#REF!)</f>
        <v>#REF!</v>
      </c>
      <c r="AU68" s="238" t="e">
        <f>IF(ISBLANK(Glutamine!#REF!),"",Glutamine!#REF!)</f>
        <v>#REF!</v>
      </c>
      <c r="AV68" s="238" t="e">
        <f>IF(ISBLANK(Glutamine!#REF!),"",Glutamine!#REF!)</f>
        <v>#REF!</v>
      </c>
      <c r="AW68" s="238" t="e">
        <f>IF(ISBLANK(Glutamine!#REF!),"",Glutamine!#REF!)</f>
        <v>#REF!</v>
      </c>
      <c r="AX68" s="238" t="e">
        <f>IF(ISBLANK(Glutamine!#REF!),"",Glutamine!#REF!)</f>
        <v>#REF!</v>
      </c>
      <c r="AY68" s="238" t="e">
        <f>IF(ISBLANK(Glutamine!#REF!),"",Glutamine!#REF!)</f>
        <v>#REF!</v>
      </c>
      <c r="AZ68" s="238" t="e">
        <f>IF(ISBLANK(Glutamine!#REF!),"",Glutamine!#REF!)</f>
        <v>#REF!</v>
      </c>
      <c r="BA68" s="238" t="e">
        <f>IF(ISBLANK(Glutamine!#REF!),"",Glutamine!#REF!)</f>
        <v>#REF!</v>
      </c>
      <c r="BB68" s="238" t="e">
        <f>IF(ISBLANK(Glutamine!#REF!),"",Glutamine!#REF!)</f>
        <v>#REF!</v>
      </c>
      <c r="BC68" s="238" t="e">
        <f>IF(ISBLANK(Glutamine!#REF!),"",Glutamine!#REF!)</f>
        <v>#REF!</v>
      </c>
      <c r="BD68" s="238" t="e">
        <f>IF(ISBLANK(Glutamine!#REF!),"",Glutamine!#REF!)</f>
        <v>#REF!</v>
      </c>
      <c r="BE68" s="238" t="e">
        <f>IF(ISBLANK(Glutamine!#REF!),"",Glutamine!#REF!)</f>
        <v>#REF!</v>
      </c>
      <c r="BF68" s="238" t="e">
        <f>IF(ISBLANK(Glutamine!#REF!),"",Glutamine!#REF!)</f>
        <v>#REF!</v>
      </c>
      <c r="BG68" s="238" t="e">
        <f>IF(ISBLANK(Glutamine!#REF!),"",Glutamine!#REF!)</f>
        <v>#REF!</v>
      </c>
      <c r="BH68" s="238" t="e">
        <f>IF(ISBLANK(Glutamine!#REF!),"",Glutamine!#REF!)</f>
        <v>#REF!</v>
      </c>
      <c r="BI68" s="238" t="e">
        <f>IF(ISBLANK(Glutamine!#REF!),"",Glutamine!#REF!)</f>
        <v>#REF!</v>
      </c>
      <c r="BJ68" s="238" t="e">
        <f>IF(ISBLANK(Glutamine!#REF!),"",Glutamine!#REF!)</f>
        <v>#REF!</v>
      </c>
      <c r="BK68" s="238" t="e">
        <f>IF(ISBLANK(Glutamine!#REF!),"",Glutamine!#REF!)</f>
        <v>#REF!</v>
      </c>
      <c r="BL68" s="238" t="e">
        <f>IF(ISBLANK(Glutamine!#REF!),"",Glutamine!#REF!)</f>
        <v>#REF!</v>
      </c>
      <c r="BM68" s="238" t="e">
        <f>IF(ISBLANK(Glutamine!#REF!),"",Glutamine!#REF!)</f>
        <v>#REF!</v>
      </c>
      <c r="BN68" s="238" t="str">
        <f>IF(ISBLANK('In Process Calc.'!B61),"",ROUND('In Process Calc.'!B61,2))</f>
        <v/>
      </c>
      <c r="BO68" s="238" t="str">
        <f>IF(ISBLANK('In Process Calc.'!C61),"",ROUND('In Process Calc.'!C61,2))</f>
        <v/>
      </c>
      <c r="BP68" s="238" t="str">
        <f>IF(ISBLANK('In Process Calc.'!E61),"",'In Process Calc.'!E61)</f>
        <v/>
      </c>
      <c r="BQ68" s="238" t="str">
        <f>IF(ISBLANK('In Process Calc.'!F61),"",'In Process Calc.'!F61)</f>
        <v/>
      </c>
      <c r="BR68" s="238" t="str">
        <f>IF(ISBLANK('In Process Calc.'!H61),"",'In Process Calc.'!H61)</f>
        <v/>
      </c>
      <c r="BS68" s="238" t="str">
        <f>IF(ISBLANK('In Process Calc.'!J61),"",'In Process Calc.'!J61)</f>
        <v/>
      </c>
      <c r="BT68" s="238" t="str">
        <f>IF(ISBLANK('In Process Calc.'!K61),"",'In Process Calc.'!K61)</f>
        <v/>
      </c>
      <c r="BU68" s="238" t="str">
        <f>IF(ISBLANK('In Process Calc.'!L61),"",'In Process Calc.'!L61)</f>
        <v/>
      </c>
      <c r="BV68" s="243" t="str">
        <f>IF(ISBLANK('In Process Calc.'!M61),"",'In Process Calc.'!M61)</f>
        <v/>
      </c>
      <c r="BW68" s="243" t="str">
        <f>IF(ISBLANK('In Process Calc.'!N61),"",'In Process Calc.'!N61)</f>
        <v/>
      </c>
      <c r="BX68" s="243" t="str">
        <f>IF(ISBLANK('In Process Calc.'!O61),"",'In Process Calc.'!O61)</f>
        <v/>
      </c>
      <c r="BY68" s="243" t="str">
        <f>IF(ISBLANK('In Process Calc.'!P61),"",'In Process Calc.'!P61)</f>
        <v/>
      </c>
      <c r="BZ68" s="243" t="str">
        <f>IF(ISBLANK('In Process Calc.'!Q61),"",'In Process Calc.'!Q61)</f>
        <v/>
      </c>
      <c r="CA68" s="243" t="str">
        <f>IF(ISBLANK('In Process Calc.'!R61),"",'In Process Calc.'!R61)</f>
        <v/>
      </c>
      <c r="CB68" s="243" t="str">
        <f>IF(ISBLANK('In Process Calc.'!S61),"",'In Process Calc.'!S61)</f>
        <v/>
      </c>
      <c r="CC68" s="243" t="str">
        <f>IF(ISBLANK('In Process Calc.'!T61),"",'In Process Calc.'!T61)</f>
        <v/>
      </c>
      <c r="CD68" s="243" t="str">
        <f>IF(ISBLANK('In Process Calc.'!U61),"",'In Process Calc.'!U61)</f>
        <v/>
      </c>
      <c r="CE68" s="243" t="str">
        <f>IF(ISBLANK('In Process Calc.'!V61),"",'In Process Calc.'!V61)</f>
        <v/>
      </c>
      <c r="CF68" s="243" t="str">
        <f>IF(ISBLANK('In Process Calc.'!W61),"",'In Process Calc.'!W61)</f>
        <v/>
      </c>
      <c r="CG68" s="243" t="str">
        <f>IF(ISBLANK('In Process Calc.'!X61),"",'In Process Calc.'!X61)</f>
        <v/>
      </c>
      <c r="CH68" s="243" t="str">
        <f>IF(ISBLANK('In Process Calc.'!Y61),"",'In Process Calc.'!Y61)</f>
        <v/>
      </c>
      <c r="CI68" s="243" t="str">
        <f>IF(ISBLANK('In Process Calc.'!Z61),"",'In Process Calc.'!Z61)</f>
        <v/>
      </c>
      <c r="CJ68" s="243" t="str">
        <f>IF(ISBLANK('In Process Calc.'!AA61),"",'In Process Calc.'!AA61)</f>
        <v/>
      </c>
      <c r="CK68" s="243" t="str">
        <f>IF(ISBLANK('In Process Calc.'!AB61),"",'In Process Calc.'!AB61)</f>
        <v/>
      </c>
      <c r="CL68" s="243" t="str">
        <f>IF(ISBLANK('In Process Calc.'!AC61),"",'In Process Calc.'!AC61)</f>
        <v/>
      </c>
      <c r="CM68" s="243" t="str">
        <f>IF(ISBLANK('In Process Calc.'!AD61),"",'In Process Calc.'!AD61)</f>
        <v/>
      </c>
      <c r="CN68" s="243" t="str">
        <f>IF(ISBLANK('In Process Calc.'!AE61),"",'In Process Calc.'!AE61)</f>
        <v/>
      </c>
      <c r="CO68" s="243" t="str">
        <f>IF(ISBLANK('In Process Calc.'!AF61),"",'In Process Calc.'!AF61)</f>
        <v/>
      </c>
      <c r="CP68" s="243" t="str">
        <f>IF(ISBLANK('In Process Calc.'!AG61),"",'In Process Calc.'!AG61)</f>
        <v/>
      </c>
      <c r="CQ68" s="243" t="str">
        <f>IF(ISBLANK('In Process Calc.'!AH61),"",'In Process Calc.'!AH61)</f>
        <v/>
      </c>
      <c r="CR68" s="243" t="str">
        <f>IF(ISBLANK('In Process Calc.'!AI61),"",'In Process Calc.'!AI61)</f>
        <v/>
      </c>
      <c r="CS68" s="243" t="str">
        <f>IF(ISBLANK('In Process Calc.'!AJ61),"",'In Process Calc.'!AJ61)</f>
        <v/>
      </c>
      <c r="CT68" s="243" t="str">
        <f>IF(ISBLANK('In Process Calc.'!AK61),"",'In Process Calc.'!AK61)</f>
        <v/>
      </c>
      <c r="CU68" s="243" t="str">
        <f>IF(ISBLANK('In Process Calc.'!AL61),"",'In Process Calc.'!AL61)</f>
        <v/>
      </c>
      <c r="CV68" s="243" t="str">
        <f>IF(ISBLANK('In Process Calc.'!AM61),"",'In Process Calc.'!AM61)</f>
        <v/>
      </c>
      <c r="CW68" s="243" t="str">
        <f>IF(ISBLANK('In Process Calc.'!AN61),"",'In Process Calc.'!AN61)</f>
        <v/>
      </c>
      <c r="CX68" s="243" t="str">
        <f>IF(ISBLANK('In Process Calc.'!AO61),"",'In Process Calc.'!AO61)</f>
        <v/>
      </c>
      <c r="CY68" s="243" t="str">
        <f>IF(ISBLANK('In Process Calc.'!AP61),"",'In Process Calc.'!AP61)</f>
        <v/>
      </c>
      <c r="CZ68" s="243" t="str">
        <f>IF(ISBLANK('In Process Calc.'!AQ61),"",'In Process Calc.'!AQ61)</f>
        <v/>
      </c>
      <c r="DA68" s="243" t="str">
        <f>IF(ISBLANK('In Process Calc.'!AR61),"",'In Process Calc.'!AR61)</f>
        <v/>
      </c>
      <c r="DB68" s="243" t="str">
        <f>IF(ISBLANK('In Process Calc.'!AS61),"",'In Process Calc.'!AS61)</f>
        <v/>
      </c>
      <c r="DC68" s="243" t="str">
        <f>IF(ISBLANK('In Process Calc.'!AT61),"",'In Process Calc.'!AT61)</f>
        <v/>
      </c>
      <c r="DD68" s="243" t="str">
        <f>IF(ISBLANK('In Process Calc.'!AU61),"",'In Process Calc.'!AU61)</f>
        <v/>
      </c>
      <c r="DE68" s="243" t="str">
        <f>IF(ISBLANK('In Process Calc.'!AV61),"",'In Process Calc.'!AV61)</f>
        <v/>
      </c>
      <c r="DF68" s="243" t="str">
        <f>IF(ISBLANK('In Process Calc.'!AW61),"",'In Process Calc.'!AW61)</f>
        <v/>
      </c>
      <c r="DG68" s="243" t="str">
        <f>IF(ISBLANK('In Process Calc.'!AX61),"",'In Process Calc.'!AX61)</f>
        <v/>
      </c>
      <c r="DH68" s="243" t="str">
        <f>IF(ISBLANK('In Process Calc.'!AY61),"",'In Process Calc.'!AY61)</f>
        <v/>
      </c>
      <c r="DI68" s="243" t="str">
        <f>IF(ISBLANK('In Process Calc.'!AZ61),"",'In Process Calc.'!AZ61)</f>
        <v/>
      </c>
      <c r="DJ68" s="243" t="str">
        <f>IF(ISBLANK('In Process Calc.'!BA61),"",'In Process Calc.'!BA61)</f>
        <v/>
      </c>
      <c r="DK68" s="243" t="str">
        <f>IF(ISBLANK('In Process Calc.'!BB61),"",'In Process Calc.'!BB61)</f>
        <v/>
      </c>
      <c r="DL68" s="243" t="str">
        <f>IF(ISBLANK('In Process Calc.'!BC61),"",'In Process Calc.'!BC61)</f>
        <v/>
      </c>
      <c r="DM68" s="243" t="str">
        <f>IF(ISBLANK('In Process Calc.'!BD61),"",'In Process Calc.'!BD61)</f>
        <v/>
      </c>
      <c r="DN68" s="243" t="str">
        <f>IF(ISBLANK('In Process Calc.'!BE61),"",'In Process Calc.'!BE61)</f>
        <v/>
      </c>
      <c r="DO68" s="243" t="str">
        <f>IF(ISBLANK('In Process Calc.'!BF61),"",'In Process Calc.'!BF61)</f>
        <v/>
      </c>
      <c r="DP68" s="243" t="str">
        <f>IF(ISBLANK('In Process Calc.'!BG61),"",'In Process Calc.'!BG61)</f>
        <v/>
      </c>
      <c r="DQ68" s="243" t="str">
        <f>IF(ISBLANK('In Process Calc.'!BH61),"",'In Process Calc.'!BH61)</f>
        <v/>
      </c>
      <c r="DR68" s="243" t="str">
        <f>IF(ISBLANK('In Process Calc.'!BI61),"",'In Process Calc.'!BI61)</f>
        <v/>
      </c>
      <c r="DS68" s="243" t="str">
        <f>IF(ISBLANK('In Process Calc.'!BJ61),"",'In Process Calc.'!BJ61)</f>
        <v/>
      </c>
      <c r="DT68" s="243" t="str">
        <f>IF(ISBLANK('In Process Calc.'!BK61),"",'In Process Calc.'!BK61)</f>
        <v/>
      </c>
      <c r="DU68" s="243" t="str">
        <f>IF(ISBLANK('In Process Calc.'!BL61),"",'In Process Calc.'!BL61)</f>
        <v/>
      </c>
      <c r="DV68" s="243" t="str">
        <f>IF(ISBLANK('In Process Calc.'!BM61),"",'In Process Calc.'!BM61)</f>
        <v/>
      </c>
      <c r="DW68" s="243" t="str">
        <f>IF(ISBLANK('In Process Calc.'!BN61),"",'In Process Calc.'!BN61)</f>
        <v/>
      </c>
      <c r="DX68" s="243" t="str">
        <f>IF(ISBLANK('In Process Calc.'!BO61),"",'In Process Calc.'!BO61)</f>
        <v/>
      </c>
      <c r="DY68" s="243" t="str">
        <f>IF(ISBLANK('In Process Calc.'!BP61),"",'In Process Calc.'!BP61)</f>
        <v/>
      </c>
      <c r="DZ68" s="243" t="str">
        <f>IF(ISBLANK('In Process Calc.'!BQ61),"",'In Process Calc.'!BQ61)</f>
        <v/>
      </c>
      <c r="EA68" s="243" t="str">
        <f>IF(ISBLANK('In Process Calc.'!BR61),"",'In Process Calc.'!BR61)</f>
        <v/>
      </c>
      <c r="EB68" s="243" t="str">
        <f>IF(ISBLANK('In Process Calc.'!BS61),"",'In Process Calc.'!BS61)</f>
        <v/>
      </c>
      <c r="EC68" s="243" t="str">
        <f>IF(ISBLANK('In Process Calc.'!BT61),"",'In Process Calc.'!BT61)</f>
        <v/>
      </c>
      <c r="ED68" s="243" t="str">
        <f>IF(ISBLANK('In Process Calc.'!BU61),"",'In Process Calc.'!BU61)</f>
        <v/>
      </c>
      <c r="EE68" s="243" t="str">
        <f>IF(ISBLANK('In Process Calc.'!BV61),"",'In Process Calc.'!BV61)</f>
        <v/>
      </c>
      <c r="EF68" s="243" t="str">
        <f>IF(ISBLANK('In Process Calc.'!BW61),"",'In Process Calc.'!BW61)</f>
        <v/>
      </c>
      <c r="EG68" s="243" t="str">
        <f>IF(ISBLANK('In Process Calc.'!BX61),"",'In Process Calc.'!BX61)</f>
        <v/>
      </c>
      <c r="EH68" s="243" t="str">
        <f>IF(ISBLANK('In Process Calc.'!BY61),"",'In Process Calc.'!BY61)</f>
        <v/>
      </c>
      <c r="EI68" s="243" t="str">
        <f>IF(ISBLANK('In Process Calc.'!BZ61),"",'In Process Calc.'!BZ61)</f>
        <v/>
      </c>
      <c r="EJ68" s="243" t="str">
        <f>IF(ISBLANK('In Process Calc.'!CA61),"",'In Process Calc.'!CA61)</f>
        <v/>
      </c>
      <c r="EK68" s="243" t="str">
        <f>IF(ISBLANK('Post Process Calc.'!A68),"",'Post Process Calc.'!A68)</f>
        <v/>
      </c>
      <c r="EL68" s="243" t="str">
        <f>IF(ISBLANK('Post Process Calc.'!C68),"",'Post Process Calc.'!C68)</f>
        <v/>
      </c>
      <c r="EM68" s="243" t="str">
        <f>IF(ISBLANK('Post Process Calc.'!D68),"",'Post Process Calc.'!D68)</f>
        <v/>
      </c>
      <c r="EN68" s="243" t="str">
        <f>IF(ISBLANK('Post Process Calc.'!E68),"",'Post Process Calc.'!E68)</f>
        <v/>
      </c>
      <c r="EO68" s="243" t="str">
        <f>IF(ISBLANK('Post Process Calc.'!F68),"",'Post Process Calc.'!F68)</f>
        <v/>
      </c>
      <c r="EP68" s="243" t="str">
        <f>IF(ISBLANK('Post Process Calc.'!G68),"",'Post Process Calc.'!G68)</f>
        <v/>
      </c>
      <c r="EQ68" s="243" t="str">
        <f>IF(ISBLANK('Post Process Calc.'!H68),"",'Post Process Calc.'!H68)</f>
        <v/>
      </c>
      <c r="ER68" s="243" t="str">
        <f>IF(ISBLANK('Post Process Calc.'!I68),"",'Post Process Calc.'!I68)</f>
        <v/>
      </c>
      <c r="ES68" s="243" t="str">
        <f>IF(ISBLANK('Post Process Calc.'!J68),"",'Post Process Calc.'!J68)</f>
        <v/>
      </c>
      <c r="ET68" s="243" t="str">
        <f>IF(ISBLANK('Post Process Calc.'!K68),"",'Post Process Calc.'!K68)</f>
        <v/>
      </c>
      <c r="EU68" s="243" t="str">
        <f>IF(ISBLANK('Post Process Calc.'!L68),"",'Post Process Calc.'!L68)</f>
        <v/>
      </c>
      <c r="EV68" s="243" t="str">
        <f>IF(ISBLANK('Post Process Calc.'!M68),"",'Post Process Calc.'!M68)</f>
        <v/>
      </c>
      <c r="EW68" s="243" t="str">
        <f>IF(ISBLANK('Post Process Calc.'!N68),"",'Post Process Calc.'!N68)</f>
        <v/>
      </c>
      <c r="EX68" s="243" t="str">
        <f>IF(ISBLANK('Post Process Calc.'!O68),"",'Post Process Calc.'!O68)</f>
        <v/>
      </c>
      <c r="EY68" s="243" t="str">
        <f>IF(ISBLANK('Post Process Calc.'!P68),"",'Post Process Calc.'!P68)</f>
        <v/>
      </c>
      <c r="EZ68" s="243" t="str">
        <f>IF(ISBLANK('Post Process Calc.'!Q68),"",'Post Process Calc.'!Q68)</f>
        <v/>
      </c>
      <c r="FA68" s="243" t="str">
        <f>IF(ISBLANK('Post Process Calc.'!R68),"",'Post Process Calc.'!R68)</f>
        <v/>
      </c>
      <c r="FB68" s="243" t="str">
        <f>IF(ISBLANK('Post Process Calc.'!S68),"",'Post Process Calc.'!S68)</f>
        <v/>
      </c>
      <c r="FC68" s="243" t="str">
        <f>IF(ISBLANK('Post Process Calc.'!T68),"",'Post Process Calc.'!T68)</f>
        <v/>
      </c>
      <c r="FD68" s="243" t="str">
        <f>IF(ISBLANK('Post Process Calc.'!U68),"",'Post Process Calc.'!U68)</f>
        <v/>
      </c>
      <c r="FE68" s="243" t="str">
        <f>IF(ISBLANK('Post Process Calc.'!V68),"",'Post Process Calc.'!V68)</f>
        <v/>
      </c>
      <c r="FF68" s="243" t="str">
        <f>IF(ISBLANK('Post Process Calc.'!W68),"",'Post Process Calc.'!W68)</f>
        <v/>
      </c>
      <c r="FG68" s="243" t="str">
        <f>IF(ISBLANK('Post Process Calc.'!X68),"",'Post Process Calc.'!X68)</f>
        <v/>
      </c>
      <c r="FH68" s="243" t="str">
        <f>IF(ISBLANK('Post Process Calc.'!Y68),"",'Post Process Calc.'!Y68)</f>
        <v/>
      </c>
      <c r="FI68" s="243" t="str">
        <f>IF(ISBLANK('Post Process Calc.'!Z68),"",'Post Process Calc.'!Z68)</f>
        <v/>
      </c>
      <c r="FJ68" s="243" t="str">
        <f>IF(ISBLANK('Post Process Calc.'!AA68),"",'Post Process Calc.'!AA68)</f>
        <v/>
      </c>
      <c r="FK68" s="243" t="str">
        <f>IF(ISBLANK('Post Process Calc.'!AB68),"",'Post Process Calc.'!AB68)</f>
        <v/>
      </c>
      <c r="FL68" s="243" t="str">
        <f>IF(ISBLANK('Post Process Calc.'!AC68),"",'Post Process Calc.'!AC68)</f>
        <v/>
      </c>
      <c r="FM68" s="243" t="str">
        <f>IF(ISBLANK('Post Process Calc.'!AD68),"",'Post Process Calc.'!AD68)</f>
        <v/>
      </c>
      <c r="FN68" s="243" t="str">
        <f>IF(ISBLANK('Post Process Calc.'!AE68),"",'Post Process Calc.'!AE68)</f>
        <v/>
      </c>
      <c r="FO68" s="243" t="str">
        <f>IF(ISBLANK('Post Process Calc.'!AF68),"",'Post Process Calc.'!AF68)</f>
        <v/>
      </c>
      <c r="FP68" s="243" t="str">
        <f>IF(ISBLANK('Post Process Calc.'!AG68),"",'Post Process Calc.'!AG68)</f>
        <v/>
      </c>
      <c r="FQ68" s="243" t="str">
        <f>IF(ISBLANK('Post Process Calc.'!AH68),"",'Post Process Calc.'!AH68)</f>
        <v/>
      </c>
      <c r="FR68" s="243" t="str">
        <f>IF(ISBLANK('Post Process Calc.'!AI68),"",'Post Process Calc.'!AI68)</f>
        <v/>
      </c>
      <c r="FS68" s="243" t="str">
        <f>IF(ISBLANK('Post Process Calc.'!AJ68),"",'Post Process Calc.'!AJ68)</f>
        <v/>
      </c>
    </row>
    <row r="69" spans="1:175">
      <c r="A69" s="238" t="str">
        <f>IF(Glutamine!B60&lt;&gt;0,Glutamine!$B$1,"")</f>
        <v/>
      </c>
      <c r="B69" s="238" t="str">
        <f>IF(ISBLANK(Glutamine!A60),"",Glutamine!A60)</f>
        <v/>
      </c>
      <c r="C69" s="245" t="str">
        <f>IF(ISBLANK(Glutamine!B60),"",Glutamine!B60)</f>
        <v/>
      </c>
      <c r="D69" s="246" t="str">
        <f>IF(ISBLANK(Glutamine!C60),"",Glutamine!C60)</f>
        <v/>
      </c>
      <c r="E69" s="238" t="str">
        <f>IF(ISBLANK(Glutamine!D60),"",Glutamine!D60)</f>
        <v/>
      </c>
      <c r="F69" s="238" t="str">
        <f>IF(ISBLANK(Glutamine!E60),"",Glutamine!E60)</f>
        <v/>
      </c>
      <c r="G69" s="238" t="str">
        <f>IF(ISBLANK(Glutamine!G60),"",Glutamine!G60)</f>
        <v/>
      </c>
      <c r="H69" s="238" t="str">
        <f>IF(ISBLANK(Glutamine!H60),"",Glutamine!H60)</f>
        <v/>
      </c>
      <c r="I69" s="238" t="str">
        <f>IF(ISBLANK(Glutamine!I60),"",Glutamine!I60)</f>
        <v/>
      </c>
      <c r="J69" s="238" t="str">
        <f>IF(ISBLANK(Glutamine!J60),"",Glutamine!J60)</f>
        <v/>
      </c>
      <c r="K69" s="238" t="str">
        <f>IF(ISBLANK(Glutamine!K60),"",Glutamine!K60)</f>
        <v/>
      </c>
      <c r="L69" s="238" t="str">
        <f>IF(ISBLANK(Glutamine!L60),"",Glutamine!L60)</f>
        <v/>
      </c>
      <c r="M69" s="238" t="str">
        <f>IF(ISBLANK(Glutamine!M60),"",Glutamine!M60)</f>
        <v/>
      </c>
      <c r="N69" s="238" t="str">
        <f>IF(ISBLANK(Glutamine!N60),"",Glutamine!N60)</f>
        <v/>
      </c>
      <c r="O69" s="238" t="str">
        <f>IF(ISBLANK(Glutamine!O60),"",Glutamine!O60)</f>
        <v/>
      </c>
      <c r="P69" s="238" t="str">
        <f>IF(ISBLANK(Glutamine!P60),"",Glutamine!P60)</f>
        <v/>
      </c>
      <c r="Q69" s="238" t="str">
        <f>IF(ISBLANK(Glutamine!Q60),"",Glutamine!Q60)</f>
        <v/>
      </c>
      <c r="R69" s="238" t="str">
        <f>IF(ISBLANK(Glutamine!R60),"",Glutamine!R60)</f>
        <v/>
      </c>
      <c r="S69" s="238" t="str">
        <f>IF(ISBLANK(Glutamine!S60),"",Glutamine!S60)</f>
        <v/>
      </c>
      <c r="T69" s="238" t="str">
        <f>IF(ISBLANK(Glutamine!T60),"",Glutamine!T60)</f>
        <v/>
      </c>
      <c r="U69" s="238" t="str">
        <f>IF(ISBLANK(Glutamine!U60),"",Glutamine!U60)</f>
        <v/>
      </c>
      <c r="V69" s="238" t="str">
        <f>IF(ISBLANK(Glutamine!V60),"",Glutamine!V60)</f>
        <v/>
      </c>
      <c r="W69" s="238" t="str">
        <f>IF(ISBLANK(Glutamine!W60),"",Glutamine!W60)</f>
        <v/>
      </c>
      <c r="X69" s="238" t="str">
        <f>IF(ISBLANK(Glutamine!X60),"",Glutamine!X60)</f>
        <v/>
      </c>
      <c r="Y69" s="238" t="str">
        <f>IF(ISBLANK(Glutamine!Y60),"",Glutamine!Y60)</f>
        <v/>
      </c>
      <c r="Z69" s="238" t="str">
        <f>IF(ISBLANK(Glutamine!Z60),"",Glutamine!Z60)</f>
        <v/>
      </c>
      <c r="AA69" s="238" t="str">
        <f>IF(ISBLANK(Glutamine!AA60),"",Glutamine!AA60)</f>
        <v/>
      </c>
      <c r="AB69" s="238" t="str">
        <f>IF(ISBLANK(Glutamine!AB60),"",Glutamine!AB60)</f>
        <v/>
      </c>
      <c r="AC69" s="238" t="str">
        <f>IF(ISBLANK(Glutamine!AC60),"",Glutamine!AC60)</f>
        <v/>
      </c>
      <c r="AD69" s="238" t="str">
        <f>IF(ISBLANK(Glutamine!AD60),"",Glutamine!AD60)</f>
        <v/>
      </c>
      <c r="AE69" s="238" t="str">
        <f>IF(ISBLANK(Glutamine!AE60),"",Glutamine!AE60)</f>
        <v/>
      </c>
      <c r="AF69" s="238" t="str">
        <f>IF(ISBLANK(Glutamine!AF60),"",Glutamine!AF60)</f>
        <v/>
      </c>
      <c r="AG69" s="238" t="str">
        <f>IF(ISBLANK(Glutamine!AG60),"",Glutamine!AG60)</f>
        <v/>
      </c>
      <c r="AH69" s="238" t="str">
        <f>IF(ISBLANK(Glutamine!AH60),"",Glutamine!AH60)</f>
        <v/>
      </c>
      <c r="AI69" s="238" t="str">
        <f>IF(ISBLANK(Glutamine!AI60),"",Glutamine!AI60)</f>
        <v/>
      </c>
      <c r="AJ69" s="238" t="str">
        <f>IF(ISBLANK(Glutamine!AJ60),"",Glutamine!AJ60)</f>
        <v/>
      </c>
      <c r="AK69" s="238" t="str">
        <f>IF(ISBLANK(Glutamine!AK60),"",Glutamine!AK60)</f>
        <v/>
      </c>
      <c r="AL69" s="238" t="str">
        <f>IF(ISBLANK(Glutamine!AL60),"",Glutamine!AL60)</f>
        <v/>
      </c>
      <c r="AM69" s="238" t="str">
        <f>IF(ISBLANK(Glutamine!AM60),"",Glutamine!AM60)</f>
        <v/>
      </c>
      <c r="AN69" s="238" t="str">
        <f>IF(ISBLANK(Glutamine!AN60),"",Glutamine!AN60)</f>
        <v/>
      </c>
      <c r="AO69" s="238" t="str">
        <f>IF(ISBLANK(Glutamine!AO60),"",Glutamine!AO60)</f>
        <v/>
      </c>
      <c r="AP69" s="238" t="str">
        <f>IF(ISBLANK(Glutamine!AP60),"",Glutamine!AP60)</f>
        <v/>
      </c>
      <c r="AQ69" s="238" t="e">
        <f>IF(ISBLANK(Glutamine!#REF!),"",Glutamine!#REF!)</f>
        <v>#REF!</v>
      </c>
      <c r="AR69" s="238" t="e">
        <f>IF(ISBLANK(Glutamine!#REF!),"",Glutamine!#REF!)</f>
        <v>#REF!</v>
      </c>
      <c r="AS69" s="238" t="e">
        <f>IF(ISBLANK(Glutamine!#REF!),"",Glutamine!#REF!)</f>
        <v>#REF!</v>
      </c>
      <c r="AT69" s="238" t="e">
        <f>IF(ISBLANK(Glutamine!#REF!),"",Glutamine!#REF!)</f>
        <v>#REF!</v>
      </c>
      <c r="AU69" s="238" t="e">
        <f>IF(ISBLANK(Glutamine!#REF!),"",Glutamine!#REF!)</f>
        <v>#REF!</v>
      </c>
      <c r="AV69" s="238" t="e">
        <f>IF(ISBLANK(Glutamine!#REF!),"",Glutamine!#REF!)</f>
        <v>#REF!</v>
      </c>
      <c r="AW69" s="238" t="e">
        <f>IF(ISBLANK(Glutamine!#REF!),"",Glutamine!#REF!)</f>
        <v>#REF!</v>
      </c>
      <c r="AX69" s="238" t="e">
        <f>IF(ISBLANK(Glutamine!#REF!),"",Glutamine!#REF!)</f>
        <v>#REF!</v>
      </c>
      <c r="AY69" s="238" t="e">
        <f>IF(ISBLANK(Glutamine!#REF!),"",Glutamine!#REF!)</f>
        <v>#REF!</v>
      </c>
      <c r="AZ69" s="238" t="e">
        <f>IF(ISBLANK(Glutamine!#REF!),"",Glutamine!#REF!)</f>
        <v>#REF!</v>
      </c>
      <c r="BA69" s="238" t="e">
        <f>IF(ISBLANK(Glutamine!#REF!),"",Glutamine!#REF!)</f>
        <v>#REF!</v>
      </c>
      <c r="BB69" s="238" t="e">
        <f>IF(ISBLANK(Glutamine!#REF!),"",Glutamine!#REF!)</f>
        <v>#REF!</v>
      </c>
      <c r="BC69" s="238" t="e">
        <f>IF(ISBLANK(Glutamine!#REF!),"",Glutamine!#REF!)</f>
        <v>#REF!</v>
      </c>
      <c r="BD69" s="238" t="e">
        <f>IF(ISBLANK(Glutamine!#REF!),"",Glutamine!#REF!)</f>
        <v>#REF!</v>
      </c>
      <c r="BE69" s="238" t="e">
        <f>IF(ISBLANK(Glutamine!#REF!),"",Glutamine!#REF!)</f>
        <v>#REF!</v>
      </c>
      <c r="BF69" s="238" t="e">
        <f>IF(ISBLANK(Glutamine!#REF!),"",Glutamine!#REF!)</f>
        <v>#REF!</v>
      </c>
      <c r="BG69" s="238" t="e">
        <f>IF(ISBLANK(Glutamine!#REF!),"",Glutamine!#REF!)</f>
        <v>#REF!</v>
      </c>
      <c r="BH69" s="238" t="e">
        <f>IF(ISBLANK(Glutamine!#REF!),"",Glutamine!#REF!)</f>
        <v>#REF!</v>
      </c>
      <c r="BI69" s="238" t="e">
        <f>IF(ISBLANK(Glutamine!#REF!),"",Glutamine!#REF!)</f>
        <v>#REF!</v>
      </c>
      <c r="BJ69" s="238" t="e">
        <f>IF(ISBLANK(Glutamine!#REF!),"",Glutamine!#REF!)</f>
        <v>#REF!</v>
      </c>
      <c r="BK69" s="238" t="e">
        <f>IF(ISBLANK(Glutamine!#REF!),"",Glutamine!#REF!)</f>
        <v>#REF!</v>
      </c>
      <c r="BL69" s="238" t="e">
        <f>IF(ISBLANK(Glutamine!#REF!),"",Glutamine!#REF!)</f>
        <v>#REF!</v>
      </c>
      <c r="BM69" s="238" t="e">
        <f>IF(ISBLANK(Glutamine!#REF!),"",Glutamine!#REF!)</f>
        <v>#REF!</v>
      </c>
      <c r="BN69" s="238" t="str">
        <f>IF(ISBLANK('In Process Calc.'!B62),"",ROUND('In Process Calc.'!B62,2))</f>
        <v/>
      </c>
      <c r="BO69" s="238" t="str">
        <f>IF(ISBLANK('In Process Calc.'!C62),"",ROUND('In Process Calc.'!C62,2))</f>
        <v/>
      </c>
      <c r="BP69" s="238" t="str">
        <f>IF(ISBLANK('In Process Calc.'!E62),"",'In Process Calc.'!E62)</f>
        <v/>
      </c>
      <c r="BQ69" s="238" t="str">
        <f>IF(ISBLANK('In Process Calc.'!F62),"",'In Process Calc.'!F62)</f>
        <v/>
      </c>
      <c r="BR69" s="238" t="str">
        <f>IF(ISBLANK('In Process Calc.'!H62),"",'In Process Calc.'!H62)</f>
        <v/>
      </c>
      <c r="BS69" s="238" t="str">
        <f>IF(ISBLANK('In Process Calc.'!J62),"",'In Process Calc.'!J62)</f>
        <v/>
      </c>
      <c r="BT69" s="238" t="str">
        <f>IF(ISBLANK('In Process Calc.'!K62),"",'In Process Calc.'!K62)</f>
        <v/>
      </c>
      <c r="BU69" s="238" t="str">
        <f>IF(ISBLANK('In Process Calc.'!L62),"",'In Process Calc.'!L62)</f>
        <v/>
      </c>
      <c r="BV69" s="243" t="str">
        <f>IF(ISBLANK('In Process Calc.'!M62),"",'In Process Calc.'!M62)</f>
        <v/>
      </c>
      <c r="BW69" s="243" t="str">
        <f>IF(ISBLANK('In Process Calc.'!N62),"",'In Process Calc.'!N62)</f>
        <v/>
      </c>
      <c r="BX69" s="243" t="str">
        <f>IF(ISBLANK('In Process Calc.'!O62),"",'In Process Calc.'!O62)</f>
        <v/>
      </c>
      <c r="BY69" s="243" t="str">
        <f>IF(ISBLANK('In Process Calc.'!P62),"",'In Process Calc.'!P62)</f>
        <v/>
      </c>
      <c r="BZ69" s="243" t="str">
        <f>IF(ISBLANK('In Process Calc.'!Q62),"",'In Process Calc.'!Q62)</f>
        <v/>
      </c>
      <c r="CA69" s="243" t="str">
        <f>IF(ISBLANK('In Process Calc.'!R62),"",'In Process Calc.'!R62)</f>
        <v/>
      </c>
      <c r="CB69" s="243" t="str">
        <f>IF(ISBLANK('In Process Calc.'!S62),"",'In Process Calc.'!S62)</f>
        <v/>
      </c>
      <c r="CC69" s="243" t="str">
        <f>IF(ISBLANK('In Process Calc.'!T62),"",'In Process Calc.'!T62)</f>
        <v/>
      </c>
      <c r="CD69" s="243" t="str">
        <f>IF(ISBLANK('In Process Calc.'!U62),"",'In Process Calc.'!U62)</f>
        <v/>
      </c>
      <c r="CE69" s="243" t="str">
        <f>IF(ISBLANK('In Process Calc.'!V62),"",'In Process Calc.'!V62)</f>
        <v/>
      </c>
      <c r="CF69" s="243" t="str">
        <f>IF(ISBLANK('In Process Calc.'!W62),"",'In Process Calc.'!W62)</f>
        <v/>
      </c>
      <c r="CG69" s="243" t="str">
        <f>IF(ISBLANK('In Process Calc.'!X62),"",'In Process Calc.'!X62)</f>
        <v/>
      </c>
      <c r="CH69" s="243" t="str">
        <f>IF(ISBLANK('In Process Calc.'!Y62),"",'In Process Calc.'!Y62)</f>
        <v/>
      </c>
      <c r="CI69" s="243" t="str">
        <f>IF(ISBLANK('In Process Calc.'!Z62),"",'In Process Calc.'!Z62)</f>
        <v/>
      </c>
      <c r="CJ69" s="243" t="str">
        <f>IF(ISBLANK('In Process Calc.'!AA62),"",'In Process Calc.'!AA62)</f>
        <v/>
      </c>
      <c r="CK69" s="243" t="str">
        <f>IF(ISBLANK('In Process Calc.'!AB62),"",'In Process Calc.'!AB62)</f>
        <v/>
      </c>
      <c r="CL69" s="243" t="str">
        <f>IF(ISBLANK('In Process Calc.'!AC62),"",'In Process Calc.'!AC62)</f>
        <v/>
      </c>
      <c r="CM69" s="243" t="str">
        <f>IF(ISBLANK('In Process Calc.'!AD62),"",'In Process Calc.'!AD62)</f>
        <v/>
      </c>
      <c r="CN69" s="243" t="str">
        <f>IF(ISBLANK('In Process Calc.'!AE62),"",'In Process Calc.'!AE62)</f>
        <v/>
      </c>
      <c r="CO69" s="243" t="str">
        <f>IF(ISBLANK('In Process Calc.'!AF62),"",'In Process Calc.'!AF62)</f>
        <v/>
      </c>
      <c r="CP69" s="243" t="str">
        <f>IF(ISBLANK('In Process Calc.'!AG62),"",'In Process Calc.'!AG62)</f>
        <v/>
      </c>
      <c r="CQ69" s="243" t="str">
        <f>IF(ISBLANK('In Process Calc.'!AH62),"",'In Process Calc.'!AH62)</f>
        <v/>
      </c>
      <c r="CR69" s="243" t="str">
        <f>IF(ISBLANK('In Process Calc.'!AI62),"",'In Process Calc.'!AI62)</f>
        <v/>
      </c>
      <c r="CS69" s="243" t="str">
        <f>IF(ISBLANK('In Process Calc.'!AJ62),"",'In Process Calc.'!AJ62)</f>
        <v/>
      </c>
      <c r="CT69" s="243" t="str">
        <f>IF(ISBLANK('In Process Calc.'!AK62),"",'In Process Calc.'!AK62)</f>
        <v/>
      </c>
      <c r="CU69" s="243" t="str">
        <f>IF(ISBLANK('In Process Calc.'!AL62),"",'In Process Calc.'!AL62)</f>
        <v/>
      </c>
      <c r="CV69" s="243" t="str">
        <f>IF(ISBLANK('In Process Calc.'!AM62),"",'In Process Calc.'!AM62)</f>
        <v/>
      </c>
      <c r="CW69" s="243" t="str">
        <f>IF(ISBLANK('In Process Calc.'!AN62),"",'In Process Calc.'!AN62)</f>
        <v/>
      </c>
      <c r="CX69" s="243" t="str">
        <f>IF(ISBLANK('In Process Calc.'!AO62),"",'In Process Calc.'!AO62)</f>
        <v/>
      </c>
      <c r="CY69" s="243" t="str">
        <f>IF(ISBLANK('In Process Calc.'!AP62),"",'In Process Calc.'!AP62)</f>
        <v/>
      </c>
      <c r="CZ69" s="243" t="str">
        <f>IF(ISBLANK('In Process Calc.'!AQ62),"",'In Process Calc.'!AQ62)</f>
        <v/>
      </c>
      <c r="DA69" s="243" t="str">
        <f>IF(ISBLANK('In Process Calc.'!AR62),"",'In Process Calc.'!AR62)</f>
        <v/>
      </c>
      <c r="DB69" s="243" t="str">
        <f>IF(ISBLANK('In Process Calc.'!AS62),"",'In Process Calc.'!AS62)</f>
        <v/>
      </c>
      <c r="DC69" s="243" t="str">
        <f>IF(ISBLANK('In Process Calc.'!AT62),"",'In Process Calc.'!AT62)</f>
        <v/>
      </c>
      <c r="DD69" s="243" t="str">
        <f>IF(ISBLANK('In Process Calc.'!AU62),"",'In Process Calc.'!AU62)</f>
        <v/>
      </c>
      <c r="DE69" s="243" t="str">
        <f>IF(ISBLANK('In Process Calc.'!AV62),"",'In Process Calc.'!AV62)</f>
        <v/>
      </c>
      <c r="DF69" s="243" t="str">
        <f>IF(ISBLANK('In Process Calc.'!AW62),"",'In Process Calc.'!AW62)</f>
        <v/>
      </c>
      <c r="DG69" s="243" t="str">
        <f>IF(ISBLANK('In Process Calc.'!AX62),"",'In Process Calc.'!AX62)</f>
        <v/>
      </c>
      <c r="DH69" s="243" t="str">
        <f>IF(ISBLANK('In Process Calc.'!AY62),"",'In Process Calc.'!AY62)</f>
        <v/>
      </c>
      <c r="DI69" s="243" t="str">
        <f>IF(ISBLANK('In Process Calc.'!AZ62),"",'In Process Calc.'!AZ62)</f>
        <v/>
      </c>
      <c r="DJ69" s="243" t="str">
        <f>IF(ISBLANK('In Process Calc.'!BA62),"",'In Process Calc.'!BA62)</f>
        <v/>
      </c>
      <c r="DK69" s="243" t="str">
        <f>IF(ISBLANK('In Process Calc.'!BB62),"",'In Process Calc.'!BB62)</f>
        <v/>
      </c>
      <c r="DL69" s="243" t="str">
        <f>IF(ISBLANK('In Process Calc.'!BC62),"",'In Process Calc.'!BC62)</f>
        <v/>
      </c>
      <c r="DM69" s="243" t="str">
        <f>IF(ISBLANK('In Process Calc.'!BD62),"",'In Process Calc.'!BD62)</f>
        <v/>
      </c>
      <c r="DN69" s="243" t="str">
        <f>IF(ISBLANK('In Process Calc.'!BE62),"",'In Process Calc.'!BE62)</f>
        <v/>
      </c>
      <c r="DO69" s="243" t="str">
        <f>IF(ISBLANK('In Process Calc.'!BF62),"",'In Process Calc.'!BF62)</f>
        <v/>
      </c>
      <c r="DP69" s="243" t="str">
        <f>IF(ISBLANK('In Process Calc.'!BG62),"",'In Process Calc.'!BG62)</f>
        <v/>
      </c>
      <c r="DQ69" s="243" t="str">
        <f>IF(ISBLANK('In Process Calc.'!BH62),"",'In Process Calc.'!BH62)</f>
        <v/>
      </c>
      <c r="DR69" s="243" t="str">
        <f>IF(ISBLANK('In Process Calc.'!BI62),"",'In Process Calc.'!BI62)</f>
        <v/>
      </c>
      <c r="DS69" s="243" t="str">
        <f>IF(ISBLANK('In Process Calc.'!BJ62),"",'In Process Calc.'!BJ62)</f>
        <v/>
      </c>
      <c r="DT69" s="243" t="str">
        <f>IF(ISBLANK('In Process Calc.'!BK62),"",'In Process Calc.'!BK62)</f>
        <v/>
      </c>
      <c r="DU69" s="243" t="str">
        <f>IF(ISBLANK('In Process Calc.'!BL62),"",'In Process Calc.'!BL62)</f>
        <v/>
      </c>
      <c r="DV69" s="243" t="str">
        <f>IF(ISBLANK('In Process Calc.'!BM62),"",'In Process Calc.'!BM62)</f>
        <v/>
      </c>
      <c r="DW69" s="243" t="str">
        <f>IF(ISBLANK('In Process Calc.'!BN62),"",'In Process Calc.'!BN62)</f>
        <v/>
      </c>
      <c r="DX69" s="243" t="str">
        <f>IF(ISBLANK('In Process Calc.'!BO62),"",'In Process Calc.'!BO62)</f>
        <v/>
      </c>
      <c r="DY69" s="243" t="str">
        <f>IF(ISBLANK('In Process Calc.'!BP62),"",'In Process Calc.'!BP62)</f>
        <v/>
      </c>
      <c r="DZ69" s="243" t="str">
        <f>IF(ISBLANK('In Process Calc.'!BQ62),"",'In Process Calc.'!BQ62)</f>
        <v/>
      </c>
      <c r="EA69" s="243" t="str">
        <f>IF(ISBLANK('In Process Calc.'!BR62),"",'In Process Calc.'!BR62)</f>
        <v/>
      </c>
      <c r="EB69" s="243" t="str">
        <f>IF(ISBLANK('In Process Calc.'!BS62),"",'In Process Calc.'!BS62)</f>
        <v/>
      </c>
      <c r="EC69" s="243" t="str">
        <f>IF(ISBLANK('In Process Calc.'!BT62),"",'In Process Calc.'!BT62)</f>
        <v/>
      </c>
      <c r="ED69" s="243" t="str">
        <f>IF(ISBLANK('In Process Calc.'!BU62),"",'In Process Calc.'!BU62)</f>
        <v/>
      </c>
      <c r="EE69" s="243" t="str">
        <f>IF(ISBLANK('In Process Calc.'!BV62),"",'In Process Calc.'!BV62)</f>
        <v/>
      </c>
      <c r="EF69" s="243" t="str">
        <f>IF(ISBLANK('In Process Calc.'!BW62),"",'In Process Calc.'!BW62)</f>
        <v/>
      </c>
      <c r="EG69" s="243" t="str">
        <f>IF(ISBLANK('In Process Calc.'!BX62),"",'In Process Calc.'!BX62)</f>
        <v/>
      </c>
      <c r="EH69" s="243" t="str">
        <f>IF(ISBLANK('In Process Calc.'!BY62),"",'In Process Calc.'!BY62)</f>
        <v/>
      </c>
      <c r="EI69" s="243" t="str">
        <f>IF(ISBLANK('In Process Calc.'!BZ62),"",'In Process Calc.'!BZ62)</f>
        <v/>
      </c>
      <c r="EJ69" s="243" t="str">
        <f>IF(ISBLANK('In Process Calc.'!CA62),"",'In Process Calc.'!CA62)</f>
        <v/>
      </c>
      <c r="EK69" s="243" t="str">
        <f>IF(ISBLANK('Post Process Calc.'!A69),"",'Post Process Calc.'!A69)</f>
        <v/>
      </c>
      <c r="EL69" s="243" t="str">
        <f>IF(ISBLANK('Post Process Calc.'!C69),"",'Post Process Calc.'!C69)</f>
        <v/>
      </c>
      <c r="EM69" s="243" t="str">
        <f>IF(ISBLANK('Post Process Calc.'!D69),"",'Post Process Calc.'!D69)</f>
        <v/>
      </c>
      <c r="EN69" s="243" t="str">
        <f>IF(ISBLANK('Post Process Calc.'!E69),"",'Post Process Calc.'!E69)</f>
        <v/>
      </c>
      <c r="EO69" s="243" t="str">
        <f>IF(ISBLANK('Post Process Calc.'!F69),"",'Post Process Calc.'!F69)</f>
        <v/>
      </c>
      <c r="EP69" s="243" t="str">
        <f>IF(ISBLANK('Post Process Calc.'!G69),"",'Post Process Calc.'!G69)</f>
        <v/>
      </c>
      <c r="EQ69" s="243" t="str">
        <f>IF(ISBLANK('Post Process Calc.'!H69),"",'Post Process Calc.'!H69)</f>
        <v/>
      </c>
      <c r="ER69" s="243" t="str">
        <f>IF(ISBLANK('Post Process Calc.'!I69),"",'Post Process Calc.'!I69)</f>
        <v/>
      </c>
      <c r="ES69" s="243" t="str">
        <f>IF(ISBLANK('Post Process Calc.'!J69),"",'Post Process Calc.'!J69)</f>
        <v/>
      </c>
      <c r="ET69" s="243" t="str">
        <f>IF(ISBLANK('Post Process Calc.'!K69),"",'Post Process Calc.'!K69)</f>
        <v/>
      </c>
      <c r="EU69" s="243" t="str">
        <f>IF(ISBLANK('Post Process Calc.'!L69),"",'Post Process Calc.'!L69)</f>
        <v/>
      </c>
      <c r="EV69" s="243" t="str">
        <f>IF(ISBLANK('Post Process Calc.'!M69),"",'Post Process Calc.'!M69)</f>
        <v/>
      </c>
      <c r="EW69" s="243" t="str">
        <f>IF(ISBLANK('Post Process Calc.'!N69),"",'Post Process Calc.'!N69)</f>
        <v/>
      </c>
      <c r="EX69" s="243" t="str">
        <f>IF(ISBLANK('Post Process Calc.'!O69),"",'Post Process Calc.'!O69)</f>
        <v/>
      </c>
      <c r="EY69" s="243" t="str">
        <f>IF(ISBLANK('Post Process Calc.'!P69),"",'Post Process Calc.'!P69)</f>
        <v/>
      </c>
      <c r="EZ69" s="243" t="str">
        <f>IF(ISBLANK('Post Process Calc.'!Q69),"",'Post Process Calc.'!Q69)</f>
        <v/>
      </c>
      <c r="FA69" s="243" t="str">
        <f>IF(ISBLANK('Post Process Calc.'!R69),"",'Post Process Calc.'!R69)</f>
        <v/>
      </c>
      <c r="FB69" s="243" t="str">
        <f>IF(ISBLANK('Post Process Calc.'!S69),"",'Post Process Calc.'!S69)</f>
        <v/>
      </c>
      <c r="FC69" s="243" t="str">
        <f>IF(ISBLANK('Post Process Calc.'!T69),"",'Post Process Calc.'!T69)</f>
        <v/>
      </c>
      <c r="FD69" s="243" t="str">
        <f>IF(ISBLANK('Post Process Calc.'!U69),"",'Post Process Calc.'!U69)</f>
        <v/>
      </c>
      <c r="FE69" s="243" t="str">
        <f>IF(ISBLANK('Post Process Calc.'!V69),"",'Post Process Calc.'!V69)</f>
        <v/>
      </c>
      <c r="FF69" s="243" t="str">
        <f>IF(ISBLANK('Post Process Calc.'!W69),"",'Post Process Calc.'!W69)</f>
        <v/>
      </c>
      <c r="FG69" s="243" t="str">
        <f>IF(ISBLANK('Post Process Calc.'!X69),"",'Post Process Calc.'!X69)</f>
        <v/>
      </c>
      <c r="FH69" s="243" t="str">
        <f>IF(ISBLANK('Post Process Calc.'!Y69),"",'Post Process Calc.'!Y69)</f>
        <v/>
      </c>
      <c r="FI69" s="243" t="str">
        <f>IF(ISBLANK('Post Process Calc.'!Z69),"",'Post Process Calc.'!Z69)</f>
        <v/>
      </c>
      <c r="FJ69" s="243" t="str">
        <f>IF(ISBLANK('Post Process Calc.'!AA69),"",'Post Process Calc.'!AA69)</f>
        <v/>
      </c>
      <c r="FK69" s="243" t="str">
        <f>IF(ISBLANK('Post Process Calc.'!AB69),"",'Post Process Calc.'!AB69)</f>
        <v/>
      </c>
      <c r="FL69" s="243" t="str">
        <f>IF(ISBLANK('Post Process Calc.'!AC69),"",'Post Process Calc.'!AC69)</f>
        <v/>
      </c>
      <c r="FM69" s="243" t="str">
        <f>IF(ISBLANK('Post Process Calc.'!AD69),"",'Post Process Calc.'!AD69)</f>
        <v/>
      </c>
      <c r="FN69" s="243" t="str">
        <f>IF(ISBLANK('Post Process Calc.'!AE69),"",'Post Process Calc.'!AE69)</f>
        <v/>
      </c>
      <c r="FO69" s="243" t="str">
        <f>IF(ISBLANK('Post Process Calc.'!AF69),"",'Post Process Calc.'!AF69)</f>
        <v/>
      </c>
      <c r="FP69" s="243" t="str">
        <f>IF(ISBLANK('Post Process Calc.'!AG69),"",'Post Process Calc.'!AG69)</f>
        <v/>
      </c>
      <c r="FQ69" s="243" t="str">
        <f>IF(ISBLANK('Post Process Calc.'!AH69),"",'Post Process Calc.'!AH69)</f>
        <v/>
      </c>
      <c r="FR69" s="243" t="str">
        <f>IF(ISBLANK('Post Process Calc.'!AI69),"",'Post Process Calc.'!AI69)</f>
        <v/>
      </c>
      <c r="FS69" s="243" t="str">
        <f>IF(ISBLANK('Post Process Calc.'!AJ69),"",'Post Process Calc.'!AJ69)</f>
        <v/>
      </c>
    </row>
    <row r="70" spans="1:175">
      <c r="A70" s="238" t="str">
        <f>IF(Glutamine!B61&lt;&gt;0,Glutamine!$B$1,"")</f>
        <v/>
      </c>
      <c r="B70" s="238" t="str">
        <f>IF(ISBLANK(Glutamine!A61),"",Glutamine!A61)</f>
        <v/>
      </c>
      <c r="C70" s="245" t="str">
        <f>IF(ISBLANK(Glutamine!B61),"",Glutamine!B61)</f>
        <v/>
      </c>
      <c r="D70" s="246" t="str">
        <f>IF(ISBLANK(Glutamine!C61),"",Glutamine!C61)</f>
        <v/>
      </c>
      <c r="E70" s="238" t="str">
        <f>IF(ISBLANK(Glutamine!D61),"",Glutamine!D61)</f>
        <v/>
      </c>
      <c r="F70" s="238" t="str">
        <f>IF(ISBLANK(Glutamine!E61),"",Glutamine!E61)</f>
        <v/>
      </c>
      <c r="G70" s="238" t="str">
        <f>IF(ISBLANK(Glutamine!G61),"",Glutamine!G61)</f>
        <v/>
      </c>
      <c r="H70" s="238" t="str">
        <f>IF(ISBLANK(Glutamine!H61),"",Glutamine!H61)</f>
        <v/>
      </c>
      <c r="I70" s="238" t="str">
        <f>IF(ISBLANK(Glutamine!I61),"",Glutamine!I61)</f>
        <v/>
      </c>
      <c r="J70" s="238" t="str">
        <f>IF(ISBLANK(Glutamine!J61),"",Glutamine!J61)</f>
        <v/>
      </c>
      <c r="K70" s="238" t="str">
        <f>IF(ISBLANK(Glutamine!K61),"",Glutamine!K61)</f>
        <v/>
      </c>
      <c r="L70" s="238" t="str">
        <f>IF(ISBLANK(Glutamine!L61),"",Glutamine!L61)</f>
        <v/>
      </c>
      <c r="M70" s="238" t="str">
        <f>IF(ISBLANK(Glutamine!M61),"",Glutamine!M61)</f>
        <v/>
      </c>
      <c r="N70" s="238" t="str">
        <f>IF(ISBLANK(Glutamine!N61),"",Glutamine!N61)</f>
        <v/>
      </c>
      <c r="O70" s="238" t="str">
        <f>IF(ISBLANK(Glutamine!O61),"",Glutamine!O61)</f>
        <v/>
      </c>
      <c r="P70" s="238" t="str">
        <f>IF(ISBLANK(Glutamine!P61),"",Glutamine!P61)</f>
        <v/>
      </c>
      <c r="Q70" s="238" t="str">
        <f>IF(ISBLANK(Glutamine!Q61),"",Glutamine!Q61)</f>
        <v/>
      </c>
      <c r="R70" s="238" t="str">
        <f>IF(ISBLANK(Glutamine!R61),"",Glutamine!R61)</f>
        <v/>
      </c>
      <c r="S70" s="238" t="str">
        <f>IF(ISBLANK(Glutamine!S61),"",Glutamine!S61)</f>
        <v/>
      </c>
      <c r="T70" s="238" t="str">
        <f>IF(ISBLANK(Glutamine!T61),"",Glutamine!T61)</f>
        <v/>
      </c>
      <c r="U70" s="238" t="str">
        <f>IF(ISBLANK(Glutamine!U61),"",Glutamine!U61)</f>
        <v/>
      </c>
      <c r="V70" s="238" t="str">
        <f>IF(ISBLANK(Glutamine!V61),"",Glutamine!V61)</f>
        <v/>
      </c>
      <c r="W70" s="238" t="str">
        <f>IF(ISBLANK(Glutamine!W61),"",Glutamine!W61)</f>
        <v/>
      </c>
      <c r="X70" s="238" t="str">
        <f>IF(ISBLANK(Glutamine!X61),"",Glutamine!X61)</f>
        <v/>
      </c>
      <c r="Y70" s="238" t="str">
        <f>IF(ISBLANK(Glutamine!Y61),"",Glutamine!Y61)</f>
        <v/>
      </c>
      <c r="Z70" s="238" t="str">
        <f>IF(ISBLANK(Glutamine!Z61),"",Glutamine!Z61)</f>
        <v/>
      </c>
      <c r="AA70" s="238" t="str">
        <f>IF(ISBLANK(Glutamine!AA61),"",Glutamine!AA61)</f>
        <v/>
      </c>
      <c r="AB70" s="238" t="str">
        <f>IF(ISBLANK(Glutamine!AB61),"",Glutamine!AB61)</f>
        <v/>
      </c>
      <c r="AC70" s="238" t="str">
        <f>IF(ISBLANK(Glutamine!AC61),"",Glutamine!AC61)</f>
        <v/>
      </c>
      <c r="AD70" s="238" t="str">
        <f>IF(ISBLANK(Glutamine!AD61),"",Glutamine!AD61)</f>
        <v/>
      </c>
      <c r="AE70" s="238" t="str">
        <f>IF(ISBLANK(Glutamine!AE61),"",Glutamine!AE61)</f>
        <v/>
      </c>
      <c r="AF70" s="238" t="str">
        <f>IF(ISBLANK(Glutamine!AF61),"",Glutamine!AF61)</f>
        <v/>
      </c>
      <c r="AG70" s="238" t="str">
        <f>IF(ISBLANK(Glutamine!AG61),"",Glutamine!AG61)</f>
        <v/>
      </c>
      <c r="AH70" s="238" t="str">
        <f>IF(ISBLANK(Glutamine!AH61),"",Glutamine!AH61)</f>
        <v/>
      </c>
      <c r="AI70" s="238" t="str">
        <f>IF(ISBLANK(Glutamine!AI61),"",Glutamine!AI61)</f>
        <v/>
      </c>
      <c r="AJ70" s="238" t="str">
        <f>IF(ISBLANK(Glutamine!AJ61),"",Glutamine!AJ61)</f>
        <v/>
      </c>
      <c r="AK70" s="238" t="str">
        <f>IF(ISBLANK(Glutamine!AK61),"",Glutamine!AK61)</f>
        <v/>
      </c>
      <c r="AL70" s="238" t="str">
        <f>IF(ISBLANK(Glutamine!AL61),"",Glutamine!AL61)</f>
        <v/>
      </c>
      <c r="AM70" s="238" t="str">
        <f>IF(ISBLANK(Glutamine!AM61),"",Glutamine!AM61)</f>
        <v/>
      </c>
      <c r="AN70" s="238" t="str">
        <f>IF(ISBLANK(Glutamine!AN61),"",Glutamine!AN61)</f>
        <v/>
      </c>
      <c r="AO70" s="238" t="str">
        <f>IF(ISBLANK(Glutamine!AO61),"",Glutamine!AO61)</f>
        <v/>
      </c>
      <c r="AP70" s="238" t="str">
        <f>IF(ISBLANK(Glutamine!AP61),"",Glutamine!AP61)</f>
        <v/>
      </c>
      <c r="AQ70" s="238" t="e">
        <f>IF(ISBLANK(Glutamine!#REF!),"",Glutamine!#REF!)</f>
        <v>#REF!</v>
      </c>
      <c r="AR70" s="238" t="e">
        <f>IF(ISBLANK(Glutamine!#REF!),"",Glutamine!#REF!)</f>
        <v>#REF!</v>
      </c>
      <c r="AS70" s="238" t="e">
        <f>IF(ISBLANK(Glutamine!#REF!),"",Glutamine!#REF!)</f>
        <v>#REF!</v>
      </c>
      <c r="AT70" s="238" t="e">
        <f>IF(ISBLANK(Glutamine!#REF!),"",Glutamine!#REF!)</f>
        <v>#REF!</v>
      </c>
      <c r="AU70" s="238" t="e">
        <f>IF(ISBLANK(Glutamine!#REF!),"",Glutamine!#REF!)</f>
        <v>#REF!</v>
      </c>
      <c r="AV70" s="238" t="e">
        <f>IF(ISBLANK(Glutamine!#REF!),"",Glutamine!#REF!)</f>
        <v>#REF!</v>
      </c>
      <c r="AW70" s="238" t="e">
        <f>IF(ISBLANK(Glutamine!#REF!),"",Glutamine!#REF!)</f>
        <v>#REF!</v>
      </c>
      <c r="AX70" s="238" t="e">
        <f>IF(ISBLANK(Glutamine!#REF!),"",Glutamine!#REF!)</f>
        <v>#REF!</v>
      </c>
      <c r="AY70" s="238" t="e">
        <f>IF(ISBLANK(Glutamine!#REF!),"",Glutamine!#REF!)</f>
        <v>#REF!</v>
      </c>
      <c r="AZ70" s="238" t="e">
        <f>IF(ISBLANK(Glutamine!#REF!),"",Glutamine!#REF!)</f>
        <v>#REF!</v>
      </c>
      <c r="BA70" s="238" t="e">
        <f>IF(ISBLANK(Glutamine!#REF!),"",Glutamine!#REF!)</f>
        <v>#REF!</v>
      </c>
      <c r="BB70" s="238" t="e">
        <f>IF(ISBLANK(Glutamine!#REF!),"",Glutamine!#REF!)</f>
        <v>#REF!</v>
      </c>
      <c r="BC70" s="238" t="e">
        <f>IF(ISBLANK(Glutamine!#REF!),"",Glutamine!#REF!)</f>
        <v>#REF!</v>
      </c>
      <c r="BD70" s="238" t="e">
        <f>IF(ISBLANK(Glutamine!#REF!),"",Glutamine!#REF!)</f>
        <v>#REF!</v>
      </c>
      <c r="BE70" s="238" t="e">
        <f>IF(ISBLANK(Glutamine!#REF!),"",Glutamine!#REF!)</f>
        <v>#REF!</v>
      </c>
      <c r="BF70" s="238" t="e">
        <f>IF(ISBLANK(Glutamine!#REF!),"",Glutamine!#REF!)</f>
        <v>#REF!</v>
      </c>
      <c r="BG70" s="238" t="e">
        <f>IF(ISBLANK(Glutamine!#REF!),"",Glutamine!#REF!)</f>
        <v>#REF!</v>
      </c>
      <c r="BH70" s="238" t="e">
        <f>IF(ISBLANK(Glutamine!#REF!),"",Glutamine!#REF!)</f>
        <v>#REF!</v>
      </c>
      <c r="BI70" s="238" t="e">
        <f>IF(ISBLANK(Glutamine!#REF!),"",Glutamine!#REF!)</f>
        <v>#REF!</v>
      </c>
      <c r="BJ70" s="238" t="e">
        <f>IF(ISBLANK(Glutamine!#REF!),"",Glutamine!#REF!)</f>
        <v>#REF!</v>
      </c>
      <c r="BK70" s="238" t="e">
        <f>IF(ISBLANK(Glutamine!#REF!),"",Glutamine!#REF!)</f>
        <v>#REF!</v>
      </c>
      <c r="BL70" s="238" t="e">
        <f>IF(ISBLANK(Glutamine!#REF!),"",Glutamine!#REF!)</f>
        <v>#REF!</v>
      </c>
      <c r="BM70" s="238" t="e">
        <f>IF(ISBLANK(Glutamine!#REF!),"",Glutamine!#REF!)</f>
        <v>#REF!</v>
      </c>
      <c r="BN70" s="238" t="str">
        <f>IF(ISBLANK('In Process Calc.'!B63),"",ROUND('In Process Calc.'!B63,2))</f>
        <v/>
      </c>
      <c r="BO70" s="238" t="str">
        <f>IF(ISBLANK('In Process Calc.'!C63),"",ROUND('In Process Calc.'!C63,2))</f>
        <v/>
      </c>
      <c r="BP70" s="238" t="str">
        <f>IF(ISBLANK('In Process Calc.'!E63),"",'In Process Calc.'!E63)</f>
        <v/>
      </c>
      <c r="BQ70" s="238" t="str">
        <f>IF(ISBLANK('In Process Calc.'!F63),"",'In Process Calc.'!F63)</f>
        <v/>
      </c>
      <c r="BR70" s="238" t="str">
        <f>IF(ISBLANK('In Process Calc.'!H63),"",'In Process Calc.'!H63)</f>
        <v/>
      </c>
      <c r="BS70" s="238" t="str">
        <f>IF(ISBLANK('In Process Calc.'!J63),"",'In Process Calc.'!J63)</f>
        <v/>
      </c>
      <c r="BT70" s="238" t="str">
        <f>IF(ISBLANK('In Process Calc.'!K63),"",'In Process Calc.'!K63)</f>
        <v/>
      </c>
      <c r="BU70" s="238" t="str">
        <f>IF(ISBLANK('In Process Calc.'!L63),"",'In Process Calc.'!L63)</f>
        <v/>
      </c>
      <c r="BV70" s="243" t="str">
        <f>IF(ISBLANK('In Process Calc.'!M63),"",'In Process Calc.'!M63)</f>
        <v/>
      </c>
      <c r="BW70" s="243" t="str">
        <f>IF(ISBLANK('In Process Calc.'!N63),"",'In Process Calc.'!N63)</f>
        <v/>
      </c>
      <c r="BX70" s="243" t="str">
        <f>IF(ISBLANK('In Process Calc.'!O63),"",'In Process Calc.'!O63)</f>
        <v/>
      </c>
      <c r="BY70" s="243" t="str">
        <f>IF(ISBLANK('In Process Calc.'!P63),"",'In Process Calc.'!P63)</f>
        <v/>
      </c>
      <c r="BZ70" s="243" t="str">
        <f>IF(ISBLANK('In Process Calc.'!Q63),"",'In Process Calc.'!Q63)</f>
        <v/>
      </c>
      <c r="CA70" s="243" t="str">
        <f>IF(ISBLANK('In Process Calc.'!R63),"",'In Process Calc.'!R63)</f>
        <v/>
      </c>
      <c r="CB70" s="243" t="str">
        <f>IF(ISBLANK('In Process Calc.'!S63),"",'In Process Calc.'!S63)</f>
        <v/>
      </c>
      <c r="CC70" s="243" t="str">
        <f>IF(ISBLANK('In Process Calc.'!T63),"",'In Process Calc.'!T63)</f>
        <v/>
      </c>
      <c r="CD70" s="243" t="str">
        <f>IF(ISBLANK('In Process Calc.'!U63),"",'In Process Calc.'!U63)</f>
        <v/>
      </c>
      <c r="CE70" s="243" t="str">
        <f>IF(ISBLANK('In Process Calc.'!V63),"",'In Process Calc.'!V63)</f>
        <v/>
      </c>
      <c r="CF70" s="243" t="str">
        <f>IF(ISBLANK('In Process Calc.'!W63),"",'In Process Calc.'!W63)</f>
        <v/>
      </c>
      <c r="CG70" s="243" t="str">
        <f>IF(ISBLANK('In Process Calc.'!X63),"",'In Process Calc.'!X63)</f>
        <v/>
      </c>
      <c r="CH70" s="243" t="str">
        <f>IF(ISBLANK('In Process Calc.'!Y63),"",'In Process Calc.'!Y63)</f>
        <v/>
      </c>
      <c r="CI70" s="243" t="str">
        <f>IF(ISBLANK('In Process Calc.'!Z63),"",'In Process Calc.'!Z63)</f>
        <v/>
      </c>
      <c r="CJ70" s="243" t="str">
        <f>IF(ISBLANK('In Process Calc.'!AA63),"",'In Process Calc.'!AA63)</f>
        <v/>
      </c>
      <c r="CK70" s="243" t="str">
        <f>IF(ISBLANK('In Process Calc.'!AB63),"",'In Process Calc.'!AB63)</f>
        <v/>
      </c>
      <c r="CL70" s="243" t="str">
        <f>IF(ISBLANK('In Process Calc.'!AC63),"",'In Process Calc.'!AC63)</f>
        <v/>
      </c>
      <c r="CM70" s="243" t="str">
        <f>IF(ISBLANK('In Process Calc.'!AD63),"",'In Process Calc.'!AD63)</f>
        <v/>
      </c>
      <c r="CN70" s="243" t="str">
        <f>IF(ISBLANK('In Process Calc.'!AE63),"",'In Process Calc.'!AE63)</f>
        <v/>
      </c>
      <c r="CO70" s="243" t="str">
        <f>IF(ISBLANK('In Process Calc.'!AF63),"",'In Process Calc.'!AF63)</f>
        <v/>
      </c>
      <c r="CP70" s="243" t="str">
        <f>IF(ISBLANK('In Process Calc.'!AG63),"",'In Process Calc.'!AG63)</f>
        <v/>
      </c>
      <c r="CQ70" s="243" t="str">
        <f>IF(ISBLANK('In Process Calc.'!AH63),"",'In Process Calc.'!AH63)</f>
        <v/>
      </c>
      <c r="CR70" s="243" t="str">
        <f>IF(ISBLANK('In Process Calc.'!AI63),"",'In Process Calc.'!AI63)</f>
        <v/>
      </c>
      <c r="CS70" s="243" t="str">
        <f>IF(ISBLANK('In Process Calc.'!AJ63),"",'In Process Calc.'!AJ63)</f>
        <v/>
      </c>
      <c r="CT70" s="243" t="str">
        <f>IF(ISBLANK('In Process Calc.'!AK63),"",'In Process Calc.'!AK63)</f>
        <v/>
      </c>
      <c r="CU70" s="243" t="str">
        <f>IF(ISBLANK('In Process Calc.'!AL63),"",'In Process Calc.'!AL63)</f>
        <v/>
      </c>
      <c r="CV70" s="243" t="str">
        <f>IF(ISBLANK('In Process Calc.'!AM63),"",'In Process Calc.'!AM63)</f>
        <v/>
      </c>
      <c r="CW70" s="243" t="str">
        <f>IF(ISBLANK('In Process Calc.'!AN63),"",'In Process Calc.'!AN63)</f>
        <v/>
      </c>
      <c r="CX70" s="243" t="str">
        <f>IF(ISBLANK('In Process Calc.'!AO63),"",'In Process Calc.'!AO63)</f>
        <v/>
      </c>
      <c r="CY70" s="243" t="str">
        <f>IF(ISBLANK('In Process Calc.'!AP63),"",'In Process Calc.'!AP63)</f>
        <v/>
      </c>
      <c r="CZ70" s="243" t="str">
        <f>IF(ISBLANK('In Process Calc.'!AQ63),"",'In Process Calc.'!AQ63)</f>
        <v/>
      </c>
      <c r="DA70" s="243" t="str">
        <f>IF(ISBLANK('In Process Calc.'!AR63),"",'In Process Calc.'!AR63)</f>
        <v/>
      </c>
      <c r="DB70" s="243" t="str">
        <f>IF(ISBLANK('In Process Calc.'!AS63),"",'In Process Calc.'!AS63)</f>
        <v/>
      </c>
      <c r="DC70" s="243" t="str">
        <f>IF(ISBLANK('In Process Calc.'!AT63),"",'In Process Calc.'!AT63)</f>
        <v/>
      </c>
      <c r="DD70" s="243" t="str">
        <f>IF(ISBLANK('In Process Calc.'!AU63),"",'In Process Calc.'!AU63)</f>
        <v/>
      </c>
      <c r="DE70" s="243" t="str">
        <f>IF(ISBLANK('In Process Calc.'!AV63),"",'In Process Calc.'!AV63)</f>
        <v/>
      </c>
      <c r="DF70" s="243" t="str">
        <f>IF(ISBLANK('In Process Calc.'!AW63),"",'In Process Calc.'!AW63)</f>
        <v/>
      </c>
      <c r="DG70" s="243" t="str">
        <f>IF(ISBLANK('In Process Calc.'!AX63),"",'In Process Calc.'!AX63)</f>
        <v/>
      </c>
      <c r="DH70" s="243" t="str">
        <f>IF(ISBLANK('In Process Calc.'!AY63),"",'In Process Calc.'!AY63)</f>
        <v/>
      </c>
      <c r="DI70" s="243" t="str">
        <f>IF(ISBLANK('In Process Calc.'!AZ63),"",'In Process Calc.'!AZ63)</f>
        <v/>
      </c>
      <c r="DJ70" s="243" t="str">
        <f>IF(ISBLANK('In Process Calc.'!BA63),"",'In Process Calc.'!BA63)</f>
        <v/>
      </c>
      <c r="DK70" s="243" t="str">
        <f>IF(ISBLANK('In Process Calc.'!BB63),"",'In Process Calc.'!BB63)</f>
        <v/>
      </c>
      <c r="DL70" s="243" t="str">
        <f>IF(ISBLANK('In Process Calc.'!BC63),"",'In Process Calc.'!BC63)</f>
        <v/>
      </c>
      <c r="DM70" s="243" t="str">
        <f>IF(ISBLANK('In Process Calc.'!BD63),"",'In Process Calc.'!BD63)</f>
        <v/>
      </c>
      <c r="DN70" s="243" t="str">
        <f>IF(ISBLANK('In Process Calc.'!BE63),"",'In Process Calc.'!BE63)</f>
        <v/>
      </c>
      <c r="DO70" s="243" t="str">
        <f>IF(ISBLANK('In Process Calc.'!BF63),"",'In Process Calc.'!BF63)</f>
        <v/>
      </c>
      <c r="DP70" s="243" t="str">
        <f>IF(ISBLANK('In Process Calc.'!BG63),"",'In Process Calc.'!BG63)</f>
        <v/>
      </c>
      <c r="DQ70" s="243" t="str">
        <f>IF(ISBLANK('In Process Calc.'!BH63),"",'In Process Calc.'!BH63)</f>
        <v/>
      </c>
      <c r="DR70" s="243" t="str">
        <f>IF(ISBLANK('In Process Calc.'!BI63),"",'In Process Calc.'!BI63)</f>
        <v/>
      </c>
      <c r="DS70" s="243" t="str">
        <f>IF(ISBLANK('In Process Calc.'!BJ63),"",'In Process Calc.'!BJ63)</f>
        <v/>
      </c>
      <c r="DT70" s="243" t="str">
        <f>IF(ISBLANK('In Process Calc.'!BK63),"",'In Process Calc.'!BK63)</f>
        <v/>
      </c>
      <c r="DU70" s="243" t="str">
        <f>IF(ISBLANK('In Process Calc.'!BL63),"",'In Process Calc.'!BL63)</f>
        <v/>
      </c>
      <c r="DV70" s="243" t="str">
        <f>IF(ISBLANK('In Process Calc.'!BM63),"",'In Process Calc.'!BM63)</f>
        <v/>
      </c>
      <c r="DW70" s="243" t="str">
        <f>IF(ISBLANK('In Process Calc.'!BN63),"",'In Process Calc.'!BN63)</f>
        <v/>
      </c>
      <c r="DX70" s="243" t="str">
        <f>IF(ISBLANK('In Process Calc.'!BO63),"",'In Process Calc.'!BO63)</f>
        <v/>
      </c>
      <c r="DY70" s="243" t="str">
        <f>IF(ISBLANK('In Process Calc.'!BP63),"",'In Process Calc.'!BP63)</f>
        <v/>
      </c>
      <c r="DZ70" s="243" t="str">
        <f>IF(ISBLANK('In Process Calc.'!BQ63),"",'In Process Calc.'!BQ63)</f>
        <v/>
      </c>
      <c r="EA70" s="243" t="str">
        <f>IF(ISBLANK('In Process Calc.'!BR63),"",'In Process Calc.'!BR63)</f>
        <v/>
      </c>
      <c r="EB70" s="243" t="str">
        <f>IF(ISBLANK('In Process Calc.'!BS63),"",'In Process Calc.'!BS63)</f>
        <v/>
      </c>
      <c r="EC70" s="243" t="str">
        <f>IF(ISBLANK('In Process Calc.'!BT63),"",'In Process Calc.'!BT63)</f>
        <v/>
      </c>
      <c r="ED70" s="243" t="str">
        <f>IF(ISBLANK('In Process Calc.'!BU63),"",'In Process Calc.'!BU63)</f>
        <v/>
      </c>
      <c r="EE70" s="243" t="str">
        <f>IF(ISBLANK('In Process Calc.'!BV63),"",'In Process Calc.'!BV63)</f>
        <v/>
      </c>
      <c r="EF70" s="243" t="str">
        <f>IF(ISBLANK('In Process Calc.'!BW63),"",'In Process Calc.'!BW63)</f>
        <v/>
      </c>
      <c r="EG70" s="243" t="str">
        <f>IF(ISBLANK('In Process Calc.'!BX63),"",'In Process Calc.'!BX63)</f>
        <v/>
      </c>
      <c r="EH70" s="243" t="str">
        <f>IF(ISBLANK('In Process Calc.'!BY63),"",'In Process Calc.'!BY63)</f>
        <v/>
      </c>
      <c r="EI70" s="243" t="str">
        <f>IF(ISBLANK('In Process Calc.'!BZ63),"",'In Process Calc.'!BZ63)</f>
        <v/>
      </c>
      <c r="EJ70" s="243" t="str">
        <f>IF(ISBLANK('In Process Calc.'!CA63),"",'In Process Calc.'!CA63)</f>
        <v/>
      </c>
      <c r="EK70" s="243" t="str">
        <f>IF(ISBLANK('Post Process Calc.'!A70),"",'Post Process Calc.'!A70)</f>
        <v/>
      </c>
      <c r="EL70" s="243" t="str">
        <f>IF(ISBLANK('Post Process Calc.'!C70),"",'Post Process Calc.'!C70)</f>
        <v/>
      </c>
      <c r="EM70" s="243" t="str">
        <f>IF(ISBLANK('Post Process Calc.'!D70),"",'Post Process Calc.'!D70)</f>
        <v/>
      </c>
      <c r="EN70" s="243" t="str">
        <f>IF(ISBLANK('Post Process Calc.'!E70),"",'Post Process Calc.'!E70)</f>
        <v/>
      </c>
      <c r="EO70" s="243" t="str">
        <f>IF(ISBLANK('Post Process Calc.'!F70),"",'Post Process Calc.'!F70)</f>
        <v/>
      </c>
      <c r="EP70" s="243" t="str">
        <f>IF(ISBLANK('Post Process Calc.'!G70),"",'Post Process Calc.'!G70)</f>
        <v/>
      </c>
      <c r="EQ70" s="243" t="str">
        <f>IF(ISBLANK('Post Process Calc.'!H70),"",'Post Process Calc.'!H70)</f>
        <v/>
      </c>
      <c r="ER70" s="243" t="str">
        <f>IF(ISBLANK('Post Process Calc.'!I70),"",'Post Process Calc.'!I70)</f>
        <v/>
      </c>
      <c r="ES70" s="243" t="str">
        <f>IF(ISBLANK('Post Process Calc.'!J70),"",'Post Process Calc.'!J70)</f>
        <v/>
      </c>
      <c r="ET70" s="243" t="str">
        <f>IF(ISBLANK('Post Process Calc.'!K70),"",'Post Process Calc.'!K70)</f>
        <v/>
      </c>
      <c r="EU70" s="243" t="str">
        <f>IF(ISBLANK('Post Process Calc.'!L70),"",'Post Process Calc.'!L70)</f>
        <v/>
      </c>
      <c r="EV70" s="243" t="str">
        <f>IF(ISBLANK('Post Process Calc.'!M70),"",'Post Process Calc.'!M70)</f>
        <v/>
      </c>
      <c r="EW70" s="243" t="str">
        <f>IF(ISBLANK('Post Process Calc.'!N70),"",'Post Process Calc.'!N70)</f>
        <v/>
      </c>
      <c r="EX70" s="243" t="str">
        <f>IF(ISBLANK('Post Process Calc.'!O70),"",'Post Process Calc.'!O70)</f>
        <v/>
      </c>
      <c r="EY70" s="243" t="str">
        <f>IF(ISBLANK('Post Process Calc.'!P70),"",'Post Process Calc.'!P70)</f>
        <v/>
      </c>
      <c r="EZ70" s="243" t="str">
        <f>IF(ISBLANK('Post Process Calc.'!Q70),"",'Post Process Calc.'!Q70)</f>
        <v/>
      </c>
      <c r="FA70" s="243" t="str">
        <f>IF(ISBLANK('Post Process Calc.'!R70),"",'Post Process Calc.'!R70)</f>
        <v/>
      </c>
      <c r="FB70" s="243" t="str">
        <f>IF(ISBLANK('Post Process Calc.'!S70),"",'Post Process Calc.'!S70)</f>
        <v/>
      </c>
      <c r="FC70" s="243" t="str">
        <f>IF(ISBLANK('Post Process Calc.'!T70),"",'Post Process Calc.'!T70)</f>
        <v/>
      </c>
      <c r="FD70" s="243" t="str">
        <f>IF(ISBLANK('Post Process Calc.'!U70),"",'Post Process Calc.'!U70)</f>
        <v/>
      </c>
      <c r="FE70" s="243" t="str">
        <f>IF(ISBLANK('Post Process Calc.'!V70),"",'Post Process Calc.'!V70)</f>
        <v/>
      </c>
      <c r="FF70" s="243" t="str">
        <f>IF(ISBLANK('Post Process Calc.'!W70),"",'Post Process Calc.'!W70)</f>
        <v/>
      </c>
      <c r="FG70" s="243" t="str">
        <f>IF(ISBLANK('Post Process Calc.'!X70),"",'Post Process Calc.'!X70)</f>
        <v/>
      </c>
      <c r="FH70" s="243" t="str">
        <f>IF(ISBLANK('Post Process Calc.'!Y70),"",'Post Process Calc.'!Y70)</f>
        <v/>
      </c>
      <c r="FI70" s="243" t="str">
        <f>IF(ISBLANK('Post Process Calc.'!Z70),"",'Post Process Calc.'!Z70)</f>
        <v/>
      </c>
      <c r="FJ70" s="243" t="str">
        <f>IF(ISBLANK('Post Process Calc.'!AA70),"",'Post Process Calc.'!AA70)</f>
        <v/>
      </c>
      <c r="FK70" s="243" t="str">
        <f>IF(ISBLANK('Post Process Calc.'!AB70),"",'Post Process Calc.'!AB70)</f>
        <v/>
      </c>
      <c r="FL70" s="243" t="str">
        <f>IF(ISBLANK('Post Process Calc.'!AC70),"",'Post Process Calc.'!AC70)</f>
        <v/>
      </c>
      <c r="FM70" s="243" t="str">
        <f>IF(ISBLANK('Post Process Calc.'!AD70),"",'Post Process Calc.'!AD70)</f>
        <v/>
      </c>
      <c r="FN70" s="243" t="str">
        <f>IF(ISBLANK('Post Process Calc.'!AE70),"",'Post Process Calc.'!AE70)</f>
        <v/>
      </c>
      <c r="FO70" s="243" t="str">
        <f>IF(ISBLANK('Post Process Calc.'!AF70),"",'Post Process Calc.'!AF70)</f>
        <v/>
      </c>
      <c r="FP70" s="243" t="str">
        <f>IF(ISBLANK('Post Process Calc.'!AG70),"",'Post Process Calc.'!AG70)</f>
        <v/>
      </c>
      <c r="FQ70" s="243" t="str">
        <f>IF(ISBLANK('Post Process Calc.'!AH70),"",'Post Process Calc.'!AH70)</f>
        <v/>
      </c>
      <c r="FR70" s="243" t="str">
        <f>IF(ISBLANK('Post Process Calc.'!AI70),"",'Post Process Calc.'!AI70)</f>
        <v/>
      </c>
      <c r="FS70" s="243" t="str">
        <f>IF(ISBLANK('Post Process Calc.'!AJ70),"",'Post Process Calc.'!AJ70)</f>
        <v/>
      </c>
    </row>
    <row r="71" spans="1:175">
      <c r="A71" s="238" t="str">
        <f>IF(Glutamine!B62&lt;&gt;0,Glutamine!$B$1,"")</f>
        <v/>
      </c>
      <c r="B71" s="238" t="str">
        <f>IF(ISBLANK(Glutamine!A62),"",Glutamine!A62)</f>
        <v/>
      </c>
      <c r="C71" s="245" t="str">
        <f>IF(ISBLANK(Glutamine!B62),"",Glutamine!B62)</f>
        <v/>
      </c>
      <c r="D71" s="246" t="str">
        <f>IF(ISBLANK(Glutamine!C62),"",Glutamine!C62)</f>
        <v/>
      </c>
      <c r="E71" s="238" t="str">
        <f>IF(ISBLANK(Glutamine!D62),"",Glutamine!D62)</f>
        <v/>
      </c>
      <c r="F71" s="238" t="str">
        <f>IF(ISBLANK(Glutamine!E62),"",Glutamine!E62)</f>
        <v/>
      </c>
      <c r="G71" s="238" t="str">
        <f>IF(ISBLANK(Glutamine!G62),"",Glutamine!G62)</f>
        <v/>
      </c>
      <c r="H71" s="238" t="str">
        <f>IF(ISBLANK(Glutamine!H62),"",Glutamine!H62)</f>
        <v/>
      </c>
      <c r="I71" s="238" t="str">
        <f>IF(ISBLANK(Glutamine!I62),"",Glutamine!I62)</f>
        <v/>
      </c>
      <c r="J71" s="238" t="str">
        <f>IF(ISBLANK(Glutamine!J62),"",Glutamine!J62)</f>
        <v/>
      </c>
      <c r="K71" s="238" t="str">
        <f>IF(ISBLANK(Glutamine!K62),"",Glutamine!K62)</f>
        <v/>
      </c>
      <c r="L71" s="238" t="str">
        <f>IF(ISBLANK(Glutamine!L62),"",Glutamine!L62)</f>
        <v/>
      </c>
      <c r="M71" s="238" t="str">
        <f>IF(ISBLANK(Glutamine!M62),"",Glutamine!M62)</f>
        <v/>
      </c>
      <c r="N71" s="238" t="str">
        <f>IF(ISBLANK(Glutamine!N62),"",Glutamine!N62)</f>
        <v/>
      </c>
      <c r="O71" s="238" t="str">
        <f>IF(ISBLANK(Glutamine!O62),"",Glutamine!O62)</f>
        <v/>
      </c>
      <c r="P71" s="238" t="str">
        <f>IF(ISBLANK(Glutamine!P62),"",Glutamine!P62)</f>
        <v/>
      </c>
      <c r="Q71" s="238" t="str">
        <f>IF(ISBLANK(Glutamine!Q62),"",Glutamine!Q62)</f>
        <v/>
      </c>
      <c r="R71" s="238" t="str">
        <f>IF(ISBLANK(Glutamine!R62),"",Glutamine!R62)</f>
        <v/>
      </c>
      <c r="S71" s="238" t="str">
        <f>IF(ISBLANK(Glutamine!S62),"",Glutamine!S62)</f>
        <v/>
      </c>
      <c r="T71" s="238" t="str">
        <f>IF(ISBLANK(Glutamine!T62),"",Glutamine!T62)</f>
        <v/>
      </c>
      <c r="U71" s="238" t="str">
        <f>IF(ISBLANK(Glutamine!U62),"",Glutamine!U62)</f>
        <v/>
      </c>
      <c r="V71" s="238" t="str">
        <f>IF(ISBLANK(Glutamine!V62),"",Glutamine!V62)</f>
        <v/>
      </c>
      <c r="W71" s="238" t="str">
        <f>IF(ISBLANK(Glutamine!W62),"",Glutamine!W62)</f>
        <v/>
      </c>
      <c r="X71" s="238" t="str">
        <f>IF(ISBLANK(Glutamine!X62),"",Glutamine!X62)</f>
        <v/>
      </c>
      <c r="Y71" s="238" t="str">
        <f>IF(ISBLANK(Glutamine!Y62),"",Glutamine!Y62)</f>
        <v/>
      </c>
      <c r="Z71" s="238" t="str">
        <f>IF(ISBLANK(Glutamine!Z62),"",Glutamine!Z62)</f>
        <v/>
      </c>
      <c r="AA71" s="238" t="str">
        <f>IF(ISBLANK(Glutamine!AA62),"",Glutamine!AA62)</f>
        <v/>
      </c>
      <c r="AB71" s="238" t="str">
        <f>IF(ISBLANK(Glutamine!AB62),"",Glutamine!AB62)</f>
        <v/>
      </c>
      <c r="AC71" s="238" t="str">
        <f>IF(ISBLANK(Glutamine!AC62),"",Glutamine!AC62)</f>
        <v/>
      </c>
      <c r="AD71" s="238" t="str">
        <f>IF(ISBLANK(Glutamine!AD62),"",Glutamine!AD62)</f>
        <v/>
      </c>
      <c r="AE71" s="238" t="str">
        <f>IF(ISBLANK(Glutamine!AE62),"",Glutamine!AE62)</f>
        <v/>
      </c>
      <c r="AF71" s="238" t="str">
        <f>IF(ISBLANK(Glutamine!AF62),"",Glutamine!AF62)</f>
        <v/>
      </c>
      <c r="AG71" s="238" t="str">
        <f>IF(ISBLANK(Glutamine!AG62),"",Glutamine!AG62)</f>
        <v/>
      </c>
      <c r="AH71" s="238" t="str">
        <f>IF(ISBLANK(Glutamine!AH62),"",Glutamine!AH62)</f>
        <v/>
      </c>
      <c r="AI71" s="238" t="str">
        <f>IF(ISBLANK(Glutamine!AI62),"",Glutamine!AI62)</f>
        <v/>
      </c>
      <c r="AJ71" s="238" t="str">
        <f>IF(ISBLANK(Glutamine!AJ62),"",Glutamine!AJ62)</f>
        <v/>
      </c>
      <c r="AK71" s="238" t="str">
        <f>IF(ISBLANK(Glutamine!AK62),"",Glutamine!AK62)</f>
        <v/>
      </c>
      <c r="AL71" s="238" t="str">
        <f>IF(ISBLANK(Glutamine!AL62),"",Glutamine!AL62)</f>
        <v/>
      </c>
      <c r="AM71" s="238" t="str">
        <f>IF(ISBLANK(Glutamine!AM62),"",Glutamine!AM62)</f>
        <v/>
      </c>
      <c r="AN71" s="238" t="str">
        <f>IF(ISBLANK(Glutamine!AN62),"",Glutamine!AN62)</f>
        <v/>
      </c>
      <c r="AO71" s="238" t="str">
        <f>IF(ISBLANK(Glutamine!AO62),"",Glutamine!AO62)</f>
        <v/>
      </c>
      <c r="AP71" s="238" t="str">
        <f>IF(ISBLANK(Glutamine!AP62),"",Glutamine!AP62)</f>
        <v/>
      </c>
      <c r="AQ71" s="238" t="e">
        <f>IF(ISBLANK(Glutamine!#REF!),"",Glutamine!#REF!)</f>
        <v>#REF!</v>
      </c>
      <c r="AR71" s="238" t="e">
        <f>IF(ISBLANK(Glutamine!#REF!),"",Glutamine!#REF!)</f>
        <v>#REF!</v>
      </c>
      <c r="AS71" s="238" t="e">
        <f>IF(ISBLANK(Glutamine!#REF!),"",Glutamine!#REF!)</f>
        <v>#REF!</v>
      </c>
      <c r="AT71" s="238" t="e">
        <f>IF(ISBLANK(Glutamine!#REF!),"",Glutamine!#REF!)</f>
        <v>#REF!</v>
      </c>
      <c r="AU71" s="238" t="e">
        <f>IF(ISBLANK(Glutamine!#REF!),"",Glutamine!#REF!)</f>
        <v>#REF!</v>
      </c>
      <c r="AV71" s="238" t="e">
        <f>IF(ISBLANK(Glutamine!#REF!),"",Glutamine!#REF!)</f>
        <v>#REF!</v>
      </c>
      <c r="AW71" s="238" t="e">
        <f>IF(ISBLANK(Glutamine!#REF!),"",Glutamine!#REF!)</f>
        <v>#REF!</v>
      </c>
      <c r="AX71" s="238" t="e">
        <f>IF(ISBLANK(Glutamine!#REF!),"",Glutamine!#REF!)</f>
        <v>#REF!</v>
      </c>
      <c r="AY71" s="238" t="e">
        <f>IF(ISBLANK(Glutamine!#REF!),"",Glutamine!#REF!)</f>
        <v>#REF!</v>
      </c>
      <c r="AZ71" s="238" t="e">
        <f>IF(ISBLANK(Glutamine!#REF!),"",Glutamine!#REF!)</f>
        <v>#REF!</v>
      </c>
      <c r="BA71" s="238" t="e">
        <f>IF(ISBLANK(Glutamine!#REF!),"",Glutamine!#REF!)</f>
        <v>#REF!</v>
      </c>
      <c r="BB71" s="238" t="e">
        <f>IF(ISBLANK(Glutamine!#REF!),"",Glutamine!#REF!)</f>
        <v>#REF!</v>
      </c>
      <c r="BC71" s="238" t="e">
        <f>IF(ISBLANK(Glutamine!#REF!),"",Glutamine!#REF!)</f>
        <v>#REF!</v>
      </c>
      <c r="BD71" s="238" t="e">
        <f>IF(ISBLANK(Glutamine!#REF!),"",Glutamine!#REF!)</f>
        <v>#REF!</v>
      </c>
      <c r="BE71" s="238" t="e">
        <f>IF(ISBLANK(Glutamine!#REF!),"",Glutamine!#REF!)</f>
        <v>#REF!</v>
      </c>
      <c r="BF71" s="238" t="e">
        <f>IF(ISBLANK(Glutamine!#REF!),"",Glutamine!#REF!)</f>
        <v>#REF!</v>
      </c>
      <c r="BG71" s="238" t="e">
        <f>IF(ISBLANK(Glutamine!#REF!),"",Glutamine!#REF!)</f>
        <v>#REF!</v>
      </c>
      <c r="BH71" s="238" t="e">
        <f>IF(ISBLANK(Glutamine!#REF!),"",Glutamine!#REF!)</f>
        <v>#REF!</v>
      </c>
      <c r="BI71" s="238" t="e">
        <f>IF(ISBLANK(Glutamine!#REF!),"",Glutamine!#REF!)</f>
        <v>#REF!</v>
      </c>
      <c r="BJ71" s="238" t="e">
        <f>IF(ISBLANK(Glutamine!#REF!),"",Glutamine!#REF!)</f>
        <v>#REF!</v>
      </c>
      <c r="BK71" s="238" t="e">
        <f>IF(ISBLANK(Glutamine!#REF!),"",Glutamine!#REF!)</f>
        <v>#REF!</v>
      </c>
      <c r="BL71" s="238" t="e">
        <f>IF(ISBLANK(Glutamine!#REF!),"",Glutamine!#REF!)</f>
        <v>#REF!</v>
      </c>
      <c r="BM71" s="238" t="e">
        <f>IF(ISBLANK(Glutamine!#REF!),"",Glutamine!#REF!)</f>
        <v>#REF!</v>
      </c>
      <c r="BN71" s="238" t="str">
        <f>IF(ISBLANK('In Process Calc.'!B64),"",ROUND('In Process Calc.'!B64,2))</f>
        <v/>
      </c>
      <c r="BO71" s="238" t="str">
        <f>IF(ISBLANK('In Process Calc.'!C64),"",ROUND('In Process Calc.'!C64,2))</f>
        <v/>
      </c>
      <c r="BP71" s="238" t="str">
        <f>IF(ISBLANK('In Process Calc.'!E64),"",'In Process Calc.'!E64)</f>
        <v/>
      </c>
      <c r="BQ71" s="238" t="str">
        <f>IF(ISBLANK('In Process Calc.'!F64),"",'In Process Calc.'!F64)</f>
        <v/>
      </c>
      <c r="BR71" s="238" t="str">
        <f>IF(ISBLANK('In Process Calc.'!H64),"",'In Process Calc.'!H64)</f>
        <v/>
      </c>
      <c r="BS71" s="238" t="str">
        <f>IF(ISBLANK('In Process Calc.'!J64),"",'In Process Calc.'!J64)</f>
        <v/>
      </c>
      <c r="BT71" s="238" t="str">
        <f>IF(ISBLANK('In Process Calc.'!K64),"",'In Process Calc.'!K64)</f>
        <v/>
      </c>
      <c r="BU71" s="238" t="str">
        <f>IF(ISBLANK('In Process Calc.'!L64),"",'In Process Calc.'!L64)</f>
        <v/>
      </c>
      <c r="BV71" s="243" t="str">
        <f>IF(ISBLANK('In Process Calc.'!M64),"",'In Process Calc.'!M64)</f>
        <v/>
      </c>
      <c r="BW71" s="243" t="str">
        <f>IF(ISBLANK('In Process Calc.'!N64),"",'In Process Calc.'!N64)</f>
        <v/>
      </c>
      <c r="BX71" s="243" t="str">
        <f>IF(ISBLANK('In Process Calc.'!O64),"",'In Process Calc.'!O64)</f>
        <v/>
      </c>
      <c r="BY71" s="243" t="str">
        <f>IF(ISBLANK('In Process Calc.'!P64),"",'In Process Calc.'!P64)</f>
        <v/>
      </c>
      <c r="BZ71" s="243" t="str">
        <f>IF(ISBLANK('In Process Calc.'!Q64),"",'In Process Calc.'!Q64)</f>
        <v/>
      </c>
      <c r="CA71" s="243" t="str">
        <f>IF(ISBLANK('In Process Calc.'!R64),"",'In Process Calc.'!R64)</f>
        <v/>
      </c>
      <c r="CB71" s="243" t="str">
        <f>IF(ISBLANK('In Process Calc.'!S64),"",'In Process Calc.'!S64)</f>
        <v/>
      </c>
      <c r="CC71" s="243" t="str">
        <f>IF(ISBLANK('In Process Calc.'!T64),"",'In Process Calc.'!T64)</f>
        <v/>
      </c>
      <c r="CD71" s="243" t="str">
        <f>IF(ISBLANK('In Process Calc.'!U64),"",'In Process Calc.'!U64)</f>
        <v/>
      </c>
      <c r="CE71" s="243" t="str">
        <f>IF(ISBLANK('In Process Calc.'!V64),"",'In Process Calc.'!V64)</f>
        <v/>
      </c>
      <c r="CF71" s="243" t="str">
        <f>IF(ISBLANK('In Process Calc.'!W64),"",'In Process Calc.'!W64)</f>
        <v/>
      </c>
      <c r="CG71" s="243" t="str">
        <f>IF(ISBLANK('In Process Calc.'!X64),"",'In Process Calc.'!X64)</f>
        <v/>
      </c>
      <c r="CH71" s="243" t="str">
        <f>IF(ISBLANK('In Process Calc.'!Y64),"",'In Process Calc.'!Y64)</f>
        <v/>
      </c>
      <c r="CI71" s="243" t="str">
        <f>IF(ISBLANK('In Process Calc.'!Z64),"",'In Process Calc.'!Z64)</f>
        <v/>
      </c>
      <c r="CJ71" s="243" t="str">
        <f>IF(ISBLANK('In Process Calc.'!AA64),"",'In Process Calc.'!AA64)</f>
        <v/>
      </c>
      <c r="CK71" s="243" t="str">
        <f>IF(ISBLANK('In Process Calc.'!AB64),"",'In Process Calc.'!AB64)</f>
        <v/>
      </c>
      <c r="CL71" s="243" t="str">
        <f>IF(ISBLANK('In Process Calc.'!AC64),"",'In Process Calc.'!AC64)</f>
        <v/>
      </c>
      <c r="CM71" s="243" t="str">
        <f>IF(ISBLANK('In Process Calc.'!AD64),"",'In Process Calc.'!AD64)</f>
        <v/>
      </c>
      <c r="CN71" s="243" t="str">
        <f>IF(ISBLANK('In Process Calc.'!AE64),"",'In Process Calc.'!AE64)</f>
        <v/>
      </c>
      <c r="CO71" s="243" t="str">
        <f>IF(ISBLANK('In Process Calc.'!AF64),"",'In Process Calc.'!AF64)</f>
        <v/>
      </c>
      <c r="CP71" s="243" t="str">
        <f>IF(ISBLANK('In Process Calc.'!AG64),"",'In Process Calc.'!AG64)</f>
        <v/>
      </c>
      <c r="CQ71" s="243" t="str">
        <f>IF(ISBLANK('In Process Calc.'!AH64),"",'In Process Calc.'!AH64)</f>
        <v/>
      </c>
      <c r="CR71" s="243" t="str">
        <f>IF(ISBLANK('In Process Calc.'!AI64),"",'In Process Calc.'!AI64)</f>
        <v/>
      </c>
      <c r="CS71" s="243" t="str">
        <f>IF(ISBLANK('In Process Calc.'!AJ64),"",'In Process Calc.'!AJ64)</f>
        <v/>
      </c>
      <c r="CT71" s="243" t="str">
        <f>IF(ISBLANK('In Process Calc.'!AK64),"",'In Process Calc.'!AK64)</f>
        <v/>
      </c>
      <c r="CU71" s="243" t="str">
        <f>IF(ISBLANK('In Process Calc.'!AL64),"",'In Process Calc.'!AL64)</f>
        <v/>
      </c>
      <c r="CV71" s="243" t="str">
        <f>IF(ISBLANK('In Process Calc.'!AM64),"",'In Process Calc.'!AM64)</f>
        <v/>
      </c>
      <c r="CW71" s="243" t="str">
        <f>IF(ISBLANK('In Process Calc.'!AN64),"",'In Process Calc.'!AN64)</f>
        <v/>
      </c>
      <c r="CX71" s="243" t="str">
        <f>IF(ISBLANK('In Process Calc.'!AO64),"",'In Process Calc.'!AO64)</f>
        <v/>
      </c>
      <c r="CY71" s="243" t="str">
        <f>IF(ISBLANK('In Process Calc.'!AP64),"",'In Process Calc.'!AP64)</f>
        <v/>
      </c>
      <c r="CZ71" s="243" t="str">
        <f>IF(ISBLANK('In Process Calc.'!AQ64),"",'In Process Calc.'!AQ64)</f>
        <v/>
      </c>
      <c r="DA71" s="243" t="str">
        <f>IF(ISBLANK('In Process Calc.'!AR64),"",'In Process Calc.'!AR64)</f>
        <v/>
      </c>
      <c r="DB71" s="243" t="str">
        <f>IF(ISBLANK('In Process Calc.'!AS64),"",'In Process Calc.'!AS64)</f>
        <v/>
      </c>
      <c r="DC71" s="243" t="str">
        <f>IF(ISBLANK('In Process Calc.'!AT64),"",'In Process Calc.'!AT64)</f>
        <v/>
      </c>
      <c r="DD71" s="243" t="str">
        <f>IF(ISBLANK('In Process Calc.'!AU64),"",'In Process Calc.'!AU64)</f>
        <v/>
      </c>
      <c r="DE71" s="243" t="str">
        <f>IF(ISBLANK('In Process Calc.'!AV64),"",'In Process Calc.'!AV64)</f>
        <v/>
      </c>
      <c r="DF71" s="243" t="str">
        <f>IF(ISBLANK('In Process Calc.'!AW64),"",'In Process Calc.'!AW64)</f>
        <v/>
      </c>
      <c r="DG71" s="243" t="str">
        <f>IF(ISBLANK('In Process Calc.'!AX64),"",'In Process Calc.'!AX64)</f>
        <v/>
      </c>
      <c r="DH71" s="243" t="str">
        <f>IF(ISBLANK('In Process Calc.'!AY64),"",'In Process Calc.'!AY64)</f>
        <v/>
      </c>
      <c r="DI71" s="243" t="str">
        <f>IF(ISBLANK('In Process Calc.'!AZ64),"",'In Process Calc.'!AZ64)</f>
        <v/>
      </c>
      <c r="DJ71" s="243" t="str">
        <f>IF(ISBLANK('In Process Calc.'!BA64),"",'In Process Calc.'!BA64)</f>
        <v/>
      </c>
      <c r="DK71" s="243" t="str">
        <f>IF(ISBLANK('In Process Calc.'!BB64),"",'In Process Calc.'!BB64)</f>
        <v/>
      </c>
      <c r="DL71" s="243" t="str">
        <f>IF(ISBLANK('In Process Calc.'!BC64),"",'In Process Calc.'!BC64)</f>
        <v/>
      </c>
      <c r="DM71" s="243" t="str">
        <f>IF(ISBLANK('In Process Calc.'!BD64),"",'In Process Calc.'!BD64)</f>
        <v/>
      </c>
      <c r="DN71" s="243" t="str">
        <f>IF(ISBLANK('In Process Calc.'!BE64),"",'In Process Calc.'!BE64)</f>
        <v/>
      </c>
      <c r="DO71" s="243" t="str">
        <f>IF(ISBLANK('In Process Calc.'!BF64),"",'In Process Calc.'!BF64)</f>
        <v/>
      </c>
      <c r="DP71" s="243" t="str">
        <f>IF(ISBLANK('In Process Calc.'!BG64),"",'In Process Calc.'!BG64)</f>
        <v/>
      </c>
      <c r="DQ71" s="243" t="str">
        <f>IF(ISBLANK('In Process Calc.'!BH64),"",'In Process Calc.'!BH64)</f>
        <v/>
      </c>
      <c r="DR71" s="243" t="str">
        <f>IF(ISBLANK('In Process Calc.'!BI64),"",'In Process Calc.'!BI64)</f>
        <v/>
      </c>
      <c r="DS71" s="243" t="str">
        <f>IF(ISBLANK('In Process Calc.'!BJ64),"",'In Process Calc.'!BJ64)</f>
        <v/>
      </c>
      <c r="DT71" s="243" t="str">
        <f>IF(ISBLANK('In Process Calc.'!BK64),"",'In Process Calc.'!BK64)</f>
        <v/>
      </c>
      <c r="DU71" s="243" t="str">
        <f>IF(ISBLANK('In Process Calc.'!BL64),"",'In Process Calc.'!BL64)</f>
        <v/>
      </c>
      <c r="DV71" s="243" t="str">
        <f>IF(ISBLANK('In Process Calc.'!BM64),"",'In Process Calc.'!BM64)</f>
        <v/>
      </c>
      <c r="DW71" s="243" t="str">
        <f>IF(ISBLANK('In Process Calc.'!BN64),"",'In Process Calc.'!BN64)</f>
        <v/>
      </c>
      <c r="DX71" s="243" t="str">
        <f>IF(ISBLANK('In Process Calc.'!BO64),"",'In Process Calc.'!BO64)</f>
        <v/>
      </c>
      <c r="DY71" s="243" t="str">
        <f>IF(ISBLANK('In Process Calc.'!BP64),"",'In Process Calc.'!BP64)</f>
        <v/>
      </c>
      <c r="DZ71" s="243" t="str">
        <f>IF(ISBLANK('In Process Calc.'!BQ64),"",'In Process Calc.'!BQ64)</f>
        <v/>
      </c>
      <c r="EA71" s="243" t="str">
        <f>IF(ISBLANK('In Process Calc.'!BR64),"",'In Process Calc.'!BR64)</f>
        <v/>
      </c>
      <c r="EB71" s="243" t="str">
        <f>IF(ISBLANK('In Process Calc.'!BS64),"",'In Process Calc.'!BS64)</f>
        <v/>
      </c>
      <c r="EC71" s="243" t="str">
        <f>IF(ISBLANK('In Process Calc.'!BT64),"",'In Process Calc.'!BT64)</f>
        <v/>
      </c>
      <c r="ED71" s="243" t="str">
        <f>IF(ISBLANK('In Process Calc.'!BU64),"",'In Process Calc.'!BU64)</f>
        <v/>
      </c>
      <c r="EE71" s="243" t="str">
        <f>IF(ISBLANK('In Process Calc.'!BV64),"",'In Process Calc.'!BV64)</f>
        <v/>
      </c>
      <c r="EF71" s="243" t="str">
        <f>IF(ISBLANK('In Process Calc.'!BW64),"",'In Process Calc.'!BW64)</f>
        <v/>
      </c>
      <c r="EG71" s="243" t="str">
        <f>IF(ISBLANK('In Process Calc.'!BX64),"",'In Process Calc.'!BX64)</f>
        <v/>
      </c>
      <c r="EH71" s="243" t="str">
        <f>IF(ISBLANK('In Process Calc.'!BY64),"",'In Process Calc.'!BY64)</f>
        <v/>
      </c>
      <c r="EI71" s="243" t="str">
        <f>IF(ISBLANK('In Process Calc.'!BZ64),"",'In Process Calc.'!BZ64)</f>
        <v/>
      </c>
      <c r="EJ71" s="243" t="str">
        <f>IF(ISBLANK('In Process Calc.'!CA64),"",'In Process Calc.'!CA64)</f>
        <v/>
      </c>
      <c r="EK71" s="243" t="str">
        <f>IF(ISBLANK('Post Process Calc.'!A71),"",'Post Process Calc.'!A71)</f>
        <v/>
      </c>
      <c r="EL71" s="243" t="str">
        <f>IF(ISBLANK('Post Process Calc.'!C71),"",'Post Process Calc.'!C71)</f>
        <v/>
      </c>
      <c r="EM71" s="243" t="str">
        <f>IF(ISBLANK('Post Process Calc.'!D71),"",'Post Process Calc.'!D71)</f>
        <v/>
      </c>
      <c r="EN71" s="243" t="str">
        <f>IF(ISBLANK('Post Process Calc.'!E71),"",'Post Process Calc.'!E71)</f>
        <v/>
      </c>
      <c r="EO71" s="243" t="str">
        <f>IF(ISBLANK('Post Process Calc.'!F71),"",'Post Process Calc.'!F71)</f>
        <v/>
      </c>
      <c r="EP71" s="243" t="str">
        <f>IF(ISBLANK('Post Process Calc.'!G71),"",'Post Process Calc.'!G71)</f>
        <v/>
      </c>
      <c r="EQ71" s="243" t="str">
        <f>IF(ISBLANK('Post Process Calc.'!H71),"",'Post Process Calc.'!H71)</f>
        <v/>
      </c>
      <c r="ER71" s="243" t="str">
        <f>IF(ISBLANK('Post Process Calc.'!I71),"",'Post Process Calc.'!I71)</f>
        <v/>
      </c>
      <c r="ES71" s="243" t="str">
        <f>IF(ISBLANK('Post Process Calc.'!J71),"",'Post Process Calc.'!J71)</f>
        <v/>
      </c>
      <c r="ET71" s="243" t="str">
        <f>IF(ISBLANK('Post Process Calc.'!K71),"",'Post Process Calc.'!K71)</f>
        <v/>
      </c>
      <c r="EU71" s="243" t="str">
        <f>IF(ISBLANK('Post Process Calc.'!L71),"",'Post Process Calc.'!L71)</f>
        <v/>
      </c>
      <c r="EV71" s="243" t="str">
        <f>IF(ISBLANK('Post Process Calc.'!M71),"",'Post Process Calc.'!M71)</f>
        <v/>
      </c>
      <c r="EW71" s="243" t="str">
        <f>IF(ISBLANK('Post Process Calc.'!N71),"",'Post Process Calc.'!N71)</f>
        <v/>
      </c>
      <c r="EX71" s="243" t="str">
        <f>IF(ISBLANK('Post Process Calc.'!O71),"",'Post Process Calc.'!O71)</f>
        <v/>
      </c>
      <c r="EY71" s="243" t="str">
        <f>IF(ISBLANK('Post Process Calc.'!P71),"",'Post Process Calc.'!P71)</f>
        <v/>
      </c>
      <c r="EZ71" s="243" t="str">
        <f>IF(ISBLANK('Post Process Calc.'!Q71),"",'Post Process Calc.'!Q71)</f>
        <v/>
      </c>
      <c r="FA71" s="243" t="str">
        <f>IF(ISBLANK('Post Process Calc.'!R71),"",'Post Process Calc.'!R71)</f>
        <v/>
      </c>
      <c r="FB71" s="243" t="str">
        <f>IF(ISBLANK('Post Process Calc.'!S71),"",'Post Process Calc.'!S71)</f>
        <v/>
      </c>
      <c r="FC71" s="243" t="str">
        <f>IF(ISBLANK('Post Process Calc.'!T71),"",'Post Process Calc.'!T71)</f>
        <v/>
      </c>
      <c r="FD71" s="243" t="str">
        <f>IF(ISBLANK('Post Process Calc.'!U71),"",'Post Process Calc.'!U71)</f>
        <v/>
      </c>
      <c r="FE71" s="243" t="str">
        <f>IF(ISBLANK('Post Process Calc.'!V71),"",'Post Process Calc.'!V71)</f>
        <v/>
      </c>
      <c r="FF71" s="243" t="str">
        <f>IF(ISBLANK('Post Process Calc.'!W71),"",'Post Process Calc.'!W71)</f>
        <v/>
      </c>
      <c r="FG71" s="243" t="str">
        <f>IF(ISBLANK('Post Process Calc.'!X71),"",'Post Process Calc.'!X71)</f>
        <v/>
      </c>
      <c r="FH71" s="243" t="str">
        <f>IF(ISBLANK('Post Process Calc.'!Y71),"",'Post Process Calc.'!Y71)</f>
        <v/>
      </c>
      <c r="FI71" s="243" t="str">
        <f>IF(ISBLANK('Post Process Calc.'!Z71),"",'Post Process Calc.'!Z71)</f>
        <v/>
      </c>
      <c r="FJ71" s="243" t="str">
        <f>IF(ISBLANK('Post Process Calc.'!AA71),"",'Post Process Calc.'!AA71)</f>
        <v/>
      </c>
      <c r="FK71" s="243" t="str">
        <f>IF(ISBLANK('Post Process Calc.'!AB71),"",'Post Process Calc.'!AB71)</f>
        <v/>
      </c>
      <c r="FL71" s="243" t="str">
        <f>IF(ISBLANK('Post Process Calc.'!AC71),"",'Post Process Calc.'!AC71)</f>
        <v/>
      </c>
      <c r="FM71" s="243" t="str">
        <f>IF(ISBLANK('Post Process Calc.'!AD71),"",'Post Process Calc.'!AD71)</f>
        <v/>
      </c>
      <c r="FN71" s="243" t="str">
        <f>IF(ISBLANK('Post Process Calc.'!AE71),"",'Post Process Calc.'!AE71)</f>
        <v/>
      </c>
      <c r="FO71" s="243" t="str">
        <f>IF(ISBLANK('Post Process Calc.'!AF71),"",'Post Process Calc.'!AF71)</f>
        <v/>
      </c>
      <c r="FP71" s="243" t="str">
        <f>IF(ISBLANK('Post Process Calc.'!AG71),"",'Post Process Calc.'!AG71)</f>
        <v/>
      </c>
      <c r="FQ71" s="243" t="str">
        <f>IF(ISBLANK('Post Process Calc.'!AH71),"",'Post Process Calc.'!AH71)</f>
        <v/>
      </c>
      <c r="FR71" s="243" t="str">
        <f>IF(ISBLANK('Post Process Calc.'!AI71),"",'Post Process Calc.'!AI71)</f>
        <v/>
      </c>
      <c r="FS71" s="243" t="str">
        <f>IF(ISBLANK('Post Process Calc.'!AJ71),"",'Post Process Calc.'!AJ71)</f>
        <v/>
      </c>
    </row>
    <row r="72" spans="1:175">
      <c r="A72" s="238" t="str">
        <f>IF(Glutamine!B63&lt;&gt;0,Glutamine!$B$1,"")</f>
        <v/>
      </c>
      <c r="B72" s="238" t="str">
        <f>IF(ISBLANK(Glutamine!A63),"",Glutamine!A63)</f>
        <v/>
      </c>
      <c r="C72" s="245" t="str">
        <f>IF(ISBLANK(Glutamine!B63),"",Glutamine!B63)</f>
        <v/>
      </c>
      <c r="D72" s="246" t="str">
        <f>IF(ISBLANK(Glutamine!C63),"",Glutamine!C63)</f>
        <v/>
      </c>
      <c r="E72" s="238" t="str">
        <f>IF(ISBLANK(Glutamine!D63),"",Glutamine!D63)</f>
        <v/>
      </c>
      <c r="F72" s="238" t="str">
        <f>IF(ISBLANK(Glutamine!E63),"",Glutamine!E63)</f>
        <v/>
      </c>
      <c r="G72" s="238" t="str">
        <f>IF(ISBLANK(Glutamine!G63),"",Glutamine!G63)</f>
        <v/>
      </c>
      <c r="H72" s="238" t="str">
        <f>IF(ISBLANK(Glutamine!H63),"",Glutamine!H63)</f>
        <v/>
      </c>
      <c r="I72" s="238" t="str">
        <f>IF(ISBLANK(Glutamine!I63),"",Glutamine!I63)</f>
        <v/>
      </c>
      <c r="J72" s="238" t="str">
        <f>IF(ISBLANK(Glutamine!J63),"",Glutamine!J63)</f>
        <v/>
      </c>
      <c r="K72" s="238" t="str">
        <f>IF(ISBLANK(Glutamine!K63),"",Glutamine!K63)</f>
        <v/>
      </c>
      <c r="L72" s="238" t="str">
        <f>IF(ISBLANK(Glutamine!L63),"",Glutamine!L63)</f>
        <v/>
      </c>
      <c r="M72" s="238" t="str">
        <f>IF(ISBLANK(Glutamine!M63),"",Glutamine!M63)</f>
        <v/>
      </c>
      <c r="N72" s="238" t="str">
        <f>IF(ISBLANK(Glutamine!N63),"",Glutamine!N63)</f>
        <v/>
      </c>
      <c r="O72" s="238" t="str">
        <f>IF(ISBLANK(Glutamine!O63),"",Glutamine!O63)</f>
        <v/>
      </c>
      <c r="P72" s="238" t="str">
        <f>IF(ISBLANK(Glutamine!P63),"",Glutamine!P63)</f>
        <v/>
      </c>
      <c r="Q72" s="238" t="str">
        <f>IF(ISBLANK(Glutamine!Q63),"",Glutamine!Q63)</f>
        <v/>
      </c>
      <c r="R72" s="238" t="str">
        <f>IF(ISBLANK(Glutamine!R63),"",Glutamine!R63)</f>
        <v/>
      </c>
      <c r="S72" s="238" t="str">
        <f>IF(ISBLANK(Glutamine!S63),"",Glutamine!S63)</f>
        <v/>
      </c>
      <c r="T72" s="238" t="str">
        <f>IF(ISBLANK(Glutamine!T63),"",Glutamine!T63)</f>
        <v/>
      </c>
      <c r="U72" s="238" t="str">
        <f>IF(ISBLANK(Glutamine!U63),"",Glutamine!U63)</f>
        <v/>
      </c>
      <c r="V72" s="238" t="str">
        <f>IF(ISBLANK(Glutamine!V63),"",Glutamine!V63)</f>
        <v/>
      </c>
      <c r="W72" s="238" t="str">
        <f>IF(ISBLANK(Glutamine!W63),"",Glutamine!W63)</f>
        <v/>
      </c>
      <c r="X72" s="238" t="str">
        <f>IF(ISBLANK(Glutamine!X63),"",Glutamine!X63)</f>
        <v/>
      </c>
      <c r="Y72" s="238" t="str">
        <f>IF(ISBLANK(Glutamine!Y63),"",Glutamine!Y63)</f>
        <v/>
      </c>
      <c r="Z72" s="238" t="str">
        <f>IF(ISBLANK(Glutamine!Z63),"",Glutamine!Z63)</f>
        <v/>
      </c>
      <c r="AA72" s="238" t="str">
        <f>IF(ISBLANK(Glutamine!AA63),"",Glutamine!AA63)</f>
        <v/>
      </c>
      <c r="AB72" s="238" t="str">
        <f>IF(ISBLANK(Glutamine!AB63),"",Glutamine!AB63)</f>
        <v/>
      </c>
      <c r="AC72" s="238" t="str">
        <f>IF(ISBLANK(Glutamine!AC63),"",Glutamine!AC63)</f>
        <v/>
      </c>
      <c r="AD72" s="238" t="str">
        <f>IF(ISBLANK(Glutamine!AD63),"",Glutamine!AD63)</f>
        <v/>
      </c>
      <c r="AE72" s="238" t="str">
        <f>IF(ISBLANK(Glutamine!AE63),"",Glutamine!AE63)</f>
        <v/>
      </c>
      <c r="AF72" s="238" t="str">
        <f>IF(ISBLANK(Glutamine!AF63),"",Glutamine!AF63)</f>
        <v/>
      </c>
      <c r="AG72" s="238" t="str">
        <f>IF(ISBLANK(Glutamine!AG63),"",Glutamine!AG63)</f>
        <v/>
      </c>
      <c r="AH72" s="238" t="str">
        <f>IF(ISBLANK(Glutamine!AH63),"",Glutamine!AH63)</f>
        <v/>
      </c>
      <c r="AI72" s="238" t="str">
        <f>IF(ISBLANK(Glutamine!AI63),"",Glutamine!AI63)</f>
        <v/>
      </c>
      <c r="AJ72" s="238" t="str">
        <f>IF(ISBLANK(Glutamine!AJ63),"",Glutamine!AJ63)</f>
        <v/>
      </c>
      <c r="AK72" s="238" t="str">
        <f>IF(ISBLANK(Glutamine!AK63),"",Glutamine!AK63)</f>
        <v/>
      </c>
      <c r="AL72" s="238" t="str">
        <f>IF(ISBLANK(Glutamine!AL63),"",Glutamine!AL63)</f>
        <v/>
      </c>
      <c r="AM72" s="238" t="str">
        <f>IF(ISBLANK(Glutamine!AM63),"",Glutamine!AM63)</f>
        <v/>
      </c>
      <c r="AN72" s="238" t="str">
        <f>IF(ISBLANK(Glutamine!AN63),"",Glutamine!AN63)</f>
        <v/>
      </c>
      <c r="AO72" s="238" t="str">
        <f>IF(ISBLANK(Glutamine!AO63),"",Glutamine!AO63)</f>
        <v/>
      </c>
      <c r="AP72" s="238" t="str">
        <f>IF(ISBLANK(Glutamine!AP63),"",Glutamine!AP63)</f>
        <v/>
      </c>
      <c r="AQ72" s="238" t="e">
        <f>IF(ISBLANK(Glutamine!#REF!),"",Glutamine!#REF!)</f>
        <v>#REF!</v>
      </c>
      <c r="AR72" s="238" t="e">
        <f>IF(ISBLANK(Glutamine!#REF!),"",Glutamine!#REF!)</f>
        <v>#REF!</v>
      </c>
      <c r="AS72" s="238" t="e">
        <f>IF(ISBLANK(Glutamine!#REF!),"",Glutamine!#REF!)</f>
        <v>#REF!</v>
      </c>
      <c r="AT72" s="238" t="e">
        <f>IF(ISBLANK(Glutamine!#REF!),"",Glutamine!#REF!)</f>
        <v>#REF!</v>
      </c>
      <c r="AU72" s="238" t="e">
        <f>IF(ISBLANK(Glutamine!#REF!),"",Glutamine!#REF!)</f>
        <v>#REF!</v>
      </c>
      <c r="AV72" s="238" t="e">
        <f>IF(ISBLANK(Glutamine!#REF!),"",Glutamine!#REF!)</f>
        <v>#REF!</v>
      </c>
      <c r="AW72" s="238" t="e">
        <f>IF(ISBLANK(Glutamine!#REF!),"",Glutamine!#REF!)</f>
        <v>#REF!</v>
      </c>
      <c r="AX72" s="238" t="e">
        <f>IF(ISBLANK(Glutamine!#REF!),"",Glutamine!#REF!)</f>
        <v>#REF!</v>
      </c>
      <c r="AY72" s="238" t="e">
        <f>IF(ISBLANK(Glutamine!#REF!),"",Glutamine!#REF!)</f>
        <v>#REF!</v>
      </c>
      <c r="AZ72" s="238" t="e">
        <f>IF(ISBLANK(Glutamine!#REF!),"",Glutamine!#REF!)</f>
        <v>#REF!</v>
      </c>
      <c r="BA72" s="238" t="e">
        <f>IF(ISBLANK(Glutamine!#REF!),"",Glutamine!#REF!)</f>
        <v>#REF!</v>
      </c>
      <c r="BB72" s="238" t="e">
        <f>IF(ISBLANK(Glutamine!#REF!),"",Glutamine!#REF!)</f>
        <v>#REF!</v>
      </c>
      <c r="BC72" s="238" t="e">
        <f>IF(ISBLANK(Glutamine!#REF!),"",Glutamine!#REF!)</f>
        <v>#REF!</v>
      </c>
      <c r="BD72" s="238" t="e">
        <f>IF(ISBLANK(Glutamine!#REF!),"",Glutamine!#REF!)</f>
        <v>#REF!</v>
      </c>
      <c r="BE72" s="238" t="e">
        <f>IF(ISBLANK(Glutamine!#REF!),"",Glutamine!#REF!)</f>
        <v>#REF!</v>
      </c>
      <c r="BF72" s="238" t="e">
        <f>IF(ISBLANK(Glutamine!#REF!),"",Glutamine!#REF!)</f>
        <v>#REF!</v>
      </c>
      <c r="BG72" s="238" t="e">
        <f>IF(ISBLANK(Glutamine!#REF!),"",Glutamine!#REF!)</f>
        <v>#REF!</v>
      </c>
      <c r="BH72" s="238" t="e">
        <f>IF(ISBLANK(Glutamine!#REF!),"",Glutamine!#REF!)</f>
        <v>#REF!</v>
      </c>
      <c r="BI72" s="238" t="e">
        <f>IF(ISBLANK(Glutamine!#REF!),"",Glutamine!#REF!)</f>
        <v>#REF!</v>
      </c>
      <c r="BJ72" s="238" t="e">
        <f>IF(ISBLANK(Glutamine!#REF!),"",Glutamine!#REF!)</f>
        <v>#REF!</v>
      </c>
      <c r="BK72" s="238" t="e">
        <f>IF(ISBLANK(Glutamine!#REF!),"",Glutamine!#REF!)</f>
        <v>#REF!</v>
      </c>
      <c r="BL72" s="238" t="e">
        <f>IF(ISBLANK(Glutamine!#REF!),"",Glutamine!#REF!)</f>
        <v>#REF!</v>
      </c>
      <c r="BM72" s="238" t="e">
        <f>IF(ISBLANK(Glutamine!#REF!),"",Glutamine!#REF!)</f>
        <v>#REF!</v>
      </c>
      <c r="BN72" s="238" t="str">
        <f>IF(ISBLANK('In Process Calc.'!B65),"",ROUND('In Process Calc.'!B65,2))</f>
        <v/>
      </c>
      <c r="BO72" s="238" t="str">
        <f>IF(ISBLANK('In Process Calc.'!C65),"",ROUND('In Process Calc.'!C65,2))</f>
        <v/>
      </c>
      <c r="BP72" s="238" t="str">
        <f>IF(ISBLANK('In Process Calc.'!E65),"",'In Process Calc.'!E65)</f>
        <v/>
      </c>
      <c r="BQ72" s="238" t="str">
        <f>IF(ISBLANK('In Process Calc.'!F65),"",'In Process Calc.'!F65)</f>
        <v/>
      </c>
      <c r="BR72" s="238" t="str">
        <f>IF(ISBLANK('In Process Calc.'!H65),"",'In Process Calc.'!H65)</f>
        <v/>
      </c>
      <c r="BS72" s="238" t="str">
        <f>IF(ISBLANK('In Process Calc.'!J65),"",'In Process Calc.'!J65)</f>
        <v/>
      </c>
      <c r="BT72" s="238" t="str">
        <f>IF(ISBLANK('In Process Calc.'!K65),"",'In Process Calc.'!K65)</f>
        <v/>
      </c>
      <c r="BU72" s="238" t="str">
        <f>IF(ISBLANK('In Process Calc.'!L65),"",'In Process Calc.'!L65)</f>
        <v/>
      </c>
      <c r="BV72" s="243" t="str">
        <f>IF(ISBLANK('In Process Calc.'!M65),"",'In Process Calc.'!M65)</f>
        <v/>
      </c>
      <c r="BW72" s="243" t="str">
        <f>IF(ISBLANK('In Process Calc.'!N65),"",'In Process Calc.'!N65)</f>
        <v/>
      </c>
      <c r="BX72" s="243" t="str">
        <f>IF(ISBLANK('In Process Calc.'!O65),"",'In Process Calc.'!O65)</f>
        <v/>
      </c>
      <c r="BY72" s="243" t="str">
        <f>IF(ISBLANK('In Process Calc.'!P65),"",'In Process Calc.'!P65)</f>
        <v/>
      </c>
      <c r="BZ72" s="243" t="str">
        <f>IF(ISBLANK('In Process Calc.'!Q65),"",'In Process Calc.'!Q65)</f>
        <v/>
      </c>
      <c r="CA72" s="243" t="str">
        <f>IF(ISBLANK('In Process Calc.'!R65),"",'In Process Calc.'!R65)</f>
        <v/>
      </c>
      <c r="CB72" s="243" t="str">
        <f>IF(ISBLANK('In Process Calc.'!S65),"",'In Process Calc.'!S65)</f>
        <v/>
      </c>
      <c r="CC72" s="243" t="str">
        <f>IF(ISBLANK('In Process Calc.'!T65),"",'In Process Calc.'!T65)</f>
        <v/>
      </c>
      <c r="CD72" s="243" t="str">
        <f>IF(ISBLANK('In Process Calc.'!U65),"",'In Process Calc.'!U65)</f>
        <v/>
      </c>
      <c r="CE72" s="243" t="str">
        <f>IF(ISBLANK('In Process Calc.'!V65),"",'In Process Calc.'!V65)</f>
        <v/>
      </c>
      <c r="CF72" s="243" t="str">
        <f>IF(ISBLANK('In Process Calc.'!W65),"",'In Process Calc.'!W65)</f>
        <v/>
      </c>
      <c r="CG72" s="243" t="str">
        <f>IF(ISBLANK('In Process Calc.'!X65),"",'In Process Calc.'!X65)</f>
        <v/>
      </c>
      <c r="CH72" s="243" t="str">
        <f>IF(ISBLANK('In Process Calc.'!Y65),"",'In Process Calc.'!Y65)</f>
        <v/>
      </c>
      <c r="CI72" s="243" t="str">
        <f>IF(ISBLANK('In Process Calc.'!Z65),"",'In Process Calc.'!Z65)</f>
        <v/>
      </c>
      <c r="CJ72" s="243" t="str">
        <f>IF(ISBLANK('In Process Calc.'!AA65),"",'In Process Calc.'!AA65)</f>
        <v/>
      </c>
      <c r="CK72" s="243" t="str">
        <f>IF(ISBLANK('In Process Calc.'!AB65),"",'In Process Calc.'!AB65)</f>
        <v/>
      </c>
      <c r="CL72" s="243" t="str">
        <f>IF(ISBLANK('In Process Calc.'!AC65),"",'In Process Calc.'!AC65)</f>
        <v/>
      </c>
      <c r="CM72" s="243" t="str">
        <f>IF(ISBLANK('In Process Calc.'!AD65),"",'In Process Calc.'!AD65)</f>
        <v/>
      </c>
      <c r="CN72" s="243" t="str">
        <f>IF(ISBLANK('In Process Calc.'!AE65),"",'In Process Calc.'!AE65)</f>
        <v/>
      </c>
      <c r="CO72" s="243" t="str">
        <f>IF(ISBLANK('In Process Calc.'!AF65),"",'In Process Calc.'!AF65)</f>
        <v/>
      </c>
      <c r="CP72" s="243" t="str">
        <f>IF(ISBLANK('In Process Calc.'!AG65),"",'In Process Calc.'!AG65)</f>
        <v/>
      </c>
      <c r="CQ72" s="243" t="str">
        <f>IF(ISBLANK('In Process Calc.'!AH65),"",'In Process Calc.'!AH65)</f>
        <v/>
      </c>
      <c r="CR72" s="243" t="str">
        <f>IF(ISBLANK('In Process Calc.'!AI65),"",'In Process Calc.'!AI65)</f>
        <v/>
      </c>
      <c r="CS72" s="243" t="str">
        <f>IF(ISBLANK('In Process Calc.'!AJ65),"",'In Process Calc.'!AJ65)</f>
        <v/>
      </c>
      <c r="CT72" s="243" t="str">
        <f>IF(ISBLANK('In Process Calc.'!AK65),"",'In Process Calc.'!AK65)</f>
        <v/>
      </c>
      <c r="CU72" s="243" t="str">
        <f>IF(ISBLANK('In Process Calc.'!AL65),"",'In Process Calc.'!AL65)</f>
        <v/>
      </c>
      <c r="CV72" s="243" t="str">
        <f>IF(ISBLANK('In Process Calc.'!AM65),"",'In Process Calc.'!AM65)</f>
        <v/>
      </c>
      <c r="CW72" s="243" t="str">
        <f>IF(ISBLANK('In Process Calc.'!AN65),"",'In Process Calc.'!AN65)</f>
        <v/>
      </c>
      <c r="CX72" s="243" t="str">
        <f>IF(ISBLANK('In Process Calc.'!AO65),"",'In Process Calc.'!AO65)</f>
        <v/>
      </c>
      <c r="CY72" s="243" t="str">
        <f>IF(ISBLANK('In Process Calc.'!AP65),"",'In Process Calc.'!AP65)</f>
        <v/>
      </c>
      <c r="CZ72" s="243" t="str">
        <f>IF(ISBLANK('In Process Calc.'!AQ65),"",'In Process Calc.'!AQ65)</f>
        <v/>
      </c>
      <c r="DA72" s="243" t="str">
        <f>IF(ISBLANK('In Process Calc.'!AR65),"",'In Process Calc.'!AR65)</f>
        <v/>
      </c>
      <c r="DB72" s="243" t="str">
        <f>IF(ISBLANK('In Process Calc.'!AS65),"",'In Process Calc.'!AS65)</f>
        <v/>
      </c>
      <c r="DC72" s="243" t="str">
        <f>IF(ISBLANK('In Process Calc.'!AT65),"",'In Process Calc.'!AT65)</f>
        <v/>
      </c>
      <c r="DD72" s="243" t="str">
        <f>IF(ISBLANK('In Process Calc.'!AU65),"",'In Process Calc.'!AU65)</f>
        <v/>
      </c>
      <c r="DE72" s="243" t="str">
        <f>IF(ISBLANK('In Process Calc.'!AV65),"",'In Process Calc.'!AV65)</f>
        <v/>
      </c>
      <c r="DF72" s="243" t="str">
        <f>IF(ISBLANK('In Process Calc.'!AW65),"",'In Process Calc.'!AW65)</f>
        <v/>
      </c>
      <c r="DG72" s="243" t="str">
        <f>IF(ISBLANK('In Process Calc.'!AX65),"",'In Process Calc.'!AX65)</f>
        <v/>
      </c>
      <c r="DH72" s="243" t="str">
        <f>IF(ISBLANK('In Process Calc.'!AY65),"",'In Process Calc.'!AY65)</f>
        <v/>
      </c>
      <c r="DI72" s="243" t="str">
        <f>IF(ISBLANK('In Process Calc.'!AZ65),"",'In Process Calc.'!AZ65)</f>
        <v/>
      </c>
      <c r="DJ72" s="243" t="str">
        <f>IF(ISBLANK('In Process Calc.'!BA65),"",'In Process Calc.'!BA65)</f>
        <v/>
      </c>
      <c r="DK72" s="243" t="str">
        <f>IF(ISBLANK('In Process Calc.'!BB65),"",'In Process Calc.'!BB65)</f>
        <v/>
      </c>
      <c r="DL72" s="243" t="str">
        <f>IF(ISBLANK('In Process Calc.'!BC65),"",'In Process Calc.'!BC65)</f>
        <v/>
      </c>
      <c r="DM72" s="243" t="str">
        <f>IF(ISBLANK('In Process Calc.'!BD65),"",'In Process Calc.'!BD65)</f>
        <v/>
      </c>
      <c r="DN72" s="243" t="str">
        <f>IF(ISBLANK('In Process Calc.'!BE65),"",'In Process Calc.'!BE65)</f>
        <v/>
      </c>
      <c r="DO72" s="243" t="str">
        <f>IF(ISBLANK('In Process Calc.'!BF65),"",'In Process Calc.'!BF65)</f>
        <v/>
      </c>
      <c r="DP72" s="243" t="str">
        <f>IF(ISBLANK('In Process Calc.'!BG65),"",'In Process Calc.'!BG65)</f>
        <v/>
      </c>
      <c r="DQ72" s="243" t="str">
        <f>IF(ISBLANK('In Process Calc.'!BH65),"",'In Process Calc.'!BH65)</f>
        <v/>
      </c>
      <c r="DR72" s="243" t="str">
        <f>IF(ISBLANK('In Process Calc.'!BI65),"",'In Process Calc.'!BI65)</f>
        <v/>
      </c>
      <c r="DS72" s="243" t="str">
        <f>IF(ISBLANK('In Process Calc.'!BJ65),"",'In Process Calc.'!BJ65)</f>
        <v/>
      </c>
      <c r="DT72" s="243" t="str">
        <f>IF(ISBLANK('In Process Calc.'!BK65),"",'In Process Calc.'!BK65)</f>
        <v/>
      </c>
      <c r="DU72" s="243" t="str">
        <f>IF(ISBLANK('In Process Calc.'!BL65),"",'In Process Calc.'!BL65)</f>
        <v/>
      </c>
      <c r="DV72" s="243" t="str">
        <f>IF(ISBLANK('In Process Calc.'!BM65),"",'In Process Calc.'!BM65)</f>
        <v/>
      </c>
      <c r="DW72" s="243" t="str">
        <f>IF(ISBLANK('In Process Calc.'!BN65),"",'In Process Calc.'!BN65)</f>
        <v/>
      </c>
      <c r="DX72" s="243" t="str">
        <f>IF(ISBLANK('In Process Calc.'!BO65),"",'In Process Calc.'!BO65)</f>
        <v/>
      </c>
      <c r="DY72" s="243" t="str">
        <f>IF(ISBLANK('In Process Calc.'!BP65),"",'In Process Calc.'!BP65)</f>
        <v/>
      </c>
      <c r="DZ72" s="243" t="str">
        <f>IF(ISBLANK('In Process Calc.'!BQ65),"",'In Process Calc.'!BQ65)</f>
        <v/>
      </c>
      <c r="EA72" s="243" t="str">
        <f>IF(ISBLANK('In Process Calc.'!BR65),"",'In Process Calc.'!BR65)</f>
        <v/>
      </c>
      <c r="EB72" s="243" t="str">
        <f>IF(ISBLANK('In Process Calc.'!BS65),"",'In Process Calc.'!BS65)</f>
        <v/>
      </c>
      <c r="EC72" s="243" t="str">
        <f>IF(ISBLANK('In Process Calc.'!BT65),"",'In Process Calc.'!BT65)</f>
        <v/>
      </c>
      <c r="ED72" s="243" t="str">
        <f>IF(ISBLANK('In Process Calc.'!BU65),"",'In Process Calc.'!BU65)</f>
        <v/>
      </c>
      <c r="EE72" s="243" t="str">
        <f>IF(ISBLANK('In Process Calc.'!BV65),"",'In Process Calc.'!BV65)</f>
        <v/>
      </c>
      <c r="EF72" s="243" t="str">
        <f>IF(ISBLANK('In Process Calc.'!BW65),"",'In Process Calc.'!BW65)</f>
        <v/>
      </c>
      <c r="EG72" s="243" t="str">
        <f>IF(ISBLANK('In Process Calc.'!BX65),"",'In Process Calc.'!BX65)</f>
        <v/>
      </c>
      <c r="EH72" s="243" t="str">
        <f>IF(ISBLANK('In Process Calc.'!BY65),"",'In Process Calc.'!BY65)</f>
        <v/>
      </c>
      <c r="EI72" s="243" t="str">
        <f>IF(ISBLANK('In Process Calc.'!BZ65),"",'In Process Calc.'!BZ65)</f>
        <v/>
      </c>
      <c r="EJ72" s="243" t="str">
        <f>IF(ISBLANK('In Process Calc.'!CA65),"",'In Process Calc.'!CA65)</f>
        <v/>
      </c>
      <c r="EK72" s="243" t="str">
        <f>IF(ISBLANK('Post Process Calc.'!A72),"",'Post Process Calc.'!A72)</f>
        <v/>
      </c>
      <c r="EL72" s="243" t="str">
        <f>IF(ISBLANK('Post Process Calc.'!C72),"",'Post Process Calc.'!C72)</f>
        <v/>
      </c>
      <c r="EM72" s="243" t="str">
        <f>IF(ISBLANK('Post Process Calc.'!D72),"",'Post Process Calc.'!D72)</f>
        <v/>
      </c>
      <c r="EN72" s="243" t="str">
        <f>IF(ISBLANK('Post Process Calc.'!E72),"",'Post Process Calc.'!E72)</f>
        <v/>
      </c>
      <c r="EO72" s="243" t="str">
        <f>IF(ISBLANK('Post Process Calc.'!F72),"",'Post Process Calc.'!F72)</f>
        <v/>
      </c>
      <c r="EP72" s="243" t="str">
        <f>IF(ISBLANK('Post Process Calc.'!G72),"",'Post Process Calc.'!G72)</f>
        <v/>
      </c>
      <c r="EQ72" s="243" t="str">
        <f>IF(ISBLANK('Post Process Calc.'!H72),"",'Post Process Calc.'!H72)</f>
        <v/>
      </c>
      <c r="ER72" s="243" t="str">
        <f>IF(ISBLANK('Post Process Calc.'!I72),"",'Post Process Calc.'!I72)</f>
        <v/>
      </c>
      <c r="ES72" s="243" t="str">
        <f>IF(ISBLANK('Post Process Calc.'!J72),"",'Post Process Calc.'!J72)</f>
        <v/>
      </c>
      <c r="ET72" s="243" t="str">
        <f>IF(ISBLANK('Post Process Calc.'!K72),"",'Post Process Calc.'!K72)</f>
        <v/>
      </c>
      <c r="EU72" s="243" t="str">
        <f>IF(ISBLANK('Post Process Calc.'!L72),"",'Post Process Calc.'!L72)</f>
        <v/>
      </c>
      <c r="EV72" s="243" t="str">
        <f>IF(ISBLANK('Post Process Calc.'!M72),"",'Post Process Calc.'!M72)</f>
        <v/>
      </c>
      <c r="EW72" s="243" t="str">
        <f>IF(ISBLANK('Post Process Calc.'!N72),"",'Post Process Calc.'!N72)</f>
        <v/>
      </c>
      <c r="EX72" s="243" t="str">
        <f>IF(ISBLANK('Post Process Calc.'!O72),"",'Post Process Calc.'!O72)</f>
        <v/>
      </c>
      <c r="EY72" s="243" t="str">
        <f>IF(ISBLANK('Post Process Calc.'!P72),"",'Post Process Calc.'!P72)</f>
        <v/>
      </c>
      <c r="EZ72" s="243" t="str">
        <f>IF(ISBLANK('Post Process Calc.'!Q72),"",'Post Process Calc.'!Q72)</f>
        <v/>
      </c>
      <c r="FA72" s="243" t="str">
        <f>IF(ISBLANK('Post Process Calc.'!R72),"",'Post Process Calc.'!R72)</f>
        <v/>
      </c>
      <c r="FB72" s="243" t="str">
        <f>IF(ISBLANK('Post Process Calc.'!S72),"",'Post Process Calc.'!S72)</f>
        <v/>
      </c>
      <c r="FC72" s="243" t="str">
        <f>IF(ISBLANK('Post Process Calc.'!T72),"",'Post Process Calc.'!T72)</f>
        <v/>
      </c>
      <c r="FD72" s="243" t="str">
        <f>IF(ISBLANK('Post Process Calc.'!U72),"",'Post Process Calc.'!U72)</f>
        <v/>
      </c>
      <c r="FE72" s="243" t="str">
        <f>IF(ISBLANK('Post Process Calc.'!V72),"",'Post Process Calc.'!V72)</f>
        <v/>
      </c>
      <c r="FF72" s="243" t="str">
        <f>IF(ISBLANK('Post Process Calc.'!W72),"",'Post Process Calc.'!W72)</f>
        <v/>
      </c>
      <c r="FG72" s="243" t="str">
        <f>IF(ISBLANK('Post Process Calc.'!X72),"",'Post Process Calc.'!X72)</f>
        <v/>
      </c>
      <c r="FH72" s="243" t="str">
        <f>IF(ISBLANK('Post Process Calc.'!Y72),"",'Post Process Calc.'!Y72)</f>
        <v/>
      </c>
      <c r="FI72" s="243" t="str">
        <f>IF(ISBLANK('Post Process Calc.'!Z72),"",'Post Process Calc.'!Z72)</f>
        <v/>
      </c>
      <c r="FJ72" s="243" t="str">
        <f>IF(ISBLANK('Post Process Calc.'!AA72),"",'Post Process Calc.'!AA72)</f>
        <v/>
      </c>
      <c r="FK72" s="243" t="str">
        <f>IF(ISBLANK('Post Process Calc.'!AB72),"",'Post Process Calc.'!AB72)</f>
        <v/>
      </c>
      <c r="FL72" s="243" t="str">
        <f>IF(ISBLANK('Post Process Calc.'!AC72),"",'Post Process Calc.'!AC72)</f>
        <v/>
      </c>
      <c r="FM72" s="243" t="str">
        <f>IF(ISBLANK('Post Process Calc.'!AD72),"",'Post Process Calc.'!AD72)</f>
        <v/>
      </c>
      <c r="FN72" s="243" t="str">
        <f>IF(ISBLANK('Post Process Calc.'!AE72),"",'Post Process Calc.'!AE72)</f>
        <v/>
      </c>
      <c r="FO72" s="243" t="str">
        <f>IF(ISBLANK('Post Process Calc.'!AF72),"",'Post Process Calc.'!AF72)</f>
        <v/>
      </c>
      <c r="FP72" s="243" t="str">
        <f>IF(ISBLANK('Post Process Calc.'!AG72),"",'Post Process Calc.'!AG72)</f>
        <v/>
      </c>
      <c r="FQ72" s="243" t="str">
        <f>IF(ISBLANK('Post Process Calc.'!AH72),"",'Post Process Calc.'!AH72)</f>
        <v/>
      </c>
      <c r="FR72" s="243" t="str">
        <f>IF(ISBLANK('Post Process Calc.'!AI72),"",'Post Process Calc.'!AI72)</f>
        <v/>
      </c>
      <c r="FS72" s="243" t="str">
        <f>IF(ISBLANK('Post Process Calc.'!AJ72),"",'Post Process Calc.'!AJ72)</f>
        <v/>
      </c>
    </row>
    <row r="73" spans="1:175">
      <c r="A73" s="238" t="str">
        <f>IF(Glutamine!B64&lt;&gt;0,Glutamine!$B$1,"")</f>
        <v/>
      </c>
      <c r="B73" s="238" t="str">
        <f>IF(ISBLANK(Glutamine!A64),"",Glutamine!A64)</f>
        <v/>
      </c>
      <c r="C73" s="245" t="str">
        <f>IF(ISBLANK(Glutamine!B64),"",Glutamine!B64)</f>
        <v/>
      </c>
      <c r="D73" s="246" t="str">
        <f>IF(ISBLANK(Glutamine!C64),"",Glutamine!C64)</f>
        <v/>
      </c>
      <c r="E73" s="238" t="str">
        <f>IF(ISBLANK(Glutamine!D64),"",Glutamine!D64)</f>
        <v/>
      </c>
      <c r="F73" s="238" t="str">
        <f>IF(ISBLANK(Glutamine!E64),"",Glutamine!E64)</f>
        <v/>
      </c>
      <c r="G73" s="238" t="str">
        <f>IF(ISBLANK(Glutamine!G64),"",Glutamine!G64)</f>
        <v/>
      </c>
      <c r="H73" s="238" t="str">
        <f>IF(ISBLANK(Glutamine!H64),"",Glutamine!H64)</f>
        <v/>
      </c>
      <c r="I73" s="238" t="str">
        <f>IF(ISBLANK(Glutamine!I64),"",Glutamine!I64)</f>
        <v/>
      </c>
      <c r="J73" s="238" t="str">
        <f>IF(ISBLANK(Glutamine!J64),"",Glutamine!J64)</f>
        <v/>
      </c>
      <c r="K73" s="238" t="str">
        <f>IF(ISBLANK(Glutamine!K64),"",Glutamine!K64)</f>
        <v/>
      </c>
      <c r="L73" s="238" t="str">
        <f>IF(ISBLANK(Glutamine!L64),"",Glutamine!L64)</f>
        <v/>
      </c>
      <c r="M73" s="238" t="str">
        <f>IF(ISBLANK(Glutamine!M64),"",Glutamine!M64)</f>
        <v/>
      </c>
      <c r="N73" s="238" t="str">
        <f>IF(ISBLANK(Glutamine!N64),"",Glutamine!N64)</f>
        <v/>
      </c>
      <c r="O73" s="238" t="str">
        <f>IF(ISBLANK(Glutamine!O64),"",Glutamine!O64)</f>
        <v/>
      </c>
      <c r="P73" s="238" t="str">
        <f>IF(ISBLANK(Glutamine!P64),"",Glutamine!P64)</f>
        <v/>
      </c>
      <c r="Q73" s="238" t="str">
        <f>IF(ISBLANK(Glutamine!Q64),"",Glutamine!Q64)</f>
        <v/>
      </c>
      <c r="R73" s="238" t="str">
        <f>IF(ISBLANK(Glutamine!R64),"",Glutamine!R64)</f>
        <v/>
      </c>
      <c r="S73" s="238" t="str">
        <f>IF(ISBLANK(Glutamine!S64),"",Glutamine!S64)</f>
        <v/>
      </c>
      <c r="T73" s="238" t="str">
        <f>IF(ISBLANK(Glutamine!T64),"",Glutamine!T64)</f>
        <v/>
      </c>
      <c r="U73" s="238" t="str">
        <f>IF(ISBLANK(Glutamine!U64),"",Glutamine!U64)</f>
        <v/>
      </c>
      <c r="V73" s="238" t="str">
        <f>IF(ISBLANK(Glutamine!V64),"",Glutamine!V64)</f>
        <v/>
      </c>
      <c r="W73" s="238" t="str">
        <f>IF(ISBLANK(Glutamine!W64),"",Glutamine!W64)</f>
        <v/>
      </c>
      <c r="X73" s="238" t="str">
        <f>IF(ISBLANK(Glutamine!X64),"",Glutamine!X64)</f>
        <v/>
      </c>
      <c r="Y73" s="238" t="str">
        <f>IF(ISBLANK(Glutamine!Y64),"",Glutamine!Y64)</f>
        <v/>
      </c>
      <c r="Z73" s="238" t="str">
        <f>IF(ISBLANK(Glutamine!Z64),"",Glutamine!Z64)</f>
        <v/>
      </c>
      <c r="AA73" s="238" t="str">
        <f>IF(ISBLANK(Glutamine!AA64),"",Glutamine!AA64)</f>
        <v/>
      </c>
      <c r="AB73" s="238" t="str">
        <f>IF(ISBLANK(Glutamine!AB64),"",Glutamine!AB64)</f>
        <v/>
      </c>
      <c r="AC73" s="238" t="str">
        <f>IF(ISBLANK(Glutamine!AC64),"",Glutamine!AC64)</f>
        <v/>
      </c>
      <c r="AD73" s="238" t="str">
        <f>IF(ISBLANK(Glutamine!AD64),"",Glutamine!AD64)</f>
        <v/>
      </c>
      <c r="AE73" s="238" t="str">
        <f>IF(ISBLANK(Glutamine!AE64),"",Glutamine!AE64)</f>
        <v/>
      </c>
      <c r="AF73" s="238" t="str">
        <f>IF(ISBLANK(Glutamine!AF64),"",Glutamine!AF64)</f>
        <v/>
      </c>
      <c r="AG73" s="238" t="str">
        <f>IF(ISBLANK(Glutamine!AG64),"",Glutamine!AG64)</f>
        <v/>
      </c>
      <c r="AH73" s="238" t="str">
        <f>IF(ISBLANK(Glutamine!AH64),"",Glutamine!AH64)</f>
        <v/>
      </c>
      <c r="AI73" s="238" t="str">
        <f>IF(ISBLANK(Glutamine!AI64),"",Glutamine!AI64)</f>
        <v/>
      </c>
      <c r="AJ73" s="238" t="str">
        <f>IF(ISBLANK(Glutamine!AJ64),"",Glutamine!AJ64)</f>
        <v/>
      </c>
      <c r="AK73" s="238" t="str">
        <f>IF(ISBLANK(Glutamine!AK64),"",Glutamine!AK64)</f>
        <v/>
      </c>
      <c r="AL73" s="238" t="str">
        <f>IF(ISBLANK(Glutamine!AL64),"",Glutamine!AL64)</f>
        <v/>
      </c>
      <c r="AM73" s="238" t="str">
        <f>IF(ISBLANK(Glutamine!AM64),"",Glutamine!AM64)</f>
        <v/>
      </c>
      <c r="AN73" s="238" t="str">
        <f>IF(ISBLANK(Glutamine!AN64),"",Glutamine!AN64)</f>
        <v/>
      </c>
      <c r="AO73" s="238" t="str">
        <f>IF(ISBLANK(Glutamine!AO64),"",Glutamine!AO64)</f>
        <v/>
      </c>
      <c r="AP73" s="238" t="str">
        <f>IF(ISBLANK(Glutamine!AP64),"",Glutamine!AP64)</f>
        <v/>
      </c>
      <c r="AQ73" s="238" t="e">
        <f>IF(ISBLANK(Glutamine!#REF!),"",Glutamine!#REF!)</f>
        <v>#REF!</v>
      </c>
      <c r="AR73" s="238" t="e">
        <f>IF(ISBLANK(Glutamine!#REF!),"",Glutamine!#REF!)</f>
        <v>#REF!</v>
      </c>
      <c r="AS73" s="238" t="e">
        <f>IF(ISBLANK(Glutamine!#REF!),"",Glutamine!#REF!)</f>
        <v>#REF!</v>
      </c>
      <c r="AT73" s="238" t="e">
        <f>IF(ISBLANK(Glutamine!#REF!),"",Glutamine!#REF!)</f>
        <v>#REF!</v>
      </c>
      <c r="AU73" s="238" t="e">
        <f>IF(ISBLANK(Glutamine!#REF!),"",Glutamine!#REF!)</f>
        <v>#REF!</v>
      </c>
      <c r="AV73" s="238" t="e">
        <f>IF(ISBLANK(Glutamine!#REF!),"",Glutamine!#REF!)</f>
        <v>#REF!</v>
      </c>
      <c r="AW73" s="238" t="e">
        <f>IF(ISBLANK(Glutamine!#REF!),"",Glutamine!#REF!)</f>
        <v>#REF!</v>
      </c>
      <c r="AX73" s="238" t="e">
        <f>IF(ISBLANK(Glutamine!#REF!),"",Glutamine!#REF!)</f>
        <v>#REF!</v>
      </c>
      <c r="AY73" s="238" t="e">
        <f>IF(ISBLANK(Glutamine!#REF!),"",Glutamine!#REF!)</f>
        <v>#REF!</v>
      </c>
      <c r="AZ73" s="238" t="e">
        <f>IF(ISBLANK(Glutamine!#REF!),"",Glutamine!#REF!)</f>
        <v>#REF!</v>
      </c>
      <c r="BA73" s="238" t="e">
        <f>IF(ISBLANK(Glutamine!#REF!),"",Glutamine!#REF!)</f>
        <v>#REF!</v>
      </c>
      <c r="BB73" s="238" t="e">
        <f>IF(ISBLANK(Glutamine!#REF!),"",Glutamine!#REF!)</f>
        <v>#REF!</v>
      </c>
      <c r="BC73" s="238" t="e">
        <f>IF(ISBLANK(Glutamine!#REF!),"",Glutamine!#REF!)</f>
        <v>#REF!</v>
      </c>
      <c r="BD73" s="238" t="e">
        <f>IF(ISBLANK(Glutamine!#REF!),"",Glutamine!#REF!)</f>
        <v>#REF!</v>
      </c>
      <c r="BE73" s="238" t="e">
        <f>IF(ISBLANK(Glutamine!#REF!),"",Glutamine!#REF!)</f>
        <v>#REF!</v>
      </c>
      <c r="BF73" s="238" t="e">
        <f>IF(ISBLANK(Glutamine!#REF!),"",Glutamine!#REF!)</f>
        <v>#REF!</v>
      </c>
      <c r="BG73" s="238" t="e">
        <f>IF(ISBLANK(Glutamine!#REF!),"",Glutamine!#REF!)</f>
        <v>#REF!</v>
      </c>
      <c r="BH73" s="238" t="e">
        <f>IF(ISBLANK(Glutamine!#REF!),"",Glutamine!#REF!)</f>
        <v>#REF!</v>
      </c>
      <c r="BI73" s="238" t="e">
        <f>IF(ISBLANK(Glutamine!#REF!),"",Glutamine!#REF!)</f>
        <v>#REF!</v>
      </c>
      <c r="BJ73" s="238" t="e">
        <f>IF(ISBLANK(Glutamine!#REF!),"",Glutamine!#REF!)</f>
        <v>#REF!</v>
      </c>
      <c r="BK73" s="238" t="e">
        <f>IF(ISBLANK(Glutamine!#REF!),"",Glutamine!#REF!)</f>
        <v>#REF!</v>
      </c>
      <c r="BL73" s="238" t="e">
        <f>IF(ISBLANK(Glutamine!#REF!),"",Glutamine!#REF!)</f>
        <v>#REF!</v>
      </c>
      <c r="BM73" s="238" t="e">
        <f>IF(ISBLANK(Glutamine!#REF!),"",Glutamine!#REF!)</f>
        <v>#REF!</v>
      </c>
      <c r="BN73" s="238" t="str">
        <f>IF(ISBLANK('In Process Calc.'!B66),"",ROUND('In Process Calc.'!B66,2))</f>
        <v/>
      </c>
      <c r="BO73" s="238" t="str">
        <f>IF(ISBLANK('In Process Calc.'!C66),"",ROUND('In Process Calc.'!C66,2))</f>
        <v/>
      </c>
      <c r="BP73" s="238" t="str">
        <f>IF(ISBLANK('In Process Calc.'!E66),"",'In Process Calc.'!E66)</f>
        <v/>
      </c>
      <c r="BQ73" s="238" t="str">
        <f>IF(ISBLANK('In Process Calc.'!F66),"",'In Process Calc.'!F66)</f>
        <v/>
      </c>
      <c r="BR73" s="238" t="str">
        <f>IF(ISBLANK('In Process Calc.'!H66),"",'In Process Calc.'!H66)</f>
        <v/>
      </c>
      <c r="BS73" s="238" t="str">
        <f>IF(ISBLANK('In Process Calc.'!J66),"",'In Process Calc.'!J66)</f>
        <v/>
      </c>
      <c r="BT73" s="238" t="str">
        <f>IF(ISBLANK('In Process Calc.'!K66),"",'In Process Calc.'!K66)</f>
        <v/>
      </c>
      <c r="BU73" s="238" t="str">
        <f>IF(ISBLANK('In Process Calc.'!L66),"",'In Process Calc.'!L66)</f>
        <v/>
      </c>
      <c r="BV73" s="243" t="str">
        <f>IF(ISBLANK('In Process Calc.'!M66),"",'In Process Calc.'!M66)</f>
        <v/>
      </c>
      <c r="BW73" s="243" t="str">
        <f>IF(ISBLANK('In Process Calc.'!N66),"",'In Process Calc.'!N66)</f>
        <v/>
      </c>
      <c r="BX73" s="243" t="str">
        <f>IF(ISBLANK('In Process Calc.'!O66),"",'In Process Calc.'!O66)</f>
        <v/>
      </c>
      <c r="BY73" s="243" t="str">
        <f>IF(ISBLANK('In Process Calc.'!P66),"",'In Process Calc.'!P66)</f>
        <v/>
      </c>
      <c r="BZ73" s="243" t="str">
        <f>IF(ISBLANK('In Process Calc.'!Q66),"",'In Process Calc.'!Q66)</f>
        <v/>
      </c>
      <c r="CA73" s="243" t="str">
        <f>IF(ISBLANK('In Process Calc.'!R66),"",'In Process Calc.'!R66)</f>
        <v/>
      </c>
      <c r="CB73" s="243" t="str">
        <f>IF(ISBLANK('In Process Calc.'!S66),"",'In Process Calc.'!S66)</f>
        <v/>
      </c>
      <c r="CC73" s="243" t="str">
        <f>IF(ISBLANK('In Process Calc.'!T66),"",'In Process Calc.'!T66)</f>
        <v/>
      </c>
      <c r="CD73" s="243" t="str">
        <f>IF(ISBLANK('In Process Calc.'!U66),"",'In Process Calc.'!U66)</f>
        <v/>
      </c>
      <c r="CE73" s="243" t="str">
        <f>IF(ISBLANK('In Process Calc.'!V66),"",'In Process Calc.'!V66)</f>
        <v/>
      </c>
      <c r="CF73" s="243" t="str">
        <f>IF(ISBLANK('In Process Calc.'!W66),"",'In Process Calc.'!W66)</f>
        <v/>
      </c>
      <c r="CG73" s="243" t="str">
        <f>IF(ISBLANK('In Process Calc.'!X66),"",'In Process Calc.'!X66)</f>
        <v/>
      </c>
      <c r="CH73" s="243" t="str">
        <f>IF(ISBLANK('In Process Calc.'!Y66),"",'In Process Calc.'!Y66)</f>
        <v/>
      </c>
      <c r="CI73" s="243" t="str">
        <f>IF(ISBLANK('In Process Calc.'!Z66),"",'In Process Calc.'!Z66)</f>
        <v/>
      </c>
      <c r="CJ73" s="243" t="str">
        <f>IF(ISBLANK('In Process Calc.'!AA66),"",'In Process Calc.'!AA66)</f>
        <v/>
      </c>
      <c r="CK73" s="243" t="str">
        <f>IF(ISBLANK('In Process Calc.'!AB66),"",'In Process Calc.'!AB66)</f>
        <v/>
      </c>
      <c r="CL73" s="243" t="str">
        <f>IF(ISBLANK('In Process Calc.'!AC66),"",'In Process Calc.'!AC66)</f>
        <v/>
      </c>
      <c r="CM73" s="243" t="str">
        <f>IF(ISBLANK('In Process Calc.'!AD66),"",'In Process Calc.'!AD66)</f>
        <v/>
      </c>
      <c r="CN73" s="243" t="str">
        <f>IF(ISBLANK('In Process Calc.'!AE66),"",'In Process Calc.'!AE66)</f>
        <v/>
      </c>
      <c r="CO73" s="243" t="str">
        <f>IF(ISBLANK('In Process Calc.'!AF66),"",'In Process Calc.'!AF66)</f>
        <v/>
      </c>
      <c r="CP73" s="243" t="str">
        <f>IF(ISBLANK('In Process Calc.'!AG66),"",'In Process Calc.'!AG66)</f>
        <v/>
      </c>
      <c r="CQ73" s="243" t="str">
        <f>IF(ISBLANK('In Process Calc.'!AH66),"",'In Process Calc.'!AH66)</f>
        <v/>
      </c>
      <c r="CR73" s="243" t="str">
        <f>IF(ISBLANK('In Process Calc.'!AI66),"",'In Process Calc.'!AI66)</f>
        <v/>
      </c>
      <c r="CS73" s="243" t="str">
        <f>IF(ISBLANK('In Process Calc.'!AJ66),"",'In Process Calc.'!AJ66)</f>
        <v/>
      </c>
      <c r="CT73" s="243" t="str">
        <f>IF(ISBLANK('In Process Calc.'!AK66),"",'In Process Calc.'!AK66)</f>
        <v/>
      </c>
      <c r="CU73" s="243" t="str">
        <f>IF(ISBLANK('In Process Calc.'!AL66),"",'In Process Calc.'!AL66)</f>
        <v/>
      </c>
      <c r="CV73" s="243" t="str">
        <f>IF(ISBLANK('In Process Calc.'!AM66),"",'In Process Calc.'!AM66)</f>
        <v/>
      </c>
      <c r="CW73" s="243" t="str">
        <f>IF(ISBLANK('In Process Calc.'!AN66),"",'In Process Calc.'!AN66)</f>
        <v/>
      </c>
      <c r="CX73" s="243" t="str">
        <f>IF(ISBLANK('In Process Calc.'!AO66),"",'In Process Calc.'!AO66)</f>
        <v/>
      </c>
      <c r="CY73" s="243" t="str">
        <f>IF(ISBLANK('In Process Calc.'!AP66),"",'In Process Calc.'!AP66)</f>
        <v/>
      </c>
      <c r="CZ73" s="243" t="str">
        <f>IF(ISBLANK('In Process Calc.'!AQ66),"",'In Process Calc.'!AQ66)</f>
        <v/>
      </c>
      <c r="DA73" s="243" t="str">
        <f>IF(ISBLANK('In Process Calc.'!AR66),"",'In Process Calc.'!AR66)</f>
        <v/>
      </c>
      <c r="DB73" s="243" t="str">
        <f>IF(ISBLANK('In Process Calc.'!AS66),"",'In Process Calc.'!AS66)</f>
        <v/>
      </c>
      <c r="DC73" s="243" t="str">
        <f>IF(ISBLANK('In Process Calc.'!AT66),"",'In Process Calc.'!AT66)</f>
        <v/>
      </c>
      <c r="DD73" s="243" t="str">
        <f>IF(ISBLANK('In Process Calc.'!AU66),"",'In Process Calc.'!AU66)</f>
        <v/>
      </c>
      <c r="DE73" s="243" t="str">
        <f>IF(ISBLANK('In Process Calc.'!AV66),"",'In Process Calc.'!AV66)</f>
        <v/>
      </c>
      <c r="DF73" s="243" t="str">
        <f>IF(ISBLANK('In Process Calc.'!AW66),"",'In Process Calc.'!AW66)</f>
        <v/>
      </c>
      <c r="DG73" s="243" t="str">
        <f>IF(ISBLANK('In Process Calc.'!AX66),"",'In Process Calc.'!AX66)</f>
        <v/>
      </c>
      <c r="DH73" s="243" t="str">
        <f>IF(ISBLANK('In Process Calc.'!AY66),"",'In Process Calc.'!AY66)</f>
        <v/>
      </c>
      <c r="DI73" s="243" t="str">
        <f>IF(ISBLANK('In Process Calc.'!AZ66),"",'In Process Calc.'!AZ66)</f>
        <v/>
      </c>
      <c r="DJ73" s="243" t="str">
        <f>IF(ISBLANK('In Process Calc.'!BA66),"",'In Process Calc.'!BA66)</f>
        <v/>
      </c>
      <c r="DK73" s="243" t="str">
        <f>IF(ISBLANK('In Process Calc.'!BB66),"",'In Process Calc.'!BB66)</f>
        <v/>
      </c>
      <c r="DL73" s="243" t="str">
        <f>IF(ISBLANK('In Process Calc.'!BC66),"",'In Process Calc.'!BC66)</f>
        <v/>
      </c>
      <c r="DM73" s="243" t="str">
        <f>IF(ISBLANK('In Process Calc.'!BD66),"",'In Process Calc.'!BD66)</f>
        <v/>
      </c>
      <c r="DN73" s="243" t="str">
        <f>IF(ISBLANK('In Process Calc.'!BE66),"",'In Process Calc.'!BE66)</f>
        <v/>
      </c>
      <c r="DO73" s="243" t="str">
        <f>IF(ISBLANK('In Process Calc.'!BF66),"",'In Process Calc.'!BF66)</f>
        <v/>
      </c>
      <c r="DP73" s="243" t="str">
        <f>IF(ISBLANK('In Process Calc.'!BG66),"",'In Process Calc.'!BG66)</f>
        <v/>
      </c>
      <c r="DQ73" s="243" t="str">
        <f>IF(ISBLANK('In Process Calc.'!BH66),"",'In Process Calc.'!BH66)</f>
        <v/>
      </c>
      <c r="DR73" s="243" t="str">
        <f>IF(ISBLANK('In Process Calc.'!BI66),"",'In Process Calc.'!BI66)</f>
        <v/>
      </c>
      <c r="DS73" s="243" t="str">
        <f>IF(ISBLANK('In Process Calc.'!BJ66),"",'In Process Calc.'!BJ66)</f>
        <v/>
      </c>
      <c r="DT73" s="243" t="str">
        <f>IF(ISBLANK('In Process Calc.'!BK66),"",'In Process Calc.'!BK66)</f>
        <v/>
      </c>
      <c r="DU73" s="243" t="str">
        <f>IF(ISBLANK('In Process Calc.'!BL66),"",'In Process Calc.'!BL66)</f>
        <v/>
      </c>
      <c r="DV73" s="243" t="str">
        <f>IF(ISBLANK('In Process Calc.'!BM66),"",'In Process Calc.'!BM66)</f>
        <v/>
      </c>
      <c r="DW73" s="243" t="str">
        <f>IF(ISBLANK('In Process Calc.'!BN66),"",'In Process Calc.'!BN66)</f>
        <v/>
      </c>
      <c r="DX73" s="243" t="str">
        <f>IF(ISBLANK('In Process Calc.'!BO66),"",'In Process Calc.'!BO66)</f>
        <v/>
      </c>
      <c r="DY73" s="243" t="str">
        <f>IF(ISBLANK('In Process Calc.'!BP66),"",'In Process Calc.'!BP66)</f>
        <v/>
      </c>
      <c r="DZ73" s="243" t="str">
        <f>IF(ISBLANK('In Process Calc.'!BQ66),"",'In Process Calc.'!BQ66)</f>
        <v/>
      </c>
      <c r="EA73" s="243" t="str">
        <f>IF(ISBLANK('In Process Calc.'!BR66),"",'In Process Calc.'!BR66)</f>
        <v/>
      </c>
      <c r="EB73" s="243" t="str">
        <f>IF(ISBLANK('In Process Calc.'!BS66),"",'In Process Calc.'!BS66)</f>
        <v/>
      </c>
      <c r="EC73" s="243" t="str">
        <f>IF(ISBLANK('In Process Calc.'!BT66),"",'In Process Calc.'!BT66)</f>
        <v/>
      </c>
      <c r="ED73" s="243" t="str">
        <f>IF(ISBLANK('In Process Calc.'!BU66),"",'In Process Calc.'!BU66)</f>
        <v/>
      </c>
      <c r="EE73" s="243" t="str">
        <f>IF(ISBLANK('In Process Calc.'!BV66),"",'In Process Calc.'!BV66)</f>
        <v/>
      </c>
      <c r="EF73" s="243" t="str">
        <f>IF(ISBLANK('In Process Calc.'!BW66),"",'In Process Calc.'!BW66)</f>
        <v/>
      </c>
      <c r="EG73" s="243" t="str">
        <f>IF(ISBLANK('In Process Calc.'!BX66),"",'In Process Calc.'!BX66)</f>
        <v/>
      </c>
      <c r="EH73" s="243" t="str">
        <f>IF(ISBLANK('In Process Calc.'!BY66),"",'In Process Calc.'!BY66)</f>
        <v/>
      </c>
      <c r="EI73" s="243" t="str">
        <f>IF(ISBLANK('In Process Calc.'!BZ66),"",'In Process Calc.'!BZ66)</f>
        <v/>
      </c>
      <c r="EJ73" s="243" t="str">
        <f>IF(ISBLANK('In Process Calc.'!CA66),"",'In Process Calc.'!CA66)</f>
        <v/>
      </c>
      <c r="EK73" s="243" t="str">
        <f>IF(ISBLANK('Post Process Calc.'!A73),"",'Post Process Calc.'!A73)</f>
        <v/>
      </c>
      <c r="EL73" s="243" t="str">
        <f>IF(ISBLANK('Post Process Calc.'!C73),"",'Post Process Calc.'!C73)</f>
        <v/>
      </c>
      <c r="EM73" s="243" t="str">
        <f>IF(ISBLANK('Post Process Calc.'!D73),"",'Post Process Calc.'!D73)</f>
        <v/>
      </c>
      <c r="EN73" s="243" t="str">
        <f>IF(ISBLANK('Post Process Calc.'!E73),"",'Post Process Calc.'!E73)</f>
        <v/>
      </c>
      <c r="EO73" s="243" t="str">
        <f>IF(ISBLANK('Post Process Calc.'!F73),"",'Post Process Calc.'!F73)</f>
        <v/>
      </c>
      <c r="EP73" s="243" t="str">
        <f>IF(ISBLANK('Post Process Calc.'!G73),"",'Post Process Calc.'!G73)</f>
        <v/>
      </c>
      <c r="EQ73" s="243" t="str">
        <f>IF(ISBLANK('Post Process Calc.'!H73),"",'Post Process Calc.'!H73)</f>
        <v/>
      </c>
      <c r="ER73" s="243" t="str">
        <f>IF(ISBLANK('Post Process Calc.'!I73),"",'Post Process Calc.'!I73)</f>
        <v/>
      </c>
      <c r="ES73" s="243" t="str">
        <f>IF(ISBLANK('Post Process Calc.'!J73),"",'Post Process Calc.'!J73)</f>
        <v/>
      </c>
      <c r="ET73" s="243" t="str">
        <f>IF(ISBLANK('Post Process Calc.'!K73),"",'Post Process Calc.'!K73)</f>
        <v/>
      </c>
      <c r="EU73" s="243" t="str">
        <f>IF(ISBLANK('Post Process Calc.'!L73),"",'Post Process Calc.'!L73)</f>
        <v/>
      </c>
      <c r="EV73" s="243" t="str">
        <f>IF(ISBLANK('Post Process Calc.'!M73),"",'Post Process Calc.'!M73)</f>
        <v/>
      </c>
      <c r="EW73" s="243" t="str">
        <f>IF(ISBLANK('Post Process Calc.'!N73),"",'Post Process Calc.'!N73)</f>
        <v/>
      </c>
      <c r="EX73" s="243" t="str">
        <f>IF(ISBLANK('Post Process Calc.'!O73),"",'Post Process Calc.'!O73)</f>
        <v/>
      </c>
      <c r="EY73" s="243" t="str">
        <f>IF(ISBLANK('Post Process Calc.'!P73),"",'Post Process Calc.'!P73)</f>
        <v/>
      </c>
      <c r="EZ73" s="243" t="str">
        <f>IF(ISBLANK('Post Process Calc.'!Q73),"",'Post Process Calc.'!Q73)</f>
        <v/>
      </c>
      <c r="FA73" s="243" t="str">
        <f>IF(ISBLANK('Post Process Calc.'!R73),"",'Post Process Calc.'!R73)</f>
        <v/>
      </c>
      <c r="FB73" s="243" t="str">
        <f>IF(ISBLANK('Post Process Calc.'!S73),"",'Post Process Calc.'!S73)</f>
        <v/>
      </c>
      <c r="FC73" s="243" t="str">
        <f>IF(ISBLANK('Post Process Calc.'!T73),"",'Post Process Calc.'!T73)</f>
        <v/>
      </c>
      <c r="FD73" s="243" t="str">
        <f>IF(ISBLANK('Post Process Calc.'!U73),"",'Post Process Calc.'!U73)</f>
        <v/>
      </c>
      <c r="FE73" s="243" t="str">
        <f>IF(ISBLANK('Post Process Calc.'!V73),"",'Post Process Calc.'!V73)</f>
        <v/>
      </c>
      <c r="FF73" s="243" t="str">
        <f>IF(ISBLANK('Post Process Calc.'!W73),"",'Post Process Calc.'!W73)</f>
        <v/>
      </c>
      <c r="FG73" s="243" t="str">
        <f>IF(ISBLANK('Post Process Calc.'!X73),"",'Post Process Calc.'!X73)</f>
        <v/>
      </c>
      <c r="FH73" s="243" t="str">
        <f>IF(ISBLANK('Post Process Calc.'!Y73),"",'Post Process Calc.'!Y73)</f>
        <v/>
      </c>
      <c r="FI73" s="243" t="str">
        <f>IF(ISBLANK('Post Process Calc.'!Z73),"",'Post Process Calc.'!Z73)</f>
        <v/>
      </c>
      <c r="FJ73" s="243" t="str">
        <f>IF(ISBLANK('Post Process Calc.'!AA73),"",'Post Process Calc.'!AA73)</f>
        <v/>
      </c>
      <c r="FK73" s="243" t="str">
        <f>IF(ISBLANK('Post Process Calc.'!AB73),"",'Post Process Calc.'!AB73)</f>
        <v/>
      </c>
      <c r="FL73" s="243" t="str">
        <f>IF(ISBLANK('Post Process Calc.'!AC73),"",'Post Process Calc.'!AC73)</f>
        <v/>
      </c>
      <c r="FM73" s="243" t="str">
        <f>IF(ISBLANK('Post Process Calc.'!AD73),"",'Post Process Calc.'!AD73)</f>
        <v/>
      </c>
      <c r="FN73" s="243" t="str">
        <f>IF(ISBLANK('Post Process Calc.'!AE73),"",'Post Process Calc.'!AE73)</f>
        <v/>
      </c>
      <c r="FO73" s="243" t="str">
        <f>IF(ISBLANK('Post Process Calc.'!AF73),"",'Post Process Calc.'!AF73)</f>
        <v/>
      </c>
      <c r="FP73" s="243" t="str">
        <f>IF(ISBLANK('Post Process Calc.'!AG73),"",'Post Process Calc.'!AG73)</f>
        <v/>
      </c>
      <c r="FQ73" s="243" t="str">
        <f>IF(ISBLANK('Post Process Calc.'!AH73),"",'Post Process Calc.'!AH73)</f>
        <v/>
      </c>
      <c r="FR73" s="243" t="str">
        <f>IF(ISBLANK('Post Process Calc.'!AI73),"",'Post Process Calc.'!AI73)</f>
        <v/>
      </c>
      <c r="FS73" s="243" t="str">
        <f>IF(ISBLANK('Post Process Calc.'!AJ73),"",'Post Process Calc.'!AJ73)</f>
        <v/>
      </c>
    </row>
    <row r="74" spans="1:175">
      <c r="A74" s="238" t="str">
        <f>IF(Glutamine!B65&lt;&gt;0,Glutamine!$B$1,"")</f>
        <v/>
      </c>
      <c r="B74" s="238" t="str">
        <f>IF(ISBLANK(Glutamine!A65),"",Glutamine!A65)</f>
        <v/>
      </c>
      <c r="C74" s="245" t="str">
        <f>IF(ISBLANK(Glutamine!B65),"",Glutamine!B65)</f>
        <v/>
      </c>
      <c r="D74" s="246" t="str">
        <f>IF(ISBLANK(Glutamine!C65),"",Glutamine!C65)</f>
        <v/>
      </c>
      <c r="E74" s="238" t="str">
        <f>IF(ISBLANK(Glutamine!D65),"",Glutamine!D65)</f>
        <v/>
      </c>
      <c r="F74" s="238" t="str">
        <f>IF(ISBLANK(Glutamine!E65),"",Glutamine!E65)</f>
        <v/>
      </c>
      <c r="G74" s="238" t="str">
        <f>IF(ISBLANK(Glutamine!G65),"",Glutamine!G65)</f>
        <v/>
      </c>
      <c r="H74" s="238" t="str">
        <f>IF(ISBLANK(Glutamine!H65),"",Glutamine!H65)</f>
        <v/>
      </c>
      <c r="I74" s="238" t="str">
        <f>IF(ISBLANK(Glutamine!I65),"",Glutamine!I65)</f>
        <v/>
      </c>
      <c r="J74" s="238" t="str">
        <f>IF(ISBLANK(Glutamine!J65),"",Glutamine!J65)</f>
        <v/>
      </c>
      <c r="K74" s="238" t="str">
        <f>IF(ISBLANK(Glutamine!K65),"",Glutamine!K65)</f>
        <v/>
      </c>
      <c r="L74" s="238" t="str">
        <f>IF(ISBLANK(Glutamine!L65),"",Glutamine!L65)</f>
        <v/>
      </c>
      <c r="M74" s="238" t="str">
        <f>IF(ISBLANK(Glutamine!M65),"",Glutamine!M65)</f>
        <v/>
      </c>
      <c r="N74" s="238" t="str">
        <f>IF(ISBLANK(Glutamine!N65),"",Glutamine!N65)</f>
        <v/>
      </c>
      <c r="O74" s="238" t="str">
        <f>IF(ISBLANK(Glutamine!O65),"",Glutamine!O65)</f>
        <v/>
      </c>
      <c r="P74" s="238" t="str">
        <f>IF(ISBLANK(Glutamine!P65),"",Glutamine!P65)</f>
        <v/>
      </c>
      <c r="Q74" s="238" t="str">
        <f>IF(ISBLANK(Glutamine!Q65),"",Glutamine!Q65)</f>
        <v/>
      </c>
      <c r="R74" s="238" t="str">
        <f>IF(ISBLANK(Glutamine!R65),"",Glutamine!R65)</f>
        <v/>
      </c>
      <c r="S74" s="238" t="str">
        <f>IF(ISBLANK(Glutamine!S65),"",Glutamine!S65)</f>
        <v/>
      </c>
      <c r="T74" s="238" t="str">
        <f>IF(ISBLANK(Glutamine!T65),"",Glutamine!T65)</f>
        <v/>
      </c>
      <c r="U74" s="238" t="str">
        <f>IF(ISBLANK(Glutamine!U65),"",Glutamine!U65)</f>
        <v/>
      </c>
      <c r="V74" s="238" t="str">
        <f>IF(ISBLANK(Glutamine!V65),"",Glutamine!V65)</f>
        <v/>
      </c>
      <c r="W74" s="238" t="str">
        <f>IF(ISBLANK(Glutamine!W65),"",Glutamine!W65)</f>
        <v/>
      </c>
      <c r="X74" s="238" t="str">
        <f>IF(ISBLANK(Glutamine!X65),"",Glutamine!X65)</f>
        <v/>
      </c>
      <c r="Y74" s="238" t="str">
        <f>IF(ISBLANK(Glutamine!Y65),"",Glutamine!Y65)</f>
        <v/>
      </c>
      <c r="Z74" s="238" t="str">
        <f>IF(ISBLANK(Glutamine!Z65),"",Glutamine!Z65)</f>
        <v/>
      </c>
      <c r="AA74" s="238" t="str">
        <f>IF(ISBLANK(Glutamine!AA65),"",Glutamine!AA65)</f>
        <v/>
      </c>
      <c r="AB74" s="238" t="str">
        <f>IF(ISBLANK(Glutamine!AB65),"",Glutamine!AB65)</f>
        <v/>
      </c>
      <c r="AC74" s="238" t="str">
        <f>IF(ISBLANK(Glutamine!AC65),"",Glutamine!AC65)</f>
        <v/>
      </c>
      <c r="AD74" s="238" t="str">
        <f>IF(ISBLANK(Glutamine!AD65),"",Glutamine!AD65)</f>
        <v/>
      </c>
      <c r="AE74" s="238" t="str">
        <f>IF(ISBLANK(Glutamine!AE65),"",Glutamine!AE65)</f>
        <v/>
      </c>
      <c r="AF74" s="238" t="str">
        <f>IF(ISBLANK(Glutamine!AF65),"",Glutamine!AF65)</f>
        <v/>
      </c>
      <c r="AG74" s="238" t="str">
        <f>IF(ISBLANK(Glutamine!AG65),"",Glutamine!AG65)</f>
        <v/>
      </c>
      <c r="AH74" s="238" t="str">
        <f>IF(ISBLANK(Glutamine!AH65),"",Glutamine!AH65)</f>
        <v/>
      </c>
      <c r="AI74" s="238" t="str">
        <f>IF(ISBLANK(Glutamine!AI65),"",Glutamine!AI65)</f>
        <v/>
      </c>
      <c r="AJ74" s="238" t="str">
        <f>IF(ISBLANK(Glutamine!AJ65),"",Glutamine!AJ65)</f>
        <v/>
      </c>
      <c r="AK74" s="238" t="str">
        <f>IF(ISBLANK(Glutamine!AK65),"",Glutamine!AK65)</f>
        <v/>
      </c>
      <c r="AL74" s="238" t="str">
        <f>IF(ISBLANK(Glutamine!AL65),"",Glutamine!AL65)</f>
        <v/>
      </c>
      <c r="AM74" s="238" t="str">
        <f>IF(ISBLANK(Glutamine!AM65),"",Glutamine!AM65)</f>
        <v/>
      </c>
      <c r="AN74" s="238" t="str">
        <f>IF(ISBLANK(Glutamine!AN65),"",Glutamine!AN65)</f>
        <v/>
      </c>
      <c r="AO74" s="238" t="str">
        <f>IF(ISBLANK(Glutamine!AO65),"",Glutamine!AO65)</f>
        <v/>
      </c>
      <c r="AP74" s="238" t="str">
        <f>IF(ISBLANK(Glutamine!AP65),"",Glutamine!AP65)</f>
        <v/>
      </c>
      <c r="AQ74" s="238" t="e">
        <f>IF(ISBLANK(Glutamine!#REF!),"",Glutamine!#REF!)</f>
        <v>#REF!</v>
      </c>
      <c r="AR74" s="238" t="e">
        <f>IF(ISBLANK(Glutamine!#REF!),"",Glutamine!#REF!)</f>
        <v>#REF!</v>
      </c>
      <c r="AS74" s="238" t="e">
        <f>IF(ISBLANK(Glutamine!#REF!),"",Glutamine!#REF!)</f>
        <v>#REF!</v>
      </c>
      <c r="AT74" s="238" t="e">
        <f>IF(ISBLANK(Glutamine!#REF!),"",Glutamine!#REF!)</f>
        <v>#REF!</v>
      </c>
      <c r="AU74" s="238" t="e">
        <f>IF(ISBLANK(Glutamine!#REF!),"",Glutamine!#REF!)</f>
        <v>#REF!</v>
      </c>
      <c r="AV74" s="238" t="e">
        <f>IF(ISBLANK(Glutamine!#REF!),"",Glutamine!#REF!)</f>
        <v>#REF!</v>
      </c>
      <c r="AW74" s="238" t="e">
        <f>IF(ISBLANK(Glutamine!#REF!),"",Glutamine!#REF!)</f>
        <v>#REF!</v>
      </c>
      <c r="AX74" s="238" t="e">
        <f>IF(ISBLANK(Glutamine!#REF!),"",Glutamine!#REF!)</f>
        <v>#REF!</v>
      </c>
      <c r="AY74" s="238" t="e">
        <f>IF(ISBLANK(Glutamine!#REF!),"",Glutamine!#REF!)</f>
        <v>#REF!</v>
      </c>
      <c r="AZ74" s="238" t="e">
        <f>IF(ISBLANK(Glutamine!#REF!),"",Glutamine!#REF!)</f>
        <v>#REF!</v>
      </c>
      <c r="BA74" s="238" t="e">
        <f>IF(ISBLANK(Glutamine!#REF!),"",Glutamine!#REF!)</f>
        <v>#REF!</v>
      </c>
      <c r="BB74" s="238" t="e">
        <f>IF(ISBLANK(Glutamine!#REF!),"",Glutamine!#REF!)</f>
        <v>#REF!</v>
      </c>
      <c r="BC74" s="238" t="e">
        <f>IF(ISBLANK(Glutamine!#REF!),"",Glutamine!#REF!)</f>
        <v>#REF!</v>
      </c>
      <c r="BD74" s="238" t="e">
        <f>IF(ISBLANK(Glutamine!#REF!),"",Glutamine!#REF!)</f>
        <v>#REF!</v>
      </c>
      <c r="BE74" s="238" t="e">
        <f>IF(ISBLANK(Glutamine!#REF!),"",Glutamine!#REF!)</f>
        <v>#REF!</v>
      </c>
      <c r="BF74" s="238" t="e">
        <f>IF(ISBLANK(Glutamine!#REF!),"",Glutamine!#REF!)</f>
        <v>#REF!</v>
      </c>
      <c r="BG74" s="238" t="e">
        <f>IF(ISBLANK(Glutamine!#REF!),"",Glutamine!#REF!)</f>
        <v>#REF!</v>
      </c>
      <c r="BH74" s="238" t="e">
        <f>IF(ISBLANK(Glutamine!#REF!),"",Glutamine!#REF!)</f>
        <v>#REF!</v>
      </c>
      <c r="BI74" s="238" t="e">
        <f>IF(ISBLANK(Glutamine!#REF!),"",Glutamine!#REF!)</f>
        <v>#REF!</v>
      </c>
      <c r="BJ74" s="238" t="e">
        <f>IF(ISBLANK(Glutamine!#REF!),"",Glutamine!#REF!)</f>
        <v>#REF!</v>
      </c>
      <c r="BK74" s="238" t="e">
        <f>IF(ISBLANK(Glutamine!#REF!),"",Glutamine!#REF!)</f>
        <v>#REF!</v>
      </c>
      <c r="BL74" s="238" t="e">
        <f>IF(ISBLANK(Glutamine!#REF!),"",Glutamine!#REF!)</f>
        <v>#REF!</v>
      </c>
      <c r="BM74" s="238" t="e">
        <f>IF(ISBLANK(Glutamine!#REF!),"",Glutamine!#REF!)</f>
        <v>#REF!</v>
      </c>
      <c r="BN74" s="238" t="str">
        <f>IF(ISBLANK('In Process Calc.'!B67),"",ROUND('In Process Calc.'!B67,2))</f>
        <v/>
      </c>
      <c r="BO74" s="238" t="str">
        <f>IF(ISBLANK('In Process Calc.'!C67),"",ROUND('In Process Calc.'!C67,2))</f>
        <v/>
      </c>
      <c r="BP74" s="238" t="str">
        <f>IF(ISBLANK('In Process Calc.'!E67),"",'In Process Calc.'!E67)</f>
        <v/>
      </c>
      <c r="BQ74" s="238" t="str">
        <f>IF(ISBLANK('In Process Calc.'!F67),"",'In Process Calc.'!F67)</f>
        <v/>
      </c>
      <c r="BR74" s="238" t="str">
        <f>IF(ISBLANK('In Process Calc.'!H67),"",'In Process Calc.'!H67)</f>
        <v/>
      </c>
      <c r="BS74" s="238" t="str">
        <f>IF(ISBLANK('In Process Calc.'!J67),"",'In Process Calc.'!J67)</f>
        <v/>
      </c>
      <c r="BT74" s="238" t="str">
        <f>IF(ISBLANK('In Process Calc.'!K67),"",'In Process Calc.'!K67)</f>
        <v/>
      </c>
      <c r="BU74" s="238" t="str">
        <f>IF(ISBLANK('In Process Calc.'!L67),"",'In Process Calc.'!L67)</f>
        <v/>
      </c>
      <c r="BV74" s="243" t="str">
        <f>IF(ISBLANK('In Process Calc.'!M67),"",'In Process Calc.'!M67)</f>
        <v/>
      </c>
      <c r="BW74" s="243" t="str">
        <f>IF(ISBLANK('In Process Calc.'!N67),"",'In Process Calc.'!N67)</f>
        <v/>
      </c>
      <c r="BX74" s="243" t="str">
        <f>IF(ISBLANK('In Process Calc.'!O67),"",'In Process Calc.'!O67)</f>
        <v/>
      </c>
      <c r="BY74" s="243" t="str">
        <f>IF(ISBLANK('In Process Calc.'!P67),"",'In Process Calc.'!P67)</f>
        <v/>
      </c>
      <c r="BZ74" s="243" t="str">
        <f>IF(ISBLANK('In Process Calc.'!Q67),"",'In Process Calc.'!Q67)</f>
        <v/>
      </c>
      <c r="CA74" s="243" t="str">
        <f>IF(ISBLANK('In Process Calc.'!R67),"",'In Process Calc.'!R67)</f>
        <v/>
      </c>
      <c r="CB74" s="243" t="str">
        <f>IF(ISBLANK('In Process Calc.'!S67),"",'In Process Calc.'!S67)</f>
        <v/>
      </c>
      <c r="CC74" s="243" t="str">
        <f>IF(ISBLANK('In Process Calc.'!T67),"",'In Process Calc.'!T67)</f>
        <v/>
      </c>
      <c r="CD74" s="243" t="str">
        <f>IF(ISBLANK('In Process Calc.'!U67),"",'In Process Calc.'!U67)</f>
        <v/>
      </c>
      <c r="CE74" s="243" t="str">
        <f>IF(ISBLANK('In Process Calc.'!V67),"",'In Process Calc.'!V67)</f>
        <v/>
      </c>
      <c r="CF74" s="243" t="str">
        <f>IF(ISBLANK('In Process Calc.'!W67),"",'In Process Calc.'!W67)</f>
        <v/>
      </c>
      <c r="CG74" s="243" t="str">
        <f>IF(ISBLANK('In Process Calc.'!X67),"",'In Process Calc.'!X67)</f>
        <v/>
      </c>
      <c r="CH74" s="243" t="str">
        <f>IF(ISBLANK('In Process Calc.'!Y67),"",'In Process Calc.'!Y67)</f>
        <v/>
      </c>
      <c r="CI74" s="243" t="str">
        <f>IF(ISBLANK('In Process Calc.'!Z67),"",'In Process Calc.'!Z67)</f>
        <v/>
      </c>
      <c r="CJ74" s="243" t="str">
        <f>IF(ISBLANK('In Process Calc.'!AA67),"",'In Process Calc.'!AA67)</f>
        <v/>
      </c>
      <c r="CK74" s="243" t="str">
        <f>IF(ISBLANK('In Process Calc.'!AB67),"",'In Process Calc.'!AB67)</f>
        <v/>
      </c>
      <c r="CL74" s="243" t="str">
        <f>IF(ISBLANK('In Process Calc.'!AC67),"",'In Process Calc.'!AC67)</f>
        <v/>
      </c>
      <c r="CM74" s="243" t="str">
        <f>IF(ISBLANK('In Process Calc.'!AD67),"",'In Process Calc.'!AD67)</f>
        <v/>
      </c>
      <c r="CN74" s="243" t="str">
        <f>IF(ISBLANK('In Process Calc.'!AE67),"",'In Process Calc.'!AE67)</f>
        <v/>
      </c>
      <c r="CO74" s="243" t="str">
        <f>IF(ISBLANK('In Process Calc.'!AF67),"",'In Process Calc.'!AF67)</f>
        <v/>
      </c>
      <c r="CP74" s="243" t="str">
        <f>IF(ISBLANK('In Process Calc.'!AG67),"",'In Process Calc.'!AG67)</f>
        <v/>
      </c>
      <c r="CQ74" s="243" t="str">
        <f>IF(ISBLANK('In Process Calc.'!AH67),"",'In Process Calc.'!AH67)</f>
        <v/>
      </c>
      <c r="CR74" s="243" t="str">
        <f>IF(ISBLANK('In Process Calc.'!AI67),"",'In Process Calc.'!AI67)</f>
        <v/>
      </c>
      <c r="CS74" s="243" t="str">
        <f>IF(ISBLANK('In Process Calc.'!AJ67),"",'In Process Calc.'!AJ67)</f>
        <v/>
      </c>
      <c r="CT74" s="243" t="str">
        <f>IF(ISBLANK('In Process Calc.'!AK67),"",'In Process Calc.'!AK67)</f>
        <v/>
      </c>
      <c r="CU74" s="243" t="str">
        <f>IF(ISBLANK('In Process Calc.'!AL67),"",'In Process Calc.'!AL67)</f>
        <v/>
      </c>
      <c r="CV74" s="243" t="str">
        <f>IF(ISBLANK('In Process Calc.'!AM67),"",'In Process Calc.'!AM67)</f>
        <v/>
      </c>
      <c r="CW74" s="243" t="str">
        <f>IF(ISBLANK('In Process Calc.'!AN67),"",'In Process Calc.'!AN67)</f>
        <v/>
      </c>
      <c r="CX74" s="243" t="str">
        <f>IF(ISBLANK('In Process Calc.'!AO67),"",'In Process Calc.'!AO67)</f>
        <v/>
      </c>
      <c r="CY74" s="243" t="str">
        <f>IF(ISBLANK('In Process Calc.'!AP67),"",'In Process Calc.'!AP67)</f>
        <v/>
      </c>
      <c r="CZ74" s="243" t="str">
        <f>IF(ISBLANK('In Process Calc.'!AQ67),"",'In Process Calc.'!AQ67)</f>
        <v/>
      </c>
      <c r="DA74" s="243" t="str">
        <f>IF(ISBLANK('In Process Calc.'!AR67),"",'In Process Calc.'!AR67)</f>
        <v/>
      </c>
      <c r="DB74" s="243" t="str">
        <f>IF(ISBLANK('In Process Calc.'!AS67),"",'In Process Calc.'!AS67)</f>
        <v/>
      </c>
      <c r="DC74" s="243" t="str">
        <f>IF(ISBLANK('In Process Calc.'!AT67),"",'In Process Calc.'!AT67)</f>
        <v/>
      </c>
      <c r="DD74" s="243" t="str">
        <f>IF(ISBLANK('In Process Calc.'!AU67),"",'In Process Calc.'!AU67)</f>
        <v/>
      </c>
      <c r="DE74" s="243" t="str">
        <f>IF(ISBLANK('In Process Calc.'!AV67),"",'In Process Calc.'!AV67)</f>
        <v/>
      </c>
      <c r="DF74" s="243" t="str">
        <f>IF(ISBLANK('In Process Calc.'!AW67),"",'In Process Calc.'!AW67)</f>
        <v/>
      </c>
      <c r="DG74" s="243" t="str">
        <f>IF(ISBLANK('In Process Calc.'!AX67),"",'In Process Calc.'!AX67)</f>
        <v/>
      </c>
      <c r="DH74" s="243" t="str">
        <f>IF(ISBLANK('In Process Calc.'!AY67),"",'In Process Calc.'!AY67)</f>
        <v/>
      </c>
      <c r="DI74" s="243" t="str">
        <f>IF(ISBLANK('In Process Calc.'!AZ67),"",'In Process Calc.'!AZ67)</f>
        <v/>
      </c>
      <c r="DJ74" s="243" t="str">
        <f>IF(ISBLANK('In Process Calc.'!BA67),"",'In Process Calc.'!BA67)</f>
        <v/>
      </c>
      <c r="DK74" s="243" t="str">
        <f>IF(ISBLANK('In Process Calc.'!BB67),"",'In Process Calc.'!BB67)</f>
        <v/>
      </c>
      <c r="DL74" s="243" t="str">
        <f>IF(ISBLANK('In Process Calc.'!BC67),"",'In Process Calc.'!BC67)</f>
        <v/>
      </c>
      <c r="DM74" s="243" t="str">
        <f>IF(ISBLANK('In Process Calc.'!BD67),"",'In Process Calc.'!BD67)</f>
        <v/>
      </c>
      <c r="DN74" s="243" t="str">
        <f>IF(ISBLANK('In Process Calc.'!BE67),"",'In Process Calc.'!BE67)</f>
        <v/>
      </c>
      <c r="DO74" s="243" t="str">
        <f>IF(ISBLANK('In Process Calc.'!BF67),"",'In Process Calc.'!BF67)</f>
        <v/>
      </c>
      <c r="DP74" s="243" t="str">
        <f>IF(ISBLANK('In Process Calc.'!BG67),"",'In Process Calc.'!BG67)</f>
        <v/>
      </c>
      <c r="DQ74" s="243" t="str">
        <f>IF(ISBLANK('In Process Calc.'!BH67),"",'In Process Calc.'!BH67)</f>
        <v/>
      </c>
      <c r="DR74" s="243" t="str">
        <f>IF(ISBLANK('In Process Calc.'!BI67),"",'In Process Calc.'!BI67)</f>
        <v/>
      </c>
      <c r="DS74" s="243" t="str">
        <f>IF(ISBLANK('In Process Calc.'!BJ67),"",'In Process Calc.'!BJ67)</f>
        <v/>
      </c>
      <c r="DT74" s="243" t="str">
        <f>IF(ISBLANK('In Process Calc.'!BK67),"",'In Process Calc.'!BK67)</f>
        <v/>
      </c>
      <c r="DU74" s="243" t="str">
        <f>IF(ISBLANK('In Process Calc.'!BL67),"",'In Process Calc.'!BL67)</f>
        <v/>
      </c>
      <c r="DV74" s="243" t="str">
        <f>IF(ISBLANK('In Process Calc.'!BM67),"",'In Process Calc.'!BM67)</f>
        <v/>
      </c>
      <c r="DW74" s="243" t="str">
        <f>IF(ISBLANK('In Process Calc.'!BN67),"",'In Process Calc.'!BN67)</f>
        <v/>
      </c>
      <c r="DX74" s="243" t="str">
        <f>IF(ISBLANK('In Process Calc.'!BO67),"",'In Process Calc.'!BO67)</f>
        <v/>
      </c>
      <c r="DY74" s="243" t="str">
        <f>IF(ISBLANK('In Process Calc.'!BP67),"",'In Process Calc.'!BP67)</f>
        <v/>
      </c>
      <c r="DZ74" s="243" t="str">
        <f>IF(ISBLANK('In Process Calc.'!BQ67),"",'In Process Calc.'!BQ67)</f>
        <v/>
      </c>
      <c r="EA74" s="243" t="str">
        <f>IF(ISBLANK('In Process Calc.'!BR67),"",'In Process Calc.'!BR67)</f>
        <v/>
      </c>
      <c r="EB74" s="243" t="str">
        <f>IF(ISBLANK('In Process Calc.'!BS67),"",'In Process Calc.'!BS67)</f>
        <v/>
      </c>
      <c r="EC74" s="243" t="str">
        <f>IF(ISBLANK('In Process Calc.'!BT67),"",'In Process Calc.'!BT67)</f>
        <v/>
      </c>
      <c r="ED74" s="243" t="str">
        <f>IF(ISBLANK('In Process Calc.'!BU67),"",'In Process Calc.'!BU67)</f>
        <v/>
      </c>
      <c r="EE74" s="243" t="str">
        <f>IF(ISBLANK('In Process Calc.'!BV67),"",'In Process Calc.'!BV67)</f>
        <v/>
      </c>
      <c r="EF74" s="243" t="str">
        <f>IF(ISBLANK('In Process Calc.'!BW67),"",'In Process Calc.'!BW67)</f>
        <v/>
      </c>
      <c r="EG74" s="243" t="str">
        <f>IF(ISBLANK('In Process Calc.'!BX67),"",'In Process Calc.'!BX67)</f>
        <v/>
      </c>
      <c r="EH74" s="243" t="str">
        <f>IF(ISBLANK('In Process Calc.'!BY67),"",'In Process Calc.'!BY67)</f>
        <v/>
      </c>
      <c r="EI74" s="243" t="str">
        <f>IF(ISBLANK('In Process Calc.'!BZ67),"",'In Process Calc.'!BZ67)</f>
        <v/>
      </c>
      <c r="EJ74" s="243" t="str">
        <f>IF(ISBLANK('In Process Calc.'!CA67),"",'In Process Calc.'!CA67)</f>
        <v/>
      </c>
      <c r="EK74" s="243" t="str">
        <f>IF(ISBLANK('Post Process Calc.'!A74),"",'Post Process Calc.'!A74)</f>
        <v/>
      </c>
      <c r="EL74" s="243" t="str">
        <f>IF(ISBLANK('Post Process Calc.'!C74),"",'Post Process Calc.'!C74)</f>
        <v/>
      </c>
      <c r="EM74" s="243" t="str">
        <f>IF(ISBLANK('Post Process Calc.'!D74),"",'Post Process Calc.'!D74)</f>
        <v/>
      </c>
      <c r="EN74" s="243" t="str">
        <f>IF(ISBLANK('Post Process Calc.'!E74),"",'Post Process Calc.'!E74)</f>
        <v/>
      </c>
      <c r="EO74" s="243" t="str">
        <f>IF(ISBLANK('Post Process Calc.'!F74),"",'Post Process Calc.'!F74)</f>
        <v/>
      </c>
      <c r="EP74" s="243" t="str">
        <f>IF(ISBLANK('Post Process Calc.'!G74),"",'Post Process Calc.'!G74)</f>
        <v/>
      </c>
      <c r="EQ74" s="243" t="str">
        <f>IF(ISBLANK('Post Process Calc.'!H74),"",'Post Process Calc.'!H74)</f>
        <v/>
      </c>
      <c r="ER74" s="243" t="str">
        <f>IF(ISBLANK('Post Process Calc.'!I74),"",'Post Process Calc.'!I74)</f>
        <v/>
      </c>
      <c r="ES74" s="243" t="str">
        <f>IF(ISBLANK('Post Process Calc.'!J74),"",'Post Process Calc.'!J74)</f>
        <v/>
      </c>
      <c r="ET74" s="243" t="str">
        <f>IF(ISBLANK('Post Process Calc.'!K74),"",'Post Process Calc.'!K74)</f>
        <v/>
      </c>
      <c r="EU74" s="243" t="str">
        <f>IF(ISBLANK('Post Process Calc.'!L74),"",'Post Process Calc.'!L74)</f>
        <v/>
      </c>
      <c r="EV74" s="243" t="str">
        <f>IF(ISBLANK('Post Process Calc.'!M74),"",'Post Process Calc.'!M74)</f>
        <v/>
      </c>
      <c r="EW74" s="243" t="str">
        <f>IF(ISBLANK('Post Process Calc.'!N74),"",'Post Process Calc.'!N74)</f>
        <v/>
      </c>
      <c r="EX74" s="243" t="str">
        <f>IF(ISBLANK('Post Process Calc.'!O74),"",'Post Process Calc.'!O74)</f>
        <v/>
      </c>
      <c r="EY74" s="243" t="str">
        <f>IF(ISBLANK('Post Process Calc.'!P74),"",'Post Process Calc.'!P74)</f>
        <v/>
      </c>
      <c r="EZ74" s="243" t="str">
        <f>IF(ISBLANK('Post Process Calc.'!Q74),"",'Post Process Calc.'!Q74)</f>
        <v/>
      </c>
      <c r="FA74" s="243" t="str">
        <f>IF(ISBLANK('Post Process Calc.'!R74),"",'Post Process Calc.'!R74)</f>
        <v/>
      </c>
      <c r="FB74" s="243" t="str">
        <f>IF(ISBLANK('Post Process Calc.'!S74),"",'Post Process Calc.'!S74)</f>
        <v/>
      </c>
      <c r="FC74" s="243" t="str">
        <f>IF(ISBLANK('Post Process Calc.'!T74),"",'Post Process Calc.'!T74)</f>
        <v/>
      </c>
      <c r="FD74" s="243" t="str">
        <f>IF(ISBLANK('Post Process Calc.'!U74),"",'Post Process Calc.'!U74)</f>
        <v/>
      </c>
      <c r="FE74" s="243" t="str">
        <f>IF(ISBLANK('Post Process Calc.'!V74),"",'Post Process Calc.'!V74)</f>
        <v/>
      </c>
      <c r="FF74" s="243" t="str">
        <f>IF(ISBLANK('Post Process Calc.'!W74),"",'Post Process Calc.'!W74)</f>
        <v/>
      </c>
      <c r="FG74" s="243" t="str">
        <f>IF(ISBLANK('Post Process Calc.'!X74),"",'Post Process Calc.'!X74)</f>
        <v/>
      </c>
      <c r="FH74" s="243" t="str">
        <f>IF(ISBLANK('Post Process Calc.'!Y74),"",'Post Process Calc.'!Y74)</f>
        <v/>
      </c>
      <c r="FI74" s="243" t="str">
        <f>IF(ISBLANK('Post Process Calc.'!Z74),"",'Post Process Calc.'!Z74)</f>
        <v/>
      </c>
      <c r="FJ74" s="243" t="str">
        <f>IF(ISBLANK('Post Process Calc.'!AA74),"",'Post Process Calc.'!AA74)</f>
        <v/>
      </c>
      <c r="FK74" s="243" t="str">
        <f>IF(ISBLANK('Post Process Calc.'!AB74),"",'Post Process Calc.'!AB74)</f>
        <v/>
      </c>
      <c r="FL74" s="243" t="str">
        <f>IF(ISBLANK('Post Process Calc.'!AC74),"",'Post Process Calc.'!AC74)</f>
        <v/>
      </c>
      <c r="FM74" s="243" t="str">
        <f>IF(ISBLANK('Post Process Calc.'!AD74),"",'Post Process Calc.'!AD74)</f>
        <v/>
      </c>
      <c r="FN74" s="243" t="str">
        <f>IF(ISBLANK('Post Process Calc.'!AE74),"",'Post Process Calc.'!AE74)</f>
        <v/>
      </c>
      <c r="FO74" s="243" t="str">
        <f>IF(ISBLANK('Post Process Calc.'!AF74),"",'Post Process Calc.'!AF74)</f>
        <v/>
      </c>
      <c r="FP74" s="243" t="str">
        <f>IF(ISBLANK('Post Process Calc.'!AG74),"",'Post Process Calc.'!AG74)</f>
        <v/>
      </c>
      <c r="FQ74" s="243" t="str">
        <f>IF(ISBLANK('Post Process Calc.'!AH74),"",'Post Process Calc.'!AH74)</f>
        <v/>
      </c>
      <c r="FR74" s="243" t="str">
        <f>IF(ISBLANK('Post Process Calc.'!AI74),"",'Post Process Calc.'!AI74)</f>
        <v/>
      </c>
      <c r="FS74" s="243" t="str">
        <f>IF(ISBLANK('Post Process Calc.'!AJ74),"",'Post Process Calc.'!AJ74)</f>
        <v/>
      </c>
    </row>
    <row r="75" spans="1:175">
      <c r="A75" s="238" t="str">
        <f>IF(Glutamine!B66&lt;&gt;0,Glutamine!$B$1,"")</f>
        <v/>
      </c>
      <c r="B75" s="238" t="str">
        <f>IF(ISBLANK(Glutamine!A66),"",Glutamine!A66)</f>
        <v/>
      </c>
      <c r="C75" s="245" t="str">
        <f>IF(ISBLANK(Glutamine!B66),"",Glutamine!B66)</f>
        <v/>
      </c>
      <c r="D75" s="246" t="str">
        <f>IF(ISBLANK(Glutamine!C66),"",Glutamine!C66)</f>
        <v/>
      </c>
      <c r="E75" s="238" t="str">
        <f>IF(ISBLANK(Glutamine!D66),"",Glutamine!D66)</f>
        <v/>
      </c>
      <c r="F75" s="238" t="str">
        <f>IF(ISBLANK(Glutamine!E66),"",Glutamine!E66)</f>
        <v/>
      </c>
      <c r="G75" s="238" t="str">
        <f>IF(ISBLANK(Glutamine!G66),"",Glutamine!G66)</f>
        <v/>
      </c>
      <c r="H75" s="238" t="str">
        <f>IF(ISBLANK(Glutamine!H66),"",Glutamine!H66)</f>
        <v/>
      </c>
      <c r="I75" s="238" t="str">
        <f>IF(ISBLANK(Glutamine!I66),"",Glutamine!I66)</f>
        <v/>
      </c>
      <c r="J75" s="238" t="str">
        <f>IF(ISBLANK(Glutamine!J66),"",Glutamine!J66)</f>
        <v/>
      </c>
      <c r="K75" s="238" t="str">
        <f>IF(ISBLANK(Glutamine!K66),"",Glutamine!K66)</f>
        <v/>
      </c>
      <c r="L75" s="238" t="str">
        <f>IF(ISBLANK(Glutamine!L66),"",Glutamine!L66)</f>
        <v/>
      </c>
      <c r="M75" s="238" t="str">
        <f>IF(ISBLANK(Glutamine!M66),"",Glutamine!M66)</f>
        <v/>
      </c>
      <c r="N75" s="238" t="str">
        <f>IF(ISBLANK(Glutamine!N66),"",Glutamine!N66)</f>
        <v/>
      </c>
      <c r="O75" s="238" t="str">
        <f>IF(ISBLANK(Glutamine!O66),"",Glutamine!O66)</f>
        <v/>
      </c>
      <c r="P75" s="238" t="str">
        <f>IF(ISBLANK(Glutamine!P66),"",Glutamine!P66)</f>
        <v/>
      </c>
      <c r="Q75" s="238" t="str">
        <f>IF(ISBLANK(Glutamine!Q66),"",Glutamine!Q66)</f>
        <v/>
      </c>
      <c r="R75" s="238" t="str">
        <f>IF(ISBLANK(Glutamine!R66),"",Glutamine!R66)</f>
        <v/>
      </c>
      <c r="S75" s="238" t="str">
        <f>IF(ISBLANK(Glutamine!S66),"",Glutamine!S66)</f>
        <v/>
      </c>
      <c r="T75" s="238" t="str">
        <f>IF(ISBLANK(Glutamine!T66),"",Glutamine!T66)</f>
        <v/>
      </c>
      <c r="U75" s="238" t="str">
        <f>IF(ISBLANK(Glutamine!U66),"",Glutamine!U66)</f>
        <v/>
      </c>
      <c r="V75" s="238" t="str">
        <f>IF(ISBLANK(Glutamine!V66),"",Glutamine!V66)</f>
        <v/>
      </c>
      <c r="W75" s="238" t="str">
        <f>IF(ISBLANK(Glutamine!W66),"",Glutamine!W66)</f>
        <v/>
      </c>
      <c r="X75" s="238" t="str">
        <f>IF(ISBLANK(Glutamine!X66),"",Glutamine!X66)</f>
        <v/>
      </c>
      <c r="Y75" s="238" t="str">
        <f>IF(ISBLANK(Glutamine!Y66),"",Glutamine!Y66)</f>
        <v/>
      </c>
      <c r="Z75" s="238" t="str">
        <f>IF(ISBLANK(Glutamine!Z66),"",Glutamine!Z66)</f>
        <v/>
      </c>
      <c r="AA75" s="238" t="str">
        <f>IF(ISBLANK(Glutamine!AA66),"",Glutamine!AA66)</f>
        <v/>
      </c>
      <c r="AB75" s="238" t="str">
        <f>IF(ISBLANK(Glutamine!AB66),"",Glutamine!AB66)</f>
        <v/>
      </c>
      <c r="AC75" s="238" t="str">
        <f>IF(ISBLANK(Glutamine!AC66),"",Glutamine!AC66)</f>
        <v/>
      </c>
      <c r="AD75" s="238" t="str">
        <f>IF(ISBLANK(Glutamine!AD66),"",Glutamine!AD66)</f>
        <v/>
      </c>
      <c r="AE75" s="238" t="str">
        <f>IF(ISBLANK(Glutamine!AE66),"",Glutamine!AE66)</f>
        <v/>
      </c>
      <c r="AF75" s="238" t="str">
        <f>IF(ISBLANK(Glutamine!AF66),"",Glutamine!AF66)</f>
        <v/>
      </c>
      <c r="AG75" s="238" t="str">
        <f>IF(ISBLANK(Glutamine!AG66),"",Glutamine!AG66)</f>
        <v/>
      </c>
      <c r="AH75" s="238" t="str">
        <f>IF(ISBLANK(Glutamine!AH66),"",Glutamine!AH66)</f>
        <v/>
      </c>
      <c r="AI75" s="238" t="str">
        <f>IF(ISBLANK(Glutamine!AI66),"",Glutamine!AI66)</f>
        <v/>
      </c>
      <c r="AJ75" s="238" t="str">
        <f>IF(ISBLANK(Glutamine!AJ66),"",Glutamine!AJ66)</f>
        <v/>
      </c>
      <c r="AK75" s="238" t="str">
        <f>IF(ISBLANK(Glutamine!AK66),"",Glutamine!AK66)</f>
        <v/>
      </c>
      <c r="AL75" s="238" t="str">
        <f>IF(ISBLANK(Glutamine!AL66),"",Glutamine!AL66)</f>
        <v/>
      </c>
      <c r="AM75" s="238" t="str">
        <f>IF(ISBLANK(Glutamine!AM66),"",Glutamine!AM66)</f>
        <v/>
      </c>
      <c r="AN75" s="238" t="str">
        <f>IF(ISBLANK(Glutamine!AN66),"",Glutamine!AN66)</f>
        <v/>
      </c>
      <c r="AO75" s="238" t="str">
        <f>IF(ISBLANK(Glutamine!AO66),"",Glutamine!AO66)</f>
        <v/>
      </c>
      <c r="AP75" s="238" t="str">
        <f>IF(ISBLANK(Glutamine!AP66),"",Glutamine!AP66)</f>
        <v/>
      </c>
      <c r="AQ75" s="238" t="e">
        <f>IF(ISBLANK(Glutamine!#REF!),"",Glutamine!#REF!)</f>
        <v>#REF!</v>
      </c>
      <c r="AR75" s="238" t="e">
        <f>IF(ISBLANK(Glutamine!#REF!),"",Glutamine!#REF!)</f>
        <v>#REF!</v>
      </c>
      <c r="AS75" s="238" t="e">
        <f>IF(ISBLANK(Glutamine!#REF!),"",Glutamine!#REF!)</f>
        <v>#REF!</v>
      </c>
      <c r="AT75" s="238" t="e">
        <f>IF(ISBLANK(Glutamine!#REF!),"",Glutamine!#REF!)</f>
        <v>#REF!</v>
      </c>
      <c r="AU75" s="238" t="e">
        <f>IF(ISBLANK(Glutamine!#REF!),"",Glutamine!#REF!)</f>
        <v>#REF!</v>
      </c>
      <c r="AV75" s="238" t="e">
        <f>IF(ISBLANK(Glutamine!#REF!),"",Glutamine!#REF!)</f>
        <v>#REF!</v>
      </c>
      <c r="AW75" s="238" t="e">
        <f>IF(ISBLANK(Glutamine!#REF!),"",Glutamine!#REF!)</f>
        <v>#REF!</v>
      </c>
      <c r="AX75" s="238" t="e">
        <f>IF(ISBLANK(Glutamine!#REF!),"",Glutamine!#REF!)</f>
        <v>#REF!</v>
      </c>
      <c r="AY75" s="238" t="e">
        <f>IF(ISBLANK(Glutamine!#REF!),"",Glutamine!#REF!)</f>
        <v>#REF!</v>
      </c>
      <c r="AZ75" s="238" t="e">
        <f>IF(ISBLANK(Glutamine!#REF!),"",Glutamine!#REF!)</f>
        <v>#REF!</v>
      </c>
      <c r="BA75" s="238" t="e">
        <f>IF(ISBLANK(Glutamine!#REF!),"",Glutamine!#REF!)</f>
        <v>#REF!</v>
      </c>
      <c r="BB75" s="238" t="e">
        <f>IF(ISBLANK(Glutamine!#REF!),"",Glutamine!#REF!)</f>
        <v>#REF!</v>
      </c>
      <c r="BC75" s="238" t="e">
        <f>IF(ISBLANK(Glutamine!#REF!),"",Glutamine!#REF!)</f>
        <v>#REF!</v>
      </c>
      <c r="BD75" s="238" t="e">
        <f>IF(ISBLANK(Glutamine!#REF!),"",Glutamine!#REF!)</f>
        <v>#REF!</v>
      </c>
      <c r="BE75" s="238" t="e">
        <f>IF(ISBLANK(Glutamine!#REF!),"",Glutamine!#REF!)</f>
        <v>#REF!</v>
      </c>
      <c r="BF75" s="238" t="e">
        <f>IF(ISBLANK(Glutamine!#REF!),"",Glutamine!#REF!)</f>
        <v>#REF!</v>
      </c>
      <c r="BG75" s="238" t="e">
        <f>IF(ISBLANK(Glutamine!#REF!),"",Glutamine!#REF!)</f>
        <v>#REF!</v>
      </c>
      <c r="BH75" s="238" t="e">
        <f>IF(ISBLANK(Glutamine!#REF!),"",Glutamine!#REF!)</f>
        <v>#REF!</v>
      </c>
      <c r="BI75" s="238" t="e">
        <f>IF(ISBLANK(Glutamine!#REF!),"",Glutamine!#REF!)</f>
        <v>#REF!</v>
      </c>
      <c r="BJ75" s="238" t="e">
        <f>IF(ISBLANK(Glutamine!#REF!),"",Glutamine!#REF!)</f>
        <v>#REF!</v>
      </c>
      <c r="BK75" s="238" t="e">
        <f>IF(ISBLANK(Glutamine!#REF!),"",Glutamine!#REF!)</f>
        <v>#REF!</v>
      </c>
      <c r="BL75" s="238" t="e">
        <f>IF(ISBLANK(Glutamine!#REF!),"",Glutamine!#REF!)</f>
        <v>#REF!</v>
      </c>
      <c r="BM75" s="238" t="e">
        <f>IF(ISBLANK(Glutamine!#REF!),"",Glutamine!#REF!)</f>
        <v>#REF!</v>
      </c>
      <c r="BN75" s="238" t="str">
        <f>IF(ISBLANK('In Process Calc.'!B68),"",ROUND('In Process Calc.'!B68,2))</f>
        <v/>
      </c>
      <c r="BO75" s="238" t="str">
        <f>IF(ISBLANK('In Process Calc.'!C68),"",ROUND('In Process Calc.'!C68,2))</f>
        <v/>
      </c>
      <c r="BP75" s="238" t="str">
        <f>IF(ISBLANK('In Process Calc.'!E68),"",'In Process Calc.'!E68)</f>
        <v/>
      </c>
      <c r="BQ75" s="238" t="str">
        <f>IF(ISBLANK('In Process Calc.'!F68),"",'In Process Calc.'!F68)</f>
        <v/>
      </c>
      <c r="BR75" s="238" t="str">
        <f>IF(ISBLANK('In Process Calc.'!H68),"",'In Process Calc.'!H68)</f>
        <v/>
      </c>
      <c r="BS75" s="238" t="str">
        <f>IF(ISBLANK('In Process Calc.'!J68),"",'In Process Calc.'!J68)</f>
        <v/>
      </c>
      <c r="BT75" s="238" t="str">
        <f>IF(ISBLANK('In Process Calc.'!K68),"",'In Process Calc.'!K68)</f>
        <v/>
      </c>
      <c r="BU75" s="238" t="str">
        <f>IF(ISBLANK('In Process Calc.'!L68),"",'In Process Calc.'!L68)</f>
        <v/>
      </c>
      <c r="BV75" s="243" t="str">
        <f>IF(ISBLANK('In Process Calc.'!M68),"",'In Process Calc.'!M68)</f>
        <v/>
      </c>
      <c r="BW75" s="243" t="str">
        <f>IF(ISBLANK('In Process Calc.'!N68),"",'In Process Calc.'!N68)</f>
        <v/>
      </c>
      <c r="BX75" s="243" t="str">
        <f>IF(ISBLANK('In Process Calc.'!O68),"",'In Process Calc.'!O68)</f>
        <v/>
      </c>
      <c r="BY75" s="243" t="str">
        <f>IF(ISBLANK('In Process Calc.'!P68),"",'In Process Calc.'!P68)</f>
        <v/>
      </c>
      <c r="BZ75" s="243" t="str">
        <f>IF(ISBLANK('In Process Calc.'!Q68),"",'In Process Calc.'!Q68)</f>
        <v/>
      </c>
      <c r="CA75" s="243" t="str">
        <f>IF(ISBLANK('In Process Calc.'!R68),"",'In Process Calc.'!R68)</f>
        <v/>
      </c>
      <c r="CB75" s="243" t="str">
        <f>IF(ISBLANK('In Process Calc.'!S68),"",'In Process Calc.'!S68)</f>
        <v/>
      </c>
      <c r="CC75" s="243" t="str">
        <f>IF(ISBLANK('In Process Calc.'!T68),"",'In Process Calc.'!T68)</f>
        <v/>
      </c>
      <c r="CD75" s="243" t="str">
        <f>IF(ISBLANK('In Process Calc.'!U68),"",'In Process Calc.'!U68)</f>
        <v/>
      </c>
      <c r="CE75" s="243" t="str">
        <f>IF(ISBLANK('In Process Calc.'!V68),"",'In Process Calc.'!V68)</f>
        <v/>
      </c>
      <c r="CF75" s="243" t="str">
        <f>IF(ISBLANK('In Process Calc.'!W68),"",'In Process Calc.'!W68)</f>
        <v/>
      </c>
      <c r="CG75" s="243" t="str">
        <f>IF(ISBLANK('In Process Calc.'!X68),"",'In Process Calc.'!X68)</f>
        <v/>
      </c>
      <c r="CH75" s="243" t="str">
        <f>IF(ISBLANK('In Process Calc.'!Y68),"",'In Process Calc.'!Y68)</f>
        <v/>
      </c>
      <c r="CI75" s="243" t="str">
        <f>IF(ISBLANK('In Process Calc.'!Z68),"",'In Process Calc.'!Z68)</f>
        <v/>
      </c>
      <c r="CJ75" s="243" t="str">
        <f>IF(ISBLANK('In Process Calc.'!AA68),"",'In Process Calc.'!AA68)</f>
        <v/>
      </c>
      <c r="CK75" s="243" t="str">
        <f>IF(ISBLANK('In Process Calc.'!AB68),"",'In Process Calc.'!AB68)</f>
        <v/>
      </c>
      <c r="CL75" s="243" t="str">
        <f>IF(ISBLANK('In Process Calc.'!AC68),"",'In Process Calc.'!AC68)</f>
        <v/>
      </c>
      <c r="CM75" s="243" t="str">
        <f>IF(ISBLANK('In Process Calc.'!AD68),"",'In Process Calc.'!AD68)</f>
        <v/>
      </c>
      <c r="CN75" s="243" t="str">
        <f>IF(ISBLANK('In Process Calc.'!AE68),"",'In Process Calc.'!AE68)</f>
        <v/>
      </c>
      <c r="CO75" s="243" t="str">
        <f>IF(ISBLANK('In Process Calc.'!AF68),"",'In Process Calc.'!AF68)</f>
        <v/>
      </c>
      <c r="CP75" s="243" t="str">
        <f>IF(ISBLANK('In Process Calc.'!AG68),"",'In Process Calc.'!AG68)</f>
        <v/>
      </c>
      <c r="CQ75" s="243" t="str">
        <f>IF(ISBLANK('In Process Calc.'!AH68),"",'In Process Calc.'!AH68)</f>
        <v/>
      </c>
      <c r="CR75" s="243" t="str">
        <f>IF(ISBLANK('In Process Calc.'!AI68),"",'In Process Calc.'!AI68)</f>
        <v/>
      </c>
      <c r="CS75" s="243" t="str">
        <f>IF(ISBLANK('In Process Calc.'!AJ68),"",'In Process Calc.'!AJ68)</f>
        <v/>
      </c>
      <c r="CT75" s="243" t="str">
        <f>IF(ISBLANK('In Process Calc.'!AK68),"",'In Process Calc.'!AK68)</f>
        <v/>
      </c>
      <c r="CU75" s="243" t="str">
        <f>IF(ISBLANK('In Process Calc.'!AL68),"",'In Process Calc.'!AL68)</f>
        <v/>
      </c>
      <c r="CV75" s="243" t="str">
        <f>IF(ISBLANK('In Process Calc.'!AM68),"",'In Process Calc.'!AM68)</f>
        <v/>
      </c>
      <c r="CW75" s="243" t="str">
        <f>IF(ISBLANK('In Process Calc.'!AN68),"",'In Process Calc.'!AN68)</f>
        <v/>
      </c>
      <c r="CX75" s="243" t="str">
        <f>IF(ISBLANK('In Process Calc.'!AO68),"",'In Process Calc.'!AO68)</f>
        <v/>
      </c>
      <c r="CY75" s="243" t="str">
        <f>IF(ISBLANK('In Process Calc.'!AP68),"",'In Process Calc.'!AP68)</f>
        <v/>
      </c>
      <c r="CZ75" s="243" t="str">
        <f>IF(ISBLANK('In Process Calc.'!AQ68),"",'In Process Calc.'!AQ68)</f>
        <v/>
      </c>
      <c r="DA75" s="243" t="str">
        <f>IF(ISBLANK('In Process Calc.'!AR68),"",'In Process Calc.'!AR68)</f>
        <v/>
      </c>
      <c r="DB75" s="243" t="str">
        <f>IF(ISBLANK('In Process Calc.'!AS68),"",'In Process Calc.'!AS68)</f>
        <v/>
      </c>
      <c r="DC75" s="243" t="str">
        <f>IF(ISBLANK('In Process Calc.'!AT68),"",'In Process Calc.'!AT68)</f>
        <v/>
      </c>
      <c r="DD75" s="243" t="str">
        <f>IF(ISBLANK('In Process Calc.'!AU68),"",'In Process Calc.'!AU68)</f>
        <v/>
      </c>
      <c r="DE75" s="243" t="str">
        <f>IF(ISBLANK('In Process Calc.'!AV68),"",'In Process Calc.'!AV68)</f>
        <v/>
      </c>
      <c r="DF75" s="243" t="str">
        <f>IF(ISBLANK('In Process Calc.'!AW68),"",'In Process Calc.'!AW68)</f>
        <v/>
      </c>
      <c r="DG75" s="243" t="str">
        <f>IF(ISBLANK('In Process Calc.'!AX68),"",'In Process Calc.'!AX68)</f>
        <v/>
      </c>
      <c r="DH75" s="243" t="str">
        <f>IF(ISBLANK('In Process Calc.'!AY68),"",'In Process Calc.'!AY68)</f>
        <v/>
      </c>
      <c r="DI75" s="243" t="str">
        <f>IF(ISBLANK('In Process Calc.'!AZ68),"",'In Process Calc.'!AZ68)</f>
        <v/>
      </c>
      <c r="DJ75" s="243" t="str">
        <f>IF(ISBLANK('In Process Calc.'!BA68),"",'In Process Calc.'!BA68)</f>
        <v/>
      </c>
      <c r="DK75" s="243" t="str">
        <f>IF(ISBLANK('In Process Calc.'!BB68),"",'In Process Calc.'!BB68)</f>
        <v/>
      </c>
      <c r="DL75" s="243" t="str">
        <f>IF(ISBLANK('In Process Calc.'!BC68),"",'In Process Calc.'!BC68)</f>
        <v/>
      </c>
      <c r="DM75" s="243" t="str">
        <f>IF(ISBLANK('In Process Calc.'!BD68),"",'In Process Calc.'!BD68)</f>
        <v/>
      </c>
      <c r="DN75" s="243" t="str">
        <f>IF(ISBLANK('In Process Calc.'!BE68),"",'In Process Calc.'!BE68)</f>
        <v/>
      </c>
      <c r="DO75" s="243" t="str">
        <f>IF(ISBLANK('In Process Calc.'!BF68),"",'In Process Calc.'!BF68)</f>
        <v/>
      </c>
      <c r="DP75" s="243" t="str">
        <f>IF(ISBLANK('In Process Calc.'!BG68),"",'In Process Calc.'!BG68)</f>
        <v/>
      </c>
      <c r="DQ75" s="243" t="str">
        <f>IF(ISBLANK('In Process Calc.'!BH68),"",'In Process Calc.'!BH68)</f>
        <v/>
      </c>
      <c r="DR75" s="243" t="str">
        <f>IF(ISBLANK('In Process Calc.'!BI68),"",'In Process Calc.'!BI68)</f>
        <v/>
      </c>
      <c r="DS75" s="243" t="str">
        <f>IF(ISBLANK('In Process Calc.'!BJ68),"",'In Process Calc.'!BJ68)</f>
        <v/>
      </c>
      <c r="DT75" s="243" t="str">
        <f>IF(ISBLANK('In Process Calc.'!BK68),"",'In Process Calc.'!BK68)</f>
        <v/>
      </c>
      <c r="DU75" s="243" t="str">
        <f>IF(ISBLANK('In Process Calc.'!BL68),"",'In Process Calc.'!BL68)</f>
        <v/>
      </c>
      <c r="DV75" s="243" t="str">
        <f>IF(ISBLANK('In Process Calc.'!BM68),"",'In Process Calc.'!BM68)</f>
        <v/>
      </c>
      <c r="DW75" s="243" t="str">
        <f>IF(ISBLANK('In Process Calc.'!BN68),"",'In Process Calc.'!BN68)</f>
        <v/>
      </c>
      <c r="DX75" s="243" t="str">
        <f>IF(ISBLANK('In Process Calc.'!BO68),"",'In Process Calc.'!BO68)</f>
        <v/>
      </c>
      <c r="DY75" s="243" t="str">
        <f>IF(ISBLANK('In Process Calc.'!BP68),"",'In Process Calc.'!BP68)</f>
        <v/>
      </c>
      <c r="DZ75" s="243" t="str">
        <f>IF(ISBLANK('In Process Calc.'!BQ68),"",'In Process Calc.'!BQ68)</f>
        <v/>
      </c>
      <c r="EA75" s="243" t="str">
        <f>IF(ISBLANK('In Process Calc.'!BR68),"",'In Process Calc.'!BR68)</f>
        <v/>
      </c>
      <c r="EB75" s="243" t="str">
        <f>IF(ISBLANK('In Process Calc.'!BS68),"",'In Process Calc.'!BS68)</f>
        <v/>
      </c>
      <c r="EC75" s="243" t="str">
        <f>IF(ISBLANK('In Process Calc.'!BT68),"",'In Process Calc.'!BT68)</f>
        <v/>
      </c>
      <c r="ED75" s="243" t="str">
        <f>IF(ISBLANK('In Process Calc.'!BU68),"",'In Process Calc.'!BU68)</f>
        <v/>
      </c>
      <c r="EE75" s="243" t="str">
        <f>IF(ISBLANK('In Process Calc.'!BV68),"",'In Process Calc.'!BV68)</f>
        <v/>
      </c>
      <c r="EF75" s="243" t="str">
        <f>IF(ISBLANK('In Process Calc.'!BW68),"",'In Process Calc.'!BW68)</f>
        <v/>
      </c>
      <c r="EG75" s="243" t="str">
        <f>IF(ISBLANK('In Process Calc.'!BX68),"",'In Process Calc.'!BX68)</f>
        <v/>
      </c>
      <c r="EH75" s="243" t="str">
        <f>IF(ISBLANK('In Process Calc.'!BY68),"",'In Process Calc.'!BY68)</f>
        <v/>
      </c>
      <c r="EI75" s="243" t="str">
        <f>IF(ISBLANK('In Process Calc.'!BZ68),"",'In Process Calc.'!BZ68)</f>
        <v/>
      </c>
      <c r="EJ75" s="243" t="str">
        <f>IF(ISBLANK('In Process Calc.'!CA68),"",'In Process Calc.'!CA68)</f>
        <v/>
      </c>
      <c r="EK75" s="243" t="str">
        <f>IF(ISBLANK('Post Process Calc.'!A75),"",'Post Process Calc.'!A75)</f>
        <v/>
      </c>
      <c r="EL75" s="243" t="str">
        <f>IF(ISBLANK('Post Process Calc.'!C75),"",'Post Process Calc.'!C75)</f>
        <v/>
      </c>
      <c r="EM75" s="243" t="str">
        <f>IF(ISBLANK('Post Process Calc.'!D75),"",'Post Process Calc.'!D75)</f>
        <v/>
      </c>
      <c r="EN75" s="243" t="str">
        <f>IF(ISBLANK('Post Process Calc.'!E75),"",'Post Process Calc.'!E75)</f>
        <v/>
      </c>
      <c r="EO75" s="243" t="str">
        <f>IF(ISBLANK('Post Process Calc.'!F75),"",'Post Process Calc.'!F75)</f>
        <v/>
      </c>
      <c r="EP75" s="243" t="str">
        <f>IF(ISBLANK('Post Process Calc.'!G75),"",'Post Process Calc.'!G75)</f>
        <v/>
      </c>
      <c r="EQ75" s="243" t="str">
        <f>IF(ISBLANK('Post Process Calc.'!H75),"",'Post Process Calc.'!H75)</f>
        <v/>
      </c>
      <c r="ER75" s="243" t="str">
        <f>IF(ISBLANK('Post Process Calc.'!I75),"",'Post Process Calc.'!I75)</f>
        <v/>
      </c>
      <c r="ES75" s="243" t="str">
        <f>IF(ISBLANK('Post Process Calc.'!J75),"",'Post Process Calc.'!J75)</f>
        <v/>
      </c>
      <c r="ET75" s="243" t="str">
        <f>IF(ISBLANK('Post Process Calc.'!K75),"",'Post Process Calc.'!K75)</f>
        <v/>
      </c>
      <c r="EU75" s="243" t="str">
        <f>IF(ISBLANK('Post Process Calc.'!L75),"",'Post Process Calc.'!L75)</f>
        <v/>
      </c>
      <c r="EV75" s="243" t="str">
        <f>IF(ISBLANK('Post Process Calc.'!M75),"",'Post Process Calc.'!M75)</f>
        <v/>
      </c>
      <c r="EW75" s="243" t="str">
        <f>IF(ISBLANK('Post Process Calc.'!N75),"",'Post Process Calc.'!N75)</f>
        <v/>
      </c>
      <c r="EX75" s="243" t="str">
        <f>IF(ISBLANK('Post Process Calc.'!O75),"",'Post Process Calc.'!O75)</f>
        <v/>
      </c>
      <c r="EY75" s="243" t="str">
        <f>IF(ISBLANK('Post Process Calc.'!P75),"",'Post Process Calc.'!P75)</f>
        <v/>
      </c>
      <c r="EZ75" s="243" t="str">
        <f>IF(ISBLANK('Post Process Calc.'!Q75),"",'Post Process Calc.'!Q75)</f>
        <v/>
      </c>
      <c r="FA75" s="243" t="str">
        <f>IF(ISBLANK('Post Process Calc.'!R75),"",'Post Process Calc.'!R75)</f>
        <v/>
      </c>
      <c r="FB75" s="243" t="str">
        <f>IF(ISBLANK('Post Process Calc.'!S75),"",'Post Process Calc.'!S75)</f>
        <v/>
      </c>
      <c r="FC75" s="243" t="str">
        <f>IF(ISBLANK('Post Process Calc.'!T75),"",'Post Process Calc.'!T75)</f>
        <v/>
      </c>
      <c r="FD75" s="243" t="str">
        <f>IF(ISBLANK('Post Process Calc.'!U75),"",'Post Process Calc.'!U75)</f>
        <v/>
      </c>
      <c r="FE75" s="243" t="str">
        <f>IF(ISBLANK('Post Process Calc.'!V75),"",'Post Process Calc.'!V75)</f>
        <v/>
      </c>
      <c r="FF75" s="243" t="str">
        <f>IF(ISBLANK('Post Process Calc.'!W75),"",'Post Process Calc.'!W75)</f>
        <v/>
      </c>
      <c r="FG75" s="243" t="str">
        <f>IF(ISBLANK('Post Process Calc.'!X75),"",'Post Process Calc.'!X75)</f>
        <v/>
      </c>
      <c r="FH75" s="243" t="str">
        <f>IF(ISBLANK('Post Process Calc.'!Y75),"",'Post Process Calc.'!Y75)</f>
        <v/>
      </c>
      <c r="FI75" s="243" t="str">
        <f>IF(ISBLANK('Post Process Calc.'!Z75),"",'Post Process Calc.'!Z75)</f>
        <v/>
      </c>
      <c r="FJ75" s="243" t="str">
        <f>IF(ISBLANK('Post Process Calc.'!AA75),"",'Post Process Calc.'!AA75)</f>
        <v/>
      </c>
      <c r="FK75" s="243" t="str">
        <f>IF(ISBLANK('Post Process Calc.'!AB75),"",'Post Process Calc.'!AB75)</f>
        <v/>
      </c>
      <c r="FL75" s="243" t="str">
        <f>IF(ISBLANK('Post Process Calc.'!AC75),"",'Post Process Calc.'!AC75)</f>
        <v/>
      </c>
      <c r="FM75" s="243" t="str">
        <f>IF(ISBLANK('Post Process Calc.'!AD75),"",'Post Process Calc.'!AD75)</f>
        <v/>
      </c>
      <c r="FN75" s="243" t="str">
        <f>IF(ISBLANK('Post Process Calc.'!AE75),"",'Post Process Calc.'!AE75)</f>
        <v/>
      </c>
      <c r="FO75" s="243" t="str">
        <f>IF(ISBLANK('Post Process Calc.'!AF75),"",'Post Process Calc.'!AF75)</f>
        <v/>
      </c>
      <c r="FP75" s="243" t="str">
        <f>IF(ISBLANK('Post Process Calc.'!AG75),"",'Post Process Calc.'!AG75)</f>
        <v/>
      </c>
      <c r="FQ75" s="243" t="str">
        <f>IF(ISBLANK('Post Process Calc.'!AH75),"",'Post Process Calc.'!AH75)</f>
        <v/>
      </c>
      <c r="FR75" s="243" t="str">
        <f>IF(ISBLANK('Post Process Calc.'!AI75),"",'Post Process Calc.'!AI75)</f>
        <v/>
      </c>
      <c r="FS75" s="243" t="str">
        <f>IF(ISBLANK('Post Process Calc.'!AJ75),"",'Post Process Calc.'!AJ75)</f>
        <v/>
      </c>
    </row>
    <row r="76" spans="1:175">
      <c r="A76" s="238" t="str">
        <f>IF(Glutamine!B67&lt;&gt;0,Glutamine!$B$1,"")</f>
        <v/>
      </c>
      <c r="B76" s="238" t="str">
        <f>IF(ISBLANK(Glutamine!A67),"",Glutamine!A67)</f>
        <v/>
      </c>
      <c r="C76" s="245" t="str">
        <f>IF(ISBLANK(Glutamine!B67),"",Glutamine!B67)</f>
        <v/>
      </c>
      <c r="D76" s="246" t="str">
        <f>IF(ISBLANK(Glutamine!C67),"",Glutamine!C67)</f>
        <v/>
      </c>
      <c r="E76" s="238" t="str">
        <f>IF(ISBLANK(Glutamine!D67),"",Glutamine!D67)</f>
        <v/>
      </c>
      <c r="F76" s="238" t="str">
        <f>IF(ISBLANK(Glutamine!E67),"",Glutamine!E67)</f>
        <v/>
      </c>
      <c r="G76" s="238" t="str">
        <f>IF(ISBLANK(Glutamine!G67),"",Glutamine!G67)</f>
        <v/>
      </c>
      <c r="H76" s="238" t="str">
        <f>IF(ISBLANK(Glutamine!H67),"",Glutamine!H67)</f>
        <v/>
      </c>
      <c r="I76" s="238" t="str">
        <f>IF(ISBLANK(Glutamine!I67),"",Glutamine!I67)</f>
        <v/>
      </c>
      <c r="J76" s="238" t="str">
        <f>IF(ISBLANK(Glutamine!J67),"",Glutamine!J67)</f>
        <v/>
      </c>
      <c r="K76" s="238" t="str">
        <f>IF(ISBLANK(Glutamine!K67),"",Glutamine!K67)</f>
        <v/>
      </c>
      <c r="L76" s="238" t="str">
        <f>IF(ISBLANK(Glutamine!L67),"",Glutamine!L67)</f>
        <v/>
      </c>
      <c r="M76" s="238" t="str">
        <f>IF(ISBLANK(Glutamine!M67),"",Glutamine!M67)</f>
        <v/>
      </c>
      <c r="N76" s="238" t="str">
        <f>IF(ISBLANK(Glutamine!N67),"",Glutamine!N67)</f>
        <v/>
      </c>
      <c r="O76" s="238" t="str">
        <f>IF(ISBLANK(Glutamine!O67),"",Glutamine!O67)</f>
        <v/>
      </c>
      <c r="P76" s="238" t="str">
        <f>IF(ISBLANK(Glutamine!P67),"",Glutamine!P67)</f>
        <v/>
      </c>
      <c r="Q76" s="238" t="str">
        <f>IF(ISBLANK(Glutamine!Q67),"",Glutamine!Q67)</f>
        <v/>
      </c>
      <c r="R76" s="238" t="str">
        <f>IF(ISBLANK(Glutamine!R67),"",Glutamine!R67)</f>
        <v/>
      </c>
      <c r="S76" s="238" t="str">
        <f>IF(ISBLANK(Glutamine!S67),"",Glutamine!S67)</f>
        <v/>
      </c>
      <c r="T76" s="238" t="str">
        <f>IF(ISBLANK(Glutamine!T67),"",Glutamine!T67)</f>
        <v/>
      </c>
      <c r="U76" s="238" t="str">
        <f>IF(ISBLANK(Glutamine!U67),"",Glutamine!U67)</f>
        <v/>
      </c>
      <c r="V76" s="238" t="str">
        <f>IF(ISBLANK(Glutamine!V67),"",Glutamine!V67)</f>
        <v/>
      </c>
      <c r="W76" s="238" t="str">
        <f>IF(ISBLANK(Glutamine!W67),"",Glutamine!W67)</f>
        <v/>
      </c>
      <c r="X76" s="238" t="str">
        <f>IF(ISBLANK(Glutamine!X67),"",Glutamine!X67)</f>
        <v/>
      </c>
      <c r="Y76" s="238" t="str">
        <f>IF(ISBLANK(Glutamine!Y67),"",Glutamine!Y67)</f>
        <v/>
      </c>
      <c r="Z76" s="238" t="str">
        <f>IF(ISBLANK(Glutamine!Z67),"",Glutamine!Z67)</f>
        <v/>
      </c>
      <c r="AA76" s="238" t="str">
        <f>IF(ISBLANK(Glutamine!AA67),"",Glutamine!AA67)</f>
        <v/>
      </c>
      <c r="AB76" s="238" t="str">
        <f>IF(ISBLANK(Glutamine!AB67),"",Glutamine!AB67)</f>
        <v/>
      </c>
      <c r="AC76" s="238" t="str">
        <f>IF(ISBLANK(Glutamine!AC67),"",Glutamine!AC67)</f>
        <v/>
      </c>
      <c r="AD76" s="238" t="str">
        <f>IF(ISBLANK(Glutamine!AD67),"",Glutamine!AD67)</f>
        <v/>
      </c>
      <c r="AE76" s="238" t="str">
        <f>IF(ISBLANK(Glutamine!AE67),"",Glutamine!AE67)</f>
        <v/>
      </c>
      <c r="AF76" s="238" t="str">
        <f>IF(ISBLANK(Glutamine!AF67),"",Glutamine!AF67)</f>
        <v/>
      </c>
      <c r="AG76" s="238" t="str">
        <f>IF(ISBLANK(Glutamine!AG67),"",Glutamine!AG67)</f>
        <v/>
      </c>
      <c r="AH76" s="238" t="str">
        <f>IF(ISBLANK(Glutamine!AH67),"",Glutamine!AH67)</f>
        <v/>
      </c>
      <c r="AI76" s="238" t="str">
        <f>IF(ISBLANK(Glutamine!AI67),"",Glutamine!AI67)</f>
        <v/>
      </c>
      <c r="AJ76" s="238" t="str">
        <f>IF(ISBLANK(Glutamine!AJ67),"",Glutamine!AJ67)</f>
        <v/>
      </c>
      <c r="AK76" s="238" t="str">
        <f>IF(ISBLANK(Glutamine!AK67),"",Glutamine!AK67)</f>
        <v/>
      </c>
      <c r="AL76" s="238" t="str">
        <f>IF(ISBLANK(Glutamine!AL67),"",Glutamine!AL67)</f>
        <v/>
      </c>
      <c r="AM76" s="238" t="str">
        <f>IF(ISBLANK(Glutamine!AM67),"",Glutamine!AM67)</f>
        <v/>
      </c>
      <c r="AN76" s="238" t="str">
        <f>IF(ISBLANK(Glutamine!AN67),"",Glutamine!AN67)</f>
        <v/>
      </c>
      <c r="AO76" s="238" t="str">
        <f>IF(ISBLANK(Glutamine!AO67),"",Glutamine!AO67)</f>
        <v/>
      </c>
      <c r="AP76" s="238" t="str">
        <f>IF(ISBLANK(Glutamine!AP67),"",Glutamine!AP67)</f>
        <v/>
      </c>
      <c r="AQ76" s="238" t="e">
        <f>IF(ISBLANK(Glutamine!#REF!),"",Glutamine!#REF!)</f>
        <v>#REF!</v>
      </c>
      <c r="AR76" s="238" t="e">
        <f>IF(ISBLANK(Glutamine!#REF!),"",Glutamine!#REF!)</f>
        <v>#REF!</v>
      </c>
      <c r="AS76" s="238" t="e">
        <f>IF(ISBLANK(Glutamine!#REF!),"",Glutamine!#REF!)</f>
        <v>#REF!</v>
      </c>
      <c r="AT76" s="238" t="e">
        <f>IF(ISBLANK(Glutamine!#REF!),"",Glutamine!#REF!)</f>
        <v>#REF!</v>
      </c>
      <c r="AU76" s="238" t="e">
        <f>IF(ISBLANK(Glutamine!#REF!),"",Glutamine!#REF!)</f>
        <v>#REF!</v>
      </c>
      <c r="AV76" s="238" t="e">
        <f>IF(ISBLANK(Glutamine!#REF!),"",Glutamine!#REF!)</f>
        <v>#REF!</v>
      </c>
      <c r="AW76" s="238" t="e">
        <f>IF(ISBLANK(Glutamine!#REF!),"",Glutamine!#REF!)</f>
        <v>#REF!</v>
      </c>
      <c r="AX76" s="238" t="e">
        <f>IF(ISBLANK(Glutamine!#REF!),"",Glutamine!#REF!)</f>
        <v>#REF!</v>
      </c>
      <c r="AY76" s="238" t="e">
        <f>IF(ISBLANK(Glutamine!#REF!),"",Glutamine!#REF!)</f>
        <v>#REF!</v>
      </c>
      <c r="AZ76" s="238" t="e">
        <f>IF(ISBLANK(Glutamine!#REF!),"",Glutamine!#REF!)</f>
        <v>#REF!</v>
      </c>
      <c r="BA76" s="238" t="e">
        <f>IF(ISBLANK(Glutamine!#REF!),"",Glutamine!#REF!)</f>
        <v>#REF!</v>
      </c>
      <c r="BB76" s="238" t="e">
        <f>IF(ISBLANK(Glutamine!#REF!),"",Glutamine!#REF!)</f>
        <v>#REF!</v>
      </c>
      <c r="BC76" s="238" t="e">
        <f>IF(ISBLANK(Glutamine!#REF!),"",Glutamine!#REF!)</f>
        <v>#REF!</v>
      </c>
      <c r="BD76" s="238" t="e">
        <f>IF(ISBLANK(Glutamine!#REF!),"",Glutamine!#REF!)</f>
        <v>#REF!</v>
      </c>
      <c r="BE76" s="238" t="e">
        <f>IF(ISBLANK(Glutamine!#REF!),"",Glutamine!#REF!)</f>
        <v>#REF!</v>
      </c>
      <c r="BF76" s="238" t="e">
        <f>IF(ISBLANK(Glutamine!#REF!),"",Glutamine!#REF!)</f>
        <v>#REF!</v>
      </c>
      <c r="BG76" s="238" t="e">
        <f>IF(ISBLANK(Glutamine!#REF!),"",Glutamine!#REF!)</f>
        <v>#REF!</v>
      </c>
      <c r="BH76" s="238" t="e">
        <f>IF(ISBLANK(Glutamine!#REF!),"",Glutamine!#REF!)</f>
        <v>#REF!</v>
      </c>
      <c r="BI76" s="238" t="e">
        <f>IF(ISBLANK(Glutamine!#REF!),"",Glutamine!#REF!)</f>
        <v>#REF!</v>
      </c>
      <c r="BJ76" s="238" t="e">
        <f>IF(ISBLANK(Glutamine!#REF!),"",Glutamine!#REF!)</f>
        <v>#REF!</v>
      </c>
      <c r="BK76" s="238" t="e">
        <f>IF(ISBLANK(Glutamine!#REF!),"",Glutamine!#REF!)</f>
        <v>#REF!</v>
      </c>
      <c r="BL76" s="238" t="e">
        <f>IF(ISBLANK(Glutamine!#REF!),"",Glutamine!#REF!)</f>
        <v>#REF!</v>
      </c>
      <c r="BM76" s="238" t="e">
        <f>IF(ISBLANK(Glutamine!#REF!),"",Glutamine!#REF!)</f>
        <v>#REF!</v>
      </c>
      <c r="BN76" s="238" t="str">
        <f>IF(ISBLANK('In Process Calc.'!B69),"",ROUND('In Process Calc.'!B69,2))</f>
        <v/>
      </c>
      <c r="BO76" s="238" t="str">
        <f>IF(ISBLANK('In Process Calc.'!C69),"",ROUND('In Process Calc.'!C69,2))</f>
        <v/>
      </c>
      <c r="BP76" s="238" t="str">
        <f>IF(ISBLANK('In Process Calc.'!E69),"",'In Process Calc.'!E69)</f>
        <v/>
      </c>
      <c r="BQ76" s="238" t="str">
        <f>IF(ISBLANK('In Process Calc.'!F69),"",'In Process Calc.'!F69)</f>
        <v/>
      </c>
      <c r="BR76" s="238" t="str">
        <f>IF(ISBLANK('In Process Calc.'!H69),"",'In Process Calc.'!H69)</f>
        <v/>
      </c>
      <c r="BS76" s="238" t="str">
        <f>IF(ISBLANK('In Process Calc.'!J69),"",'In Process Calc.'!J69)</f>
        <v/>
      </c>
      <c r="BT76" s="238" t="str">
        <f>IF(ISBLANK('In Process Calc.'!K69),"",'In Process Calc.'!K69)</f>
        <v/>
      </c>
      <c r="BU76" s="238" t="str">
        <f>IF(ISBLANK('In Process Calc.'!L69),"",'In Process Calc.'!L69)</f>
        <v/>
      </c>
      <c r="BV76" s="243" t="str">
        <f>IF(ISBLANK('In Process Calc.'!M69),"",'In Process Calc.'!M69)</f>
        <v/>
      </c>
      <c r="BW76" s="243" t="str">
        <f>IF(ISBLANK('In Process Calc.'!N69),"",'In Process Calc.'!N69)</f>
        <v/>
      </c>
      <c r="BX76" s="243" t="str">
        <f>IF(ISBLANK('In Process Calc.'!O69),"",'In Process Calc.'!O69)</f>
        <v/>
      </c>
      <c r="BY76" s="243" t="str">
        <f>IF(ISBLANK('In Process Calc.'!P69),"",'In Process Calc.'!P69)</f>
        <v/>
      </c>
      <c r="BZ76" s="243" t="str">
        <f>IF(ISBLANK('In Process Calc.'!Q69),"",'In Process Calc.'!Q69)</f>
        <v/>
      </c>
      <c r="CA76" s="243" t="str">
        <f>IF(ISBLANK('In Process Calc.'!R69),"",'In Process Calc.'!R69)</f>
        <v/>
      </c>
      <c r="CB76" s="243" t="str">
        <f>IF(ISBLANK('In Process Calc.'!S69),"",'In Process Calc.'!S69)</f>
        <v/>
      </c>
      <c r="CC76" s="243" t="str">
        <f>IF(ISBLANK('In Process Calc.'!T69),"",'In Process Calc.'!T69)</f>
        <v/>
      </c>
      <c r="CD76" s="243" t="str">
        <f>IF(ISBLANK('In Process Calc.'!U69),"",'In Process Calc.'!U69)</f>
        <v/>
      </c>
      <c r="CE76" s="243" t="str">
        <f>IF(ISBLANK('In Process Calc.'!V69),"",'In Process Calc.'!V69)</f>
        <v/>
      </c>
      <c r="CF76" s="243" t="str">
        <f>IF(ISBLANK('In Process Calc.'!W69),"",'In Process Calc.'!W69)</f>
        <v/>
      </c>
      <c r="CG76" s="243" t="str">
        <f>IF(ISBLANK('In Process Calc.'!X69),"",'In Process Calc.'!X69)</f>
        <v/>
      </c>
      <c r="CH76" s="243" t="str">
        <f>IF(ISBLANK('In Process Calc.'!Y69),"",'In Process Calc.'!Y69)</f>
        <v/>
      </c>
      <c r="CI76" s="243" t="str">
        <f>IF(ISBLANK('In Process Calc.'!Z69),"",'In Process Calc.'!Z69)</f>
        <v/>
      </c>
      <c r="CJ76" s="243" t="str">
        <f>IF(ISBLANK('In Process Calc.'!AA69),"",'In Process Calc.'!AA69)</f>
        <v/>
      </c>
      <c r="CK76" s="243" t="str">
        <f>IF(ISBLANK('In Process Calc.'!AB69),"",'In Process Calc.'!AB69)</f>
        <v/>
      </c>
      <c r="CL76" s="243" t="str">
        <f>IF(ISBLANK('In Process Calc.'!AC69),"",'In Process Calc.'!AC69)</f>
        <v/>
      </c>
      <c r="CM76" s="243" t="str">
        <f>IF(ISBLANK('In Process Calc.'!AD69),"",'In Process Calc.'!AD69)</f>
        <v/>
      </c>
      <c r="CN76" s="243" t="str">
        <f>IF(ISBLANK('In Process Calc.'!AE69),"",'In Process Calc.'!AE69)</f>
        <v/>
      </c>
      <c r="CO76" s="243" t="str">
        <f>IF(ISBLANK('In Process Calc.'!AF69),"",'In Process Calc.'!AF69)</f>
        <v/>
      </c>
      <c r="CP76" s="243" t="str">
        <f>IF(ISBLANK('In Process Calc.'!AG69),"",'In Process Calc.'!AG69)</f>
        <v/>
      </c>
      <c r="CQ76" s="243" t="str">
        <f>IF(ISBLANK('In Process Calc.'!AH69),"",'In Process Calc.'!AH69)</f>
        <v/>
      </c>
      <c r="CR76" s="243" t="str">
        <f>IF(ISBLANK('In Process Calc.'!AI69),"",'In Process Calc.'!AI69)</f>
        <v/>
      </c>
      <c r="CS76" s="243" t="str">
        <f>IF(ISBLANK('In Process Calc.'!AJ69),"",'In Process Calc.'!AJ69)</f>
        <v/>
      </c>
      <c r="CT76" s="243" t="str">
        <f>IF(ISBLANK('In Process Calc.'!AK69),"",'In Process Calc.'!AK69)</f>
        <v/>
      </c>
      <c r="CU76" s="243" t="str">
        <f>IF(ISBLANK('In Process Calc.'!AL69),"",'In Process Calc.'!AL69)</f>
        <v/>
      </c>
      <c r="CV76" s="243" t="str">
        <f>IF(ISBLANK('In Process Calc.'!AM69),"",'In Process Calc.'!AM69)</f>
        <v/>
      </c>
      <c r="CW76" s="243" t="str">
        <f>IF(ISBLANK('In Process Calc.'!AN69),"",'In Process Calc.'!AN69)</f>
        <v/>
      </c>
      <c r="CX76" s="243" t="str">
        <f>IF(ISBLANK('In Process Calc.'!AO69),"",'In Process Calc.'!AO69)</f>
        <v/>
      </c>
      <c r="CY76" s="243" t="str">
        <f>IF(ISBLANK('In Process Calc.'!AP69),"",'In Process Calc.'!AP69)</f>
        <v/>
      </c>
      <c r="CZ76" s="243" t="str">
        <f>IF(ISBLANK('In Process Calc.'!AQ69),"",'In Process Calc.'!AQ69)</f>
        <v/>
      </c>
      <c r="DA76" s="243" t="str">
        <f>IF(ISBLANK('In Process Calc.'!AR69),"",'In Process Calc.'!AR69)</f>
        <v/>
      </c>
      <c r="DB76" s="243" t="str">
        <f>IF(ISBLANK('In Process Calc.'!AS69),"",'In Process Calc.'!AS69)</f>
        <v/>
      </c>
      <c r="DC76" s="243" t="str">
        <f>IF(ISBLANK('In Process Calc.'!AT69),"",'In Process Calc.'!AT69)</f>
        <v/>
      </c>
      <c r="DD76" s="243" t="str">
        <f>IF(ISBLANK('In Process Calc.'!AU69),"",'In Process Calc.'!AU69)</f>
        <v/>
      </c>
      <c r="DE76" s="243" t="str">
        <f>IF(ISBLANK('In Process Calc.'!AV69),"",'In Process Calc.'!AV69)</f>
        <v/>
      </c>
      <c r="DF76" s="243" t="str">
        <f>IF(ISBLANK('In Process Calc.'!AW69),"",'In Process Calc.'!AW69)</f>
        <v/>
      </c>
      <c r="DG76" s="243" t="str">
        <f>IF(ISBLANK('In Process Calc.'!AX69),"",'In Process Calc.'!AX69)</f>
        <v/>
      </c>
      <c r="DH76" s="243" t="str">
        <f>IF(ISBLANK('In Process Calc.'!AY69),"",'In Process Calc.'!AY69)</f>
        <v/>
      </c>
      <c r="DI76" s="243" t="str">
        <f>IF(ISBLANK('In Process Calc.'!AZ69),"",'In Process Calc.'!AZ69)</f>
        <v/>
      </c>
      <c r="DJ76" s="243" t="str">
        <f>IF(ISBLANK('In Process Calc.'!BA69),"",'In Process Calc.'!BA69)</f>
        <v/>
      </c>
      <c r="DK76" s="243" t="str">
        <f>IF(ISBLANK('In Process Calc.'!BB69),"",'In Process Calc.'!BB69)</f>
        <v/>
      </c>
      <c r="DL76" s="243" t="str">
        <f>IF(ISBLANK('In Process Calc.'!BC69),"",'In Process Calc.'!BC69)</f>
        <v/>
      </c>
      <c r="DM76" s="243" t="str">
        <f>IF(ISBLANK('In Process Calc.'!BD69),"",'In Process Calc.'!BD69)</f>
        <v/>
      </c>
      <c r="DN76" s="243" t="str">
        <f>IF(ISBLANK('In Process Calc.'!BE69),"",'In Process Calc.'!BE69)</f>
        <v/>
      </c>
      <c r="DO76" s="243" t="str">
        <f>IF(ISBLANK('In Process Calc.'!BF69),"",'In Process Calc.'!BF69)</f>
        <v/>
      </c>
      <c r="DP76" s="243" t="str">
        <f>IF(ISBLANK('In Process Calc.'!BG69),"",'In Process Calc.'!BG69)</f>
        <v/>
      </c>
      <c r="DQ76" s="243" t="str">
        <f>IF(ISBLANK('In Process Calc.'!BH69),"",'In Process Calc.'!BH69)</f>
        <v/>
      </c>
      <c r="DR76" s="243" t="str">
        <f>IF(ISBLANK('In Process Calc.'!BI69),"",'In Process Calc.'!BI69)</f>
        <v/>
      </c>
      <c r="DS76" s="243" t="str">
        <f>IF(ISBLANK('In Process Calc.'!BJ69),"",'In Process Calc.'!BJ69)</f>
        <v/>
      </c>
      <c r="DT76" s="243" t="str">
        <f>IF(ISBLANK('In Process Calc.'!BK69),"",'In Process Calc.'!BK69)</f>
        <v/>
      </c>
      <c r="DU76" s="243" t="str">
        <f>IF(ISBLANK('In Process Calc.'!BL69),"",'In Process Calc.'!BL69)</f>
        <v/>
      </c>
      <c r="DV76" s="243" t="str">
        <f>IF(ISBLANK('In Process Calc.'!BM69),"",'In Process Calc.'!BM69)</f>
        <v/>
      </c>
      <c r="DW76" s="243" t="str">
        <f>IF(ISBLANK('In Process Calc.'!BN69),"",'In Process Calc.'!BN69)</f>
        <v/>
      </c>
      <c r="DX76" s="243" t="str">
        <f>IF(ISBLANK('In Process Calc.'!BO69),"",'In Process Calc.'!BO69)</f>
        <v/>
      </c>
      <c r="DY76" s="243" t="str">
        <f>IF(ISBLANK('In Process Calc.'!BP69),"",'In Process Calc.'!BP69)</f>
        <v/>
      </c>
      <c r="DZ76" s="243" t="str">
        <f>IF(ISBLANK('In Process Calc.'!BQ69),"",'In Process Calc.'!BQ69)</f>
        <v/>
      </c>
      <c r="EA76" s="243" t="str">
        <f>IF(ISBLANK('In Process Calc.'!BR69),"",'In Process Calc.'!BR69)</f>
        <v/>
      </c>
      <c r="EB76" s="243" t="str">
        <f>IF(ISBLANK('In Process Calc.'!BS69),"",'In Process Calc.'!BS69)</f>
        <v/>
      </c>
      <c r="EC76" s="243" t="str">
        <f>IF(ISBLANK('In Process Calc.'!BT69),"",'In Process Calc.'!BT69)</f>
        <v/>
      </c>
      <c r="ED76" s="243" t="str">
        <f>IF(ISBLANK('In Process Calc.'!BU69),"",'In Process Calc.'!BU69)</f>
        <v/>
      </c>
      <c r="EE76" s="243" t="str">
        <f>IF(ISBLANK('In Process Calc.'!BV69),"",'In Process Calc.'!BV69)</f>
        <v/>
      </c>
      <c r="EF76" s="243" t="str">
        <f>IF(ISBLANK('In Process Calc.'!BW69),"",'In Process Calc.'!BW69)</f>
        <v/>
      </c>
      <c r="EG76" s="243" t="str">
        <f>IF(ISBLANK('In Process Calc.'!BX69),"",'In Process Calc.'!BX69)</f>
        <v/>
      </c>
      <c r="EH76" s="243" t="str">
        <f>IF(ISBLANK('In Process Calc.'!BY69),"",'In Process Calc.'!BY69)</f>
        <v/>
      </c>
      <c r="EI76" s="243" t="str">
        <f>IF(ISBLANK('In Process Calc.'!BZ69),"",'In Process Calc.'!BZ69)</f>
        <v/>
      </c>
      <c r="EJ76" s="243" t="str">
        <f>IF(ISBLANK('In Process Calc.'!CA69),"",'In Process Calc.'!CA69)</f>
        <v/>
      </c>
      <c r="EK76" s="243" t="str">
        <f>IF(ISBLANK('Post Process Calc.'!A76),"",'Post Process Calc.'!A76)</f>
        <v/>
      </c>
      <c r="EL76" s="243" t="str">
        <f>IF(ISBLANK('Post Process Calc.'!C76),"",'Post Process Calc.'!C76)</f>
        <v/>
      </c>
      <c r="EM76" s="243" t="str">
        <f>IF(ISBLANK('Post Process Calc.'!D76),"",'Post Process Calc.'!D76)</f>
        <v/>
      </c>
      <c r="EN76" s="243" t="str">
        <f>IF(ISBLANK('Post Process Calc.'!E76),"",'Post Process Calc.'!E76)</f>
        <v/>
      </c>
      <c r="EO76" s="243" t="str">
        <f>IF(ISBLANK('Post Process Calc.'!F76),"",'Post Process Calc.'!F76)</f>
        <v/>
      </c>
      <c r="EP76" s="243" t="str">
        <f>IF(ISBLANK('Post Process Calc.'!G76),"",'Post Process Calc.'!G76)</f>
        <v/>
      </c>
      <c r="EQ76" s="243" t="str">
        <f>IF(ISBLANK('Post Process Calc.'!H76),"",'Post Process Calc.'!H76)</f>
        <v/>
      </c>
      <c r="ER76" s="243" t="str">
        <f>IF(ISBLANK('Post Process Calc.'!I76),"",'Post Process Calc.'!I76)</f>
        <v/>
      </c>
      <c r="ES76" s="243" t="str">
        <f>IF(ISBLANK('Post Process Calc.'!J76),"",'Post Process Calc.'!J76)</f>
        <v/>
      </c>
      <c r="ET76" s="243" t="str">
        <f>IF(ISBLANK('Post Process Calc.'!K76),"",'Post Process Calc.'!K76)</f>
        <v/>
      </c>
      <c r="EU76" s="243" t="str">
        <f>IF(ISBLANK('Post Process Calc.'!L76),"",'Post Process Calc.'!L76)</f>
        <v/>
      </c>
      <c r="EV76" s="243" t="str">
        <f>IF(ISBLANK('Post Process Calc.'!M76),"",'Post Process Calc.'!M76)</f>
        <v/>
      </c>
      <c r="EW76" s="243" t="str">
        <f>IF(ISBLANK('Post Process Calc.'!N76),"",'Post Process Calc.'!N76)</f>
        <v/>
      </c>
      <c r="EX76" s="243" t="str">
        <f>IF(ISBLANK('Post Process Calc.'!O76),"",'Post Process Calc.'!O76)</f>
        <v/>
      </c>
      <c r="EY76" s="243" t="str">
        <f>IF(ISBLANK('Post Process Calc.'!P76),"",'Post Process Calc.'!P76)</f>
        <v/>
      </c>
      <c r="EZ76" s="243" t="str">
        <f>IF(ISBLANK('Post Process Calc.'!Q76),"",'Post Process Calc.'!Q76)</f>
        <v/>
      </c>
      <c r="FA76" s="243" t="str">
        <f>IF(ISBLANK('Post Process Calc.'!R76),"",'Post Process Calc.'!R76)</f>
        <v/>
      </c>
      <c r="FB76" s="243" t="str">
        <f>IF(ISBLANK('Post Process Calc.'!S76),"",'Post Process Calc.'!S76)</f>
        <v/>
      </c>
      <c r="FC76" s="243" t="str">
        <f>IF(ISBLANK('Post Process Calc.'!T76),"",'Post Process Calc.'!T76)</f>
        <v/>
      </c>
      <c r="FD76" s="243" t="str">
        <f>IF(ISBLANK('Post Process Calc.'!U76),"",'Post Process Calc.'!U76)</f>
        <v/>
      </c>
      <c r="FE76" s="243" t="str">
        <f>IF(ISBLANK('Post Process Calc.'!V76),"",'Post Process Calc.'!V76)</f>
        <v/>
      </c>
      <c r="FF76" s="243" t="str">
        <f>IF(ISBLANK('Post Process Calc.'!W76),"",'Post Process Calc.'!W76)</f>
        <v/>
      </c>
      <c r="FG76" s="243" t="str">
        <f>IF(ISBLANK('Post Process Calc.'!X76),"",'Post Process Calc.'!X76)</f>
        <v/>
      </c>
      <c r="FH76" s="243" t="str">
        <f>IF(ISBLANK('Post Process Calc.'!Y76),"",'Post Process Calc.'!Y76)</f>
        <v/>
      </c>
      <c r="FI76" s="243" t="str">
        <f>IF(ISBLANK('Post Process Calc.'!Z76),"",'Post Process Calc.'!Z76)</f>
        <v/>
      </c>
      <c r="FJ76" s="243" t="str">
        <f>IF(ISBLANK('Post Process Calc.'!AA76),"",'Post Process Calc.'!AA76)</f>
        <v/>
      </c>
      <c r="FK76" s="243" t="str">
        <f>IF(ISBLANK('Post Process Calc.'!AB76),"",'Post Process Calc.'!AB76)</f>
        <v/>
      </c>
      <c r="FL76" s="243" t="str">
        <f>IF(ISBLANK('Post Process Calc.'!AC76),"",'Post Process Calc.'!AC76)</f>
        <v/>
      </c>
      <c r="FM76" s="243" t="str">
        <f>IF(ISBLANK('Post Process Calc.'!AD76),"",'Post Process Calc.'!AD76)</f>
        <v/>
      </c>
      <c r="FN76" s="243" t="str">
        <f>IF(ISBLANK('Post Process Calc.'!AE76),"",'Post Process Calc.'!AE76)</f>
        <v/>
      </c>
      <c r="FO76" s="243" t="str">
        <f>IF(ISBLANK('Post Process Calc.'!AF76),"",'Post Process Calc.'!AF76)</f>
        <v/>
      </c>
      <c r="FP76" s="243" t="str">
        <f>IF(ISBLANK('Post Process Calc.'!AG76),"",'Post Process Calc.'!AG76)</f>
        <v/>
      </c>
      <c r="FQ76" s="243" t="str">
        <f>IF(ISBLANK('Post Process Calc.'!AH76),"",'Post Process Calc.'!AH76)</f>
        <v/>
      </c>
      <c r="FR76" s="243" t="str">
        <f>IF(ISBLANK('Post Process Calc.'!AI76),"",'Post Process Calc.'!AI76)</f>
        <v/>
      </c>
      <c r="FS76" s="243" t="str">
        <f>IF(ISBLANK('Post Process Calc.'!AJ76),"",'Post Process Calc.'!AJ76)</f>
        <v/>
      </c>
    </row>
    <row r="77" spans="1:175">
      <c r="A77" s="238" t="str">
        <f>IF(Glutamine!B68&lt;&gt;0,Glutamine!$B$1,"")</f>
        <v/>
      </c>
      <c r="B77" s="238" t="str">
        <f>IF(ISBLANK(Glutamine!A68),"",Glutamine!A68)</f>
        <v/>
      </c>
      <c r="C77" s="245" t="str">
        <f>IF(ISBLANK(Glutamine!B68),"",Glutamine!B68)</f>
        <v/>
      </c>
      <c r="D77" s="246" t="str">
        <f>IF(ISBLANK(Glutamine!C68),"",Glutamine!C68)</f>
        <v/>
      </c>
      <c r="E77" s="238" t="str">
        <f>IF(ISBLANK(Glutamine!D68),"",Glutamine!D68)</f>
        <v/>
      </c>
      <c r="F77" s="238" t="str">
        <f>IF(ISBLANK(Glutamine!E68),"",Glutamine!E68)</f>
        <v/>
      </c>
      <c r="G77" s="238" t="str">
        <f>IF(ISBLANK(Glutamine!G68),"",Glutamine!G68)</f>
        <v/>
      </c>
      <c r="H77" s="238" t="str">
        <f>IF(ISBLANK(Glutamine!H68),"",Glutamine!H68)</f>
        <v/>
      </c>
      <c r="I77" s="238" t="str">
        <f>IF(ISBLANK(Glutamine!I68),"",Glutamine!I68)</f>
        <v/>
      </c>
      <c r="J77" s="238" t="str">
        <f>IF(ISBLANK(Glutamine!J68),"",Glutamine!J68)</f>
        <v/>
      </c>
      <c r="K77" s="238" t="str">
        <f>IF(ISBLANK(Glutamine!K68),"",Glutamine!K68)</f>
        <v/>
      </c>
      <c r="L77" s="238" t="str">
        <f>IF(ISBLANK(Glutamine!L68),"",Glutamine!L68)</f>
        <v/>
      </c>
      <c r="M77" s="238" t="str">
        <f>IF(ISBLANK(Glutamine!M68),"",Glutamine!M68)</f>
        <v/>
      </c>
      <c r="N77" s="238" t="str">
        <f>IF(ISBLANK(Glutamine!N68),"",Glutamine!N68)</f>
        <v/>
      </c>
      <c r="O77" s="238" t="str">
        <f>IF(ISBLANK(Glutamine!O68),"",Glutamine!O68)</f>
        <v/>
      </c>
      <c r="P77" s="238" t="str">
        <f>IF(ISBLANK(Glutamine!P68),"",Glutamine!P68)</f>
        <v/>
      </c>
      <c r="Q77" s="238" t="str">
        <f>IF(ISBLANK(Glutamine!Q68),"",Glutamine!Q68)</f>
        <v/>
      </c>
      <c r="R77" s="238" t="str">
        <f>IF(ISBLANK(Glutamine!R68),"",Glutamine!R68)</f>
        <v/>
      </c>
      <c r="S77" s="238" t="str">
        <f>IF(ISBLANK(Glutamine!S68),"",Glutamine!S68)</f>
        <v/>
      </c>
      <c r="T77" s="238" t="str">
        <f>IF(ISBLANK(Glutamine!T68),"",Glutamine!T68)</f>
        <v/>
      </c>
      <c r="U77" s="238" t="str">
        <f>IF(ISBLANK(Glutamine!U68),"",Glutamine!U68)</f>
        <v/>
      </c>
      <c r="V77" s="238" t="str">
        <f>IF(ISBLANK(Glutamine!V68),"",Glutamine!V68)</f>
        <v/>
      </c>
      <c r="W77" s="238" t="str">
        <f>IF(ISBLANK(Glutamine!W68),"",Glutamine!W68)</f>
        <v/>
      </c>
      <c r="X77" s="238" t="str">
        <f>IF(ISBLANK(Glutamine!X68),"",Glutamine!X68)</f>
        <v/>
      </c>
      <c r="Y77" s="238" t="str">
        <f>IF(ISBLANK(Glutamine!Y68),"",Glutamine!Y68)</f>
        <v/>
      </c>
      <c r="Z77" s="238" t="str">
        <f>IF(ISBLANK(Glutamine!Z68),"",Glutamine!Z68)</f>
        <v/>
      </c>
      <c r="AA77" s="238" t="str">
        <f>IF(ISBLANK(Glutamine!AA68),"",Glutamine!AA68)</f>
        <v/>
      </c>
      <c r="AB77" s="238" t="str">
        <f>IF(ISBLANK(Glutamine!AB68),"",Glutamine!AB68)</f>
        <v/>
      </c>
      <c r="AC77" s="238" t="str">
        <f>IF(ISBLANK(Glutamine!AC68),"",Glutamine!AC68)</f>
        <v/>
      </c>
      <c r="AD77" s="238" t="str">
        <f>IF(ISBLANK(Glutamine!AD68),"",Glutamine!AD68)</f>
        <v/>
      </c>
      <c r="AE77" s="238" t="str">
        <f>IF(ISBLANK(Glutamine!AE68),"",Glutamine!AE68)</f>
        <v/>
      </c>
      <c r="AF77" s="238" t="str">
        <f>IF(ISBLANK(Glutamine!AF68),"",Glutamine!AF68)</f>
        <v/>
      </c>
      <c r="AG77" s="238" t="str">
        <f>IF(ISBLANK(Glutamine!AG68),"",Glutamine!AG68)</f>
        <v/>
      </c>
      <c r="AH77" s="238" t="str">
        <f>IF(ISBLANK(Glutamine!AH68),"",Glutamine!AH68)</f>
        <v/>
      </c>
      <c r="AI77" s="238" t="str">
        <f>IF(ISBLANK(Glutamine!AI68),"",Glutamine!AI68)</f>
        <v/>
      </c>
      <c r="AJ77" s="238" t="str">
        <f>IF(ISBLANK(Glutamine!AJ68),"",Glutamine!AJ68)</f>
        <v/>
      </c>
      <c r="AK77" s="238" t="str">
        <f>IF(ISBLANK(Glutamine!AK68),"",Glutamine!AK68)</f>
        <v/>
      </c>
      <c r="AL77" s="238" t="str">
        <f>IF(ISBLANK(Glutamine!AL68),"",Glutamine!AL68)</f>
        <v/>
      </c>
      <c r="AM77" s="238" t="str">
        <f>IF(ISBLANK(Glutamine!AM68),"",Glutamine!AM68)</f>
        <v/>
      </c>
      <c r="AN77" s="238" t="str">
        <f>IF(ISBLANK(Glutamine!AN68),"",Glutamine!AN68)</f>
        <v/>
      </c>
      <c r="AO77" s="238" t="str">
        <f>IF(ISBLANK(Glutamine!AO68),"",Glutamine!AO68)</f>
        <v/>
      </c>
      <c r="AP77" s="238" t="str">
        <f>IF(ISBLANK(Glutamine!AP68),"",Glutamine!AP68)</f>
        <v/>
      </c>
      <c r="AQ77" s="238" t="e">
        <f>IF(ISBLANK(Glutamine!#REF!),"",Glutamine!#REF!)</f>
        <v>#REF!</v>
      </c>
      <c r="AR77" s="238" t="e">
        <f>IF(ISBLANK(Glutamine!#REF!),"",Glutamine!#REF!)</f>
        <v>#REF!</v>
      </c>
      <c r="AS77" s="238" t="e">
        <f>IF(ISBLANK(Glutamine!#REF!),"",Glutamine!#REF!)</f>
        <v>#REF!</v>
      </c>
      <c r="AT77" s="238" t="e">
        <f>IF(ISBLANK(Glutamine!#REF!),"",Glutamine!#REF!)</f>
        <v>#REF!</v>
      </c>
      <c r="AU77" s="238" t="e">
        <f>IF(ISBLANK(Glutamine!#REF!),"",Glutamine!#REF!)</f>
        <v>#REF!</v>
      </c>
      <c r="AV77" s="238" t="e">
        <f>IF(ISBLANK(Glutamine!#REF!),"",Glutamine!#REF!)</f>
        <v>#REF!</v>
      </c>
      <c r="AW77" s="238" t="e">
        <f>IF(ISBLANK(Glutamine!#REF!),"",Glutamine!#REF!)</f>
        <v>#REF!</v>
      </c>
      <c r="AX77" s="238" t="e">
        <f>IF(ISBLANK(Glutamine!#REF!),"",Glutamine!#REF!)</f>
        <v>#REF!</v>
      </c>
      <c r="AY77" s="238" t="e">
        <f>IF(ISBLANK(Glutamine!#REF!),"",Glutamine!#REF!)</f>
        <v>#REF!</v>
      </c>
      <c r="AZ77" s="238" t="e">
        <f>IF(ISBLANK(Glutamine!#REF!),"",Glutamine!#REF!)</f>
        <v>#REF!</v>
      </c>
      <c r="BA77" s="238" t="e">
        <f>IF(ISBLANK(Glutamine!#REF!),"",Glutamine!#REF!)</f>
        <v>#REF!</v>
      </c>
      <c r="BB77" s="238" t="e">
        <f>IF(ISBLANK(Glutamine!#REF!),"",Glutamine!#REF!)</f>
        <v>#REF!</v>
      </c>
      <c r="BC77" s="238" t="e">
        <f>IF(ISBLANK(Glutamine!#REF!),"",Glutamine!#REF!)</f>
        <v>#REF!</v>
      </c>
      <c r="BD77" s="238" t="e">
        <f>IF(ISBLANK(Glutamine!#REF!),"",Glutamine!#REF!)</f>
        <v>#REF!</v>
      </c>
      <c r="BE77" s="238" t="e">
        <f>IF(ISBLANK(Glutamine!#REF!),"",Glutamine!#REF!)</f>
        <v>#REF!</v>
      </c>
      <c r="BF77" s="238" t="e">
        <f>IF(ISBLANK(Glutamine!#REF!),"",Glutamine!#REF!)</f>
        <v>#REF!</v>
      </c>
      <c r="BG77" s="238" t="e">
        <f>IF(ISBLANK(Glutamine!#REF!),"",Glutamine!#REF!)</f>
        <v>#REF!</v>
      </c>
      <c r="BH77" s="238" t="e">
        <f>IF(ISBLANK(Glutamine!#REF!),"",Glutamine!#REF!)</f>
        <v>#REF!</v>
      </c>
      <c r="BI77" s="238" t="e">
        <f>IF(ISBLANK(Glutamine!#REF!),"",Glutamine!#REF!)</f>
        <v>#REF!</v>
      </c>
      <c r="BJ77" s="238" t="e">
        <f>IF(ISBLANK(Glutamine!#REF!),"",Glutamine!#REF!)</f>
        <v>#REF!</v>
      </c>
      <c r="BK77" s="238" t="e">
        <f>IF(ISBLANK(Glutamine!#REF!),"",Glutamine!#REF!)</f>
        <v>#REF!</v>
      </c>
      <c r="BL77" s="238" t="e">
        <f>IF(ISBLANK(Glutamine!#REF!),"",Glutamine!#REF!)</f>
        <v>#REF!</v>
      </c>
      <c r="BM77" s="238" t="e">
        <f>IF(ISBLANK(Glutamine!#REF!),"",Glutamine!#REF!)</f>
        <v>#REF!</v>
      </c>
      <c r="BN77" s="238" t="str">
        <f>IF(ISBLANK('In Process Calc.'!B70),"",ROUND('In Process Calc.'!B70,2))</f>
        <v/>
      </c>
      <c r="BO77" s="238" t="str">
        <f>IF(ISBLANK('In Process Calc.'!C70),"",ROUND('In Process Calc.'!C70,2))</f>
        <v/>
      </c>
      <c r="BP77" s="238" t="str">
        <f>IF(ISBLANK('In Process Calc.'!E70),"",'In Process Calc.'!E70)</f>
        <v/>
      </c>
      <c r="BQ77" s="238" t="str">
        <f>IF(ISBLANK('In Process Calc.'!F70),"",'In Process Calc.'!F70)</f>
        <v/>
      </c>
      <c r="BR77" s="238" t="str">
        <f>IF(ISBLANK('In Process Calc.'!H70),"",'In Process Calc.'!H70)</f>
        <v/>
      </c>
      <c r="BS77" s="238" t="str">
        <f>IF(ISBLANK('In Process Calc.'!J70),"",'In Process Calc.'!J70)</f>
        <v/>
      </c>
      <c r="BT77" s="238" t="str">
        <f>IF(ISBLANK('In Process Calc.'!K70),"",'In Process Calc.'!K70)</f>
        <v/>
      </c>
      <c r="BU77" s="238" t="str">
        <f>IF(ISBLANK('In Process Calc.'!L70),"",'In Process Calc.'!L70)</f>
        <v/>
      </c>
      <c r="BV77" s="243" t="str">
        <f>IF(ISBLANK('In Process Calc.'!M70),"",'In Process Calc.'!M70)</f>
        <v/>
      </c>
      <c r="BW77" s="243" t="str">
        <f>IF(ISBLANK('In Process Calc.'!N70),"",'In Process Calc.'!N70)</f>
        <v/>
      </c>
      <c r="BX77" s="243" t="str">
        <f>IF(ISBLANK('In Process Calc.'!O70),"",'In Process Calc.'!O70)</f>
        <v/>
      </c>
      <c r="BY77" s="243" t="str">
        <f>IF(ISBLANK('In Process Calc.'!P70),"",'In Process Calc.'!P70)</f>
        <v/>
      </c>
      <c r="BZ77" s="243" t="str">
        <f>IF(ISBLANK('In Process Calc.'!Q70),"",'In Process Calc.'!Q70)</f>
        <v/>
      </c>
      <c r="CA77" s="243" t="str">
        <f>IF(ISBLANK('In Process Calc.'!R70),"",'In Process Calc.'!R70)</f>
        <v/>
      </c>
      <c r="CB77" s="243" t="str">
        <f>IF(ISBLANK('In Process Calc.'!S70),"",'In Process Calc.'!S70)</f>
        <v/>
      </c>
      <c r="CC77" s="243" t="str">
        <f>IF(ISBLANK('In Process Calc.'!T70),"",'In Process Calc.'!T70)</f>
        <v/>
      </c>
      <c r="CD77" s="243" t="str">
        <f>IF(ISBLANK('In Process Calc.'!U70),"",'In Process Calc.'!U70)</f>
        <v/>
      </c>
      <c r="CE77" s="243" t="str">
        <f>IF(ISBLANK('In Process Calc.'!V70),"",'In Process Calc.'!V70)</f>
        <v/>
      </c>
      <c r="CF77" s="243" t="str">
        <f>IF(ISBLANK('In Process Calc.'!W70),"",'In Process Calc.'!W70)</f>
        <v/>
      </c>
      <c r="CG77" s="243" t="str">
        <f>IF(ISBLANK('In Process Calc.'!X70),"",'In Process Calc.'!X70)</f>
        <v/>
      </c>
      <c r="CH77" s="243" t="str">
        <f>IF(ISBLANK('In Process Calc.'!Y70),"",'In Process Calc.'!Y70)</f>
        <v/>
      </c>
      <c r="CI77" s="243" t="str">
        <f>IF(ISBLANK('In Process Calc.'!Z70),"",'In Process Calc.'!Z70)</f>
        <v/>
      </c>
      <c r="CJ77" s="243" t="str">
        <f>IF(ISBLANK('In Process Calc.'!AA70),"",'In Process Calc.'!AA70)</f>
        <v/>
      </c>
      <c r="CK77" s="243" t="str">
        <f>IF(ISBLANK('In Process Calc.'!AB70),"",'In Process Calc.'!AB70)</f>
        <v/>
      </c>
      <c r="CL77" s="243" t="str">
        <f>IF(ISBLANK('In Process Calc.'!AC70),"",'In Process Calc.'!AC70)</f>
        <v/>
      </c>
      <c r="CM77" s="243" t="str">
        <f>IF(ISBLANK('In Process Calc.'!AD70),"",'In Process Calc.'!AD70)</f>
        <v/>
      </c>
      <c r="CN77" s="243" t="str">
        <f>IF(ISBLANK('In Process Calc.'!AE70),"",'In Process Calc.'!AE70)</f>
        <v/>
      </c>
      <c r="CO77" s="243" t="str">
        <f>IF(ISBLANK('In Process Calc.'!AF70),"",'In Process Calc.'!AF70)</f>
        <v/>
      </c>
      <c r="CP77" s="243" t="str">
        <f>IF(ISBLANK('In Process Calc.'!AG70),"",'In Process Calc.'!AG70)</f>
        <v/>
      </c>
      <c r="CQ77" s="243" t="str">
        <f>IF(ISBLANK('In Process Calc.'!AH70),"",'In Process Calc.'!AH70)</f>
        <v/>
      </c>
      <c r="CR77" s="243" t="str">
        <f>IF(ISBLANK('In Process Calc.'!AI70),"",'In Process Calc.'!AI70)</f>
        <v/>
      </c>
      <c r="CS77" s="243" t="str">
        <f>IF(ISBLANK('In Process Calc.'!AJ70),"",'In Process Calc.'!AJ70)</f>
        <v/>
      </c>
      <c r="CT77" s="243" t="str">
        <f>IF(ISBLANK('In Process Calc.'!AK70),"",'In Process Calc.'!AK70)</f>
        <v/>
      </c>
      <c r="CU77" s="243" t="str">
        <f>IF(ISBLANK('In Process Calc.'!AL70),"",'In Process Calc.'!AL70)</f>
        <v/>
      </c>
      <c r="CV77" s="243" t="str">
        <f>IF(ISBLANK('In Process Calc.'!AM70),"",'In Process Calc.'!AM70)</f>
        <v/>
      </c>
      <c r="CW77" s="243" t="str">
        <f>IF(ISBLANK('In Process Calc.'!AN70),"",'In Process Calc.'!AN70)</f>
        <v/>
      </c>
      <c r="CX77" s="243" t="str">
        <f>IF(ISBLANK('In Process Calc.'!AO70),"",'In Process Calc.'!AO70)</f>
        <v/>
      </c>
      <c r="CY77" s="243" t="str">
        <f>IF(ISBLANK('In Process Calc.'!AP70),"",'In Process Calc.'!AP70)</f>
        <v/>
      </c>
      <c r="CZ77" s="243" t="str">
        <f>IF(ISBLANK('In Process Calc.'!AQ70),"",'In Process Calc.'!AQ70)</f>
        <v/>
      </c>
      <c r="DA77" s="243" t="str">
        <f>IF(ISBLANK('In Process Calc.'!AR70),"",'In Process Calc.'!AR70)</f>
        <v/>
      </c>
      <c r="DB77" s="243" t="str">
        <f>IF(ISBLANK('In Process Calc.'!AS70),"",'In Process Calc.'!AS70)</f>
        <v/>
      </c>
      <c r="DC77" s="243" t="str">
        <f>IF(ISBLANK('In Process Calc.'!AT70),"",'In Process Calc.'!AT70)</f>
        <v/>
      </c>
      <c r="DD77" s="243" t="str">
        <f>IF(ISBLANK('In Process Calc.'!AU70),"",'In Process Calc.'!AU70)</f>
        <v/>
      </c>
      <c r="DE77" s="243" t="str">
        <f>IF(ISBLANK('In Process Calc.'!AV70),"",'In Process Calc.'!AV70)</f>
        <v/>
      </c>
      <c r="DF77" s="243" t="str">
        <f>IF(ISBLANK('In Process Calc.'!AW70),"",'In Process Calc.'!AW70)</f>
        <v/>
      </c>
      <c r="DG77" s="243" t="str">
        <f>IF(ISBLANK('In Process Calc.'!AX70),"",'In Process Calc.'!AX70)</f>
        <v/>
      </c>
      <c r="DH77" s="243" t="str">
        <f>IF(ISBLANK('In Process Calc.'!AY70),"",'In Process Calc.'!AY70)</f>
        <v/>
      </c>
      <c r="DI77" s="243" t="str">
        <f>IF(ISBLANK('In Process Calc.'!AZ70),"",'In Process Calc.'!AZ70)</f>
        <v/>
      </c>
      <c r="DJ77" s="243" t="str">
        <f>IF(ISBLANK('In Process Calc.'!BA70),"",'In Process Calc.'!BA70)</f>
        <v/>
      </c>
      <c r="DK77" s="243" t="str">
        <f>IF(ISBLANK('In Process Calc.'!BB70),"",'In Process Calc.'!BB70)</f>
        <v/>
      </c>
      <c r="DL77" s="243" t="str">
        <f>IF(ISBLANK('In Process Calc.'!BC70),"",'In Process Calc.'!BC70)</f>
        <v/>
      </c>
      <c r="DM77" s="243" t="str">
        <f>IF(ISBLANK('In Process Calc.'!BD70),"",'In Process Calc.'!BD70)</f>
        <v/>
      </c>
      <c r="DN77" s="243" t="str">
        <f>IF(ISBLANK('In Process Calc.'!BE70),"",'In Process Calc.'!BE70)</f>
        <v/>
      </c>
      <c r="DO77" s="243" t="str">
        <f>IF(ISBLANK('In Process Calc.'!BF70),"",'In Process Calc.'!BF70)</f>
        <v/>
      </c>
      <c r="DP77" s="243" t="str">
        <f>IF(ISBLANK('In Process Calc.'!BG70),"",'In Process Calc.'!BG70)</f>
        <v/>
      </c>
      <c r="DQ77" s="243" t="str">
        <f>IF(ISBLANK('In Process Calc.'!BH70),"",'In Process Calc.'!BH70)</f>
        <v/>
      </c>
      <c r="DR77" s="243" t="str">
        <f>IF(ISBLANK('In Process Calc.'!BI70),"",'In Process Calc.'!BI70)</f>
        <v/>
      </c>
      <c r="DS77" s="243" t="str">
        <f>IF(ISBLANK('In Process Calc.'!BJ70),"",'In Process Calc.'!BJ70)</f>
        <v/>
      </c>
      <c r="DT77" s="243" t="str">
        <f>IF(ISBLANK('In Process Calc.'!BK70),"",'In Process Calc.'!BK70)</f>
        <v/>
      </c>
      <c r="DU77" s="243" t="str">
        <f>IF(ISBLANK('In Process Calc.'!BL70),"",'In Process Calc.'!BL70)</f>
        <v/>
      </c>
      <c r="DV77" s="243" t="str">
        <f>IF(ISBLANK('In Process Calc.'!BM70),"",'In Process Calc.'!BM70)</f>
        <v/>
      </c>
      <c r="DW77" s="243" t="str">
        <f>IF(ISBLANK('In Process Calc.'!BN70),"",'In Process Calc.'!BN70)</f>
        <v/>
      </c>
      <c r="DX77" s="243" t="str">
        <f>IF(ISBLANK('In Process Calc.'!BO70),"",'In Process Calc.'!BO70)</f>
        <v/>
      </c>
      <c r="DY77" s="243" t="str">
        <f>IF(ISBLANK('In Process Calc.'!BP70),"",'In Process Calc.'!BP70)</f>
        <v/>
      </c>
      <c r="DZ77" s="243" t="str">
        <f>IF(ISBLANK('In Process Calc.'!BQ70),"",'In Process Calc.'!BQ70)</f>
        <v/>
      </c>
      <c r="EA77" s="243" t="str">
        <f>IF(ISBLANK('In Process Calc.'!BR70),"",'In Process Calc.'!BR70)</f>
        <v/>
      </c>
      <c r="EB77" s="243" t="str">
        <f>IF(ISBLANK('In Process Calc.'!BS70),"",'In Process Calc.'!BS70)</f>
        <v/>
      </c>
      <c r="EC77" s="243" t="str">
        <f>IF(ISBLANK('In Process Calc.'!BT70),"",'In Process Calc.'!BT70)</f>
        <v/>
      </c>
      <c r="ED77" s="243" t="str">
        <f>IF(ISBLANK('In Process Calc.'!BU70),"",'In Process Calc.'!BU70)</f>
        <v/>
      </c>
      <c r="EE77" s="243" t="str">
        <f>IF(ISBLANK('In Process Calc.'!BV70),"",'In Process Calc.'!BV70)</f>
        <v/>
      </c>
      <c r="EF77" s="243" t="str">
        <f>IF(ISBLANK('In Process Calc.'!BW70),"",'In Process Calc.'!BW70)</f>
        <v/>
      </c>
      <c r="EG77" s="243" t="str">
        <f>IF(ISBLANK('In Process Calc.'!BX70),"",'In Process Calc.'!BX70)</f>
        <v/>
      </c>
      <c r="EH77" s="243" t="str">
        <f>IF(ISBLANK('In Process Calc.'!BY70),"",'In Process Calc.'!BY70)</f>
        <v/>
      </c>
      <c r="EI77" s="243" t="str">
        <f>IF(ISBLANK('In Process Calc.'!BZ70),"",'In Process Calc.'!BZ70)</f>
        <v/>
      </c>
      <c r="EJ77" s="243" t="str">
        <f>IF(ISBLANK('In Process Calc.'!CA70),"",'In Process Calc.'!CA70)</f>
        <v/>
      </c>
      <c r="EK77" s="243" t="str">
        <f>IF(ISBLANK('Post Process Calc.'!A77),"",'Post Process Calc.'!A77)</f>
        <v/>
      </c>
      <c r="EL77" s="243" t="str">
        <f>IF(ISBLANK('Post Process Calc.'!C77),"",'Post Process Calc.'!C77)</f>
        <v/>
      </c>
      <c r="EM77" s="243" t="str">
        <f>IF(ISBLANK('Post Process Calc.'!D77),"",'Post Process Calc.'!D77)</f>
        <v/>
      </c>
      <c r="EN77" s="243" t="str">
        <f>IF(ISBLANK('Post Process Calc.'!E77),"",'Post Process Calc.'!E77)</f>
        <v/>
      </c>
      <c r="EO77" s="243" t="str">
        <f>IF(ISBLANK('Post Process Calc.'!F77),"",'Post Process Calc.'!F77)</f>
        <v/>
      </c>
      <c r="EP77" s="243" t="str">
        <f>IF(ISBLANK('Post Process Calc.'!G77),"",'Post Process Calc.'!G77)</f>
        <v/>
      </c>
      <c r="EQ77" s="243" t="str">
        <f>IF(ISBLANK('Post Process Calc.'!H77),"",'Post Process Calc.'!H77)</f>
        <v/>
      </c>
      <c r="ER77" s="243" t="str">
        <f>IF(ISBLANK('Post Process Calc.'!I77),"",'Post Process Calc.'!I77)</f>
        <v/>
      </c>
      <c r="ES77" s="243" t="str">
        <f>IF(ISBLANK('Post Process Calc.'!J77),"",'Post Process Calc.'!J77)</f>
        <v/>
      </c>
      <c r="ET77" s="243" t="str">
        <f>IF(ISBLANK('Post Process Calc.'!K77),"",'Post Process Calc.'!K77)</f>
        <v/>
      </c>
      <c r="EU77" s="243" t="str">
        <f>IF(ISBLANK('Post Process Calc.'!L77),"",'Post Process Calc.'!L77)</f>
        <v/>
      </c>
      <c r="EV77" s="243" t="str">
        <f>IF(ISBLANK('Post Process Calc.'!M77),"",'Post Process Calc.'!M77)</f>
        <v/>
      </c>
      <c r="EW77" s="243" t="str">
        <f>IF(ISBLANK('Post Process Calc.'!N77),"",'Post Process Calc.'!N77)</f>
        <v/>
      </c>
      <c r="EX77" s="243" t="str">
        <f>IF(ISBLANK('Post Process Calc.'!O77),"",'Post Process Calc.'!O77)</f>
        <v/>
      </c>
      <c r="EY77" s="243" t="str">
        <f>IF(ISBLANK('Post Process Calc.'!P77),"",'Post Process Calc.'!P77)</f>
        <v/>
      </c>
      <c r="EZ77" s="243" t="str">
        <f>IF(ISBLANK('Post Process Calc.'!Q77),"",'Post Process Calc.'!Q77)</f>
        <v/>
      </c>
      <c r="FA77" s="243" t="str">
        <f>IF(ISBLANK('Post Process Calc.'!R77),"",'Post Process Calc.'!R77)</f>
        <v/>
      </c>
      <c r="FB77" s="243" t="str">
        <f>IF(ISBLANK('Post Process Calc.'!S77),"",'Post Process Calc.'!S77)</f>
        <v/>
      </c>
      <c r="FC77" s="243" t="str">
        <f>IF(ISBLANK('Post Process Calc.'!T77),"",'Post Process Calc.'!T77)</f>
        <v/>
      </c>
      <c r="FD77" s="243" t="str">
        <f>IF(ISBLANK('Post Process Calc.'!U77),"",'Post Process Calc.'!U77)</f>
        <v/>
      </c>
      <c r="FE77" s="243" t="str">
        <f>IF(ISBLANK('Post Process Calc.'!V77),"",'Post Process Calc.'!V77)</f>
        <v/>
      </c>
      <c r="FF77" s="243" t="str">
        <f>IF(ISBLANK('Post Process Calc.'!W77),"",'Post Process Calc.'!W77)</f>
        <v/>
      </c>
      <c r="FG77" s="243" t="str">
        <f>IF(ISBLANK('Post Process Calc.'!X77),"",'Post Process Calc.'!X77)</f>
        <v/>
      </c>
      <c r="FH77" s="243" t="str">
        <f>IF(ISBLANK('Post Process Calc.'!Y77),"",'Post Process Calc.'!Y77)</f>
        <v/>
      </c>
      <c r="FI77" s="243" t="str">
        <f>IF(ISBLANK('Post Process Calc.'!Z77),"",'Post Process Calc.'!Z77)</f>
        <v/>
      </c>
      <c r="FJ77" s="243" t="str">
        <f>IF(ISBLANK('Post Process Calc.'!AA77),"",'Post Process Calc.'!AA77)</f>
        <v/>
      </c>
      <c r="FK77" s="243" t="str">
        <f>IF(ISBLANK('Post Process Calc.'!AB77),"",'Post Process Calc.'!AB77)</f>
        <v/>
      </c>
      <c r="FL77" s="243" t="str">
        <f>IF(ISBLANK('Post Process Calc.'!AC77),"",'Post Process Calc.'!AC77)</f>
        <v/>
      </c>
      <c r="FM77" s="243" t="str">
        <f>IF(ISBLANK('Post Process Calc.'!AD77),"",'Post Process Calc.'!AD77)</f>
        <v/>
      </c>
      <c r="FN77" s="243" t="str">
        <f>IF(ISBLANK('Post Process Calc.'!AE77),"",'Post Process Calc.'!AE77)</f>
        <v/>
      </c>
      <c r="FO77" s="243" t="str">
        <f>IF(ISBLANK('Post Process Calc.'!AF77),"",'Post Process Calc.'!AF77)</f>
        <v/>
      </c>
      <c r="FP77" s="243" t="str">
        <f>IF(ISBLANK('Post Process Calc.'!AG77),"",'Post Process Calc.'!AG77)</f>
        <v/>
      </c>
      <c r="FQ77" s="243" t="str">
        <f>IF(ISBLANK('Post Process Calc.'!AH77),"",'Post Process Calc.'!AH77)</f>
        <v/>
      </c>
      <c r="FR77" s="243" t="str">
        <f>IF(ISBLANK('Post Process Calc.'!AI77),"",'Post Process Calc.'!AI77)</f>
        <v/>
      </c>
      <c r="FS77" s="243" t="str">
        <f>IF(ISBLANK('Post Process Calc.'!AJ77),"",'Post Process Calc.'!AJ77)</f>
        <v/>
      </c>
    </row>
    <row r="78" spans="1:175">
      <c r="A78" s="238" t="str">
        <f>IF(Glutamine!B69&lt;&gt;0,Glutamine!$B$1,"")</f>
        <v/>
      </c>
      <c r="B78" s="238" t="str">
        <f>IF(ISBLANK(Glutamine!A69),"",Glutamine!A69)</f>
        <v/>
      </c>
      <c r="C78" s="245" t="str">
        <f>IF(ISBLANK(Glutamine!B69),"",Glutamine!B69)</f>
        <v/>
      </c>
      <c r="D78" s="246" t="str">
        <f>IF(ISBLANK(Glutamine!C69),"",Glutamine!C69)</f>
        <v/>
      </c>
      <c r="E78" s="238" t="str">
        <f>IF(ISBLANK(Glutamine!D69),"",Glutamine!D69)</f>
        <v/>
      </c>
      <c r="F78" s="238" t="str">
        <f>IF(ISBLANK(Glutamine!E69),"",Glutamine!E69)</f>
        <v/>
      </c>
      <c r="G78" s="238" t="str">
        <f>IF(ISBLANK(Glutamine!G69),"",Glutamine!G69)</f>
        <v/>
      </c>
      <c r="H78" s="238" t="str">
        <f>IF(ISBLANK(Glutamine!H69),"",Glutamine!H69)</f>
        <v/>
      </c>
      <c r="I78" s="238" t="str">
        <f>IF(ISBLANK(Glutamine!I69),"",Glutamine!I69)</f>
        <v/>
      </c>
      <c r="J78" s="238" t="str">
        <f>IF(ISBLANK(Glutamine!J69),"",Glutamine!J69)</f>
        <v/>
      </c>
      <c r="K78" s="238" t="str">
        <f>IF(ISBLANK(Glutamine!K69),"",Glutamine!K69)</f>
        <v/>
      </c>
      <c r="L78" s="238" t="str">
        <f>IF(ISBLANK(Glutamine!L69),"",Glutamine!L69)</f>
        <v/>
      </c>
      <c r="M78" s="238" t="str">
        <f>IF(ISBLANK(Glutamine!M69),"",Glutamine!M69)</f>
        <v/>
      </c>
      <c r="N78" s="238" t="str">
        <f>IF(ISBLANK(Glutamine!N69),"",Glutamine!N69)</f>
        <v/>
      </c>
      <c r="O78" s="238" t="str">
        <f>IF(ISBLANK(Glutamine!O69),"",Glutamine!O69)</f>
        <v/>
      </c>
      <c r="P78" s="238" t="str">
        <f>IF(ISBLANK(Glutamine!P69),"",Glutamine!P69)</f>
        <v/>
      </c>
      <c r="Q78" s="238" t="str">
        <f>IF(ISBLANK(Glutamine!Q69),"",Glutamine!Q69)</f>
        <v/>
      </c>
      <c r="R78" s="238" t="str">
        <f>IF(ISBLANK(Glutamine!R69),"",Glutamine!R69)</f>
        <v/>
      </c>
      <c r="S78" s="238" t="str">
        <f>IF(ISBLANK(Glutamine!S69),"",Glutamine!S69)</f>
        <v/>
      </c>
      <c r="T78" s="238" t="str">
        <f>IF(ISBLANK(Glutamine!T69),"",Glutamine!T69)</f>
        <v/>
      </c>
      <c r="U78" s="238" t="str">
        <f>IF(ISBLANK(Glutamine!U69),"",Glutamine!U69)</f>
        <v/>
      </c>
      <c r="V78" s="238" t="str">
        <f>IF(ISBLANK(Glutamine!V69),"",Glutamine!V69)</f>
        <v/>
      </c>
      <c r="W78" s="238" t="str">
        <f>IF(ISBLANK(Glutamine!W69),"",Glutamine!W69)</f>
        <v/>
      </c>
      <c r="X78" s="238" t="str">
        <f>IF(ISBLANK(Glutamine!X69),"",Glutamine!X69)</f>
        <v/>
      </c>
      <c r="Y78" s="238" t="str">
        <f>IF(ISBLANK(Glutamine!Y69),"",Glutamine!Y69)</f>
        <v/>
      </c>
      <c r="Z78" s="238" t="str">
        <f>IF(ISBLANK(Glutamine!Z69),"",Glutamine!Z69)</f>
        <v/>
      </c>
      <c r="AA78" s="238" t="str">
        <f>IF(ISBLANK(Glutamine!AA69),"",Glutamine!AA69)</f>
        <v/>
      </c>
      <c r="AB78" s="238" t="str">
        <f>IF(ISBLANK(Glutamine!AB69),"",Glutamine!AB69)</f>
        <v/>
      </c>
      <c r="AC78" s="238" t="str">
        <f>IF(ISBLANK(Glutamine!AC69),"",Glutamine!AC69)</f>
        <v/>
      </c>
      <c r="AD78" s="238" t="str">
        <f>IF(ISBLANK(Glutamine!AD69),"",Glutamine!AD69)</f>
        <v/>
      </c>
      <c r="AE78" s="238" t="str">
        <f>IF(ISBLANK(Glutamine!AE69),"",Glutamine!AE69)</f>
        <v/>
      </c>
      <c r="AF78" s="238" t="str">
        <f>IF(ISBLANK(Glutamine!AF69),"",Glutamine!AF69)</f>
        <v/>
      </c>
      <c r="AG78" s="238" t="str">
        <f>IF(ISBLANK(Glutamine!AG69),"",Glutamine!AG69)</f>
        <v/>
      </c>
      <c r="AH78" s="238" t="str">
        <f>IF(ISBLANK(Glutamine!AH69),"",Glutamine!AH69)</f>
        <v/>
      </c>
      <c r="AI78" s="238" t="str">
        <f>IF(ISBLANK(Glutamine!AI69),"",Glutamine!AI69)</f>
        <v/>
      </c>
      <c r="AJ78" s="238" t="str">
        <f>IF(ISBLANK(Glutamine!AJ69),"",Glutamine!AJ69)</f>
        <v/>
      </c>
      <c r="AK78" s="238" t="str">
        <f>IF(ISBLANK(Glutamine!AK69),"",Glutamine!AK69)</f>
        <v/>
      </c>
      <c r="AL78" s="238" t="str">
        <f>IF(ISBLANK(Glutamine!AL69),"",Glutamine!AL69)</f>
        <v/>
      </c>
      <c r="AM78" s="238" t="str">
        <f>IF(ISBLANK(Glutamine!AM69),"",Glutamine!AM69)</f>
        <v/>
      </c>
      <c r="AN78" s="238" t="str">
        <f>IF(ISBLANK(Glutamine!AN69),"",Glutamine!AN69)</f>
        <v/>
      </c>
      <c r="AO78" s="238" t="str">
        <f>IF(ISBLANK(Glutamine!AO69),"",Glutamine!AO69)</f>
        <v/>
      </c>
      <c r="AP78" s="238" t="str">
        <f>IF(ISBLANK(Glutamine!AP69),"",Glutamine!AP69)</f>
        <v/>
      </c>
      <c r="AQ78" s="238" t="e">
        <f>IF(ISBLANK(Glutamine!#REF!),"",Glutamine!#REF!)</f>
        <v>#REF!</v>
      </c>
      <c r="AR78" s="238" t="e">
        <f>IF(ISBLANK(Glutamine!#REF!),"",Glutamine!#REF!)</f>
        <v>#REF!</v>
      </c>
      <c r="AS78" s="238" t="e">
        <f>IF(ISBLANK(Glutamine!#REF!),"",Glutamine!#REF!)</f>
        <v>#REF!</v>
      </c>
      <c r="AT78" s="238" t="e">
        <f>IF(ISBLANK(Glutamine!#REF!),"",Glutamine!#REF!)</f>
        <v>#REF!</v>
      </c>
      <c r="AU78" s="238" t="e">
        <f>IF(ISBLANK(Glutamine!#REF!),"",Glutamine!#REF!)</f>
        <v>#REF!</v>
      </c>
      <c r="AV78" s="238" t="e">
        <f>IF(ISBLANK(Glutamine!#REF!),"",Glutamine!#REF!)</f>
        <v>#REF!</v>
      </c>
      <c r="AW78" s="238" t="e">
        <f>IF(ISBLANK(Glutamine!#REF!),"",Glutamine!#REF!)</f>
        <v>#REF!</v>
      </c>
      <c r="AX78" s="238" t="e">
        <f>IF(ISBLANK(Glutamine!#REF!),"",Glutamine!#REF!)</f>
        <v>#REF!</v>
      </c>
      <c r="AY78" s="238" t="e">
        <f>IF(ISBLANK(Glutamine!#REF!),"",Glutamine!#REF!)</f>
        <v>#REF!</v>
      </c>
      <c r="AZ78" s="238" t="e">
        <f>IF(ISBLANK(Glutamine!#REF!),"",Glutamine!#REF!)</f>
        <v>#REF!</v>
      </c>
      <c r="BA78" s="238" t="e">
        <f>IF(ISBLANK(Glutamine!#REF!),"",Glutamine!#REF!)</f>
        <v>#REF!</v>
      </c>
      <c r="BB78" s="238" t="e">
        <f>IF(ISBLANK(Glutamine!#REF!),"",Glutamine!#REF!)</f>
        <v>#REF!</v>
      </c>
      <c r="BC78" s="238" t="e">
        <f>IF(ISBLANK(Glutamine!#REF!),"",Glutamine!#REF!)</f>
        <v>#REF!</v>
      </c>
      <c r="BD78" s="238" t="e">
        <f>IF(ISBLANK(Glutamine!#REF!),"",Glutamine!#REF!)</f>
        <v>#REF!</v>
      </c>
      <c r="BE78" s="238" t="e">
        <f>IF(ISBLANK(Glutamine!#REF!),"",Glutamine!#REF!)</f>
        <v>#REF!</v>
      </c>
      <c r="BF78" s="238" t="e">
        <f>IF(ISBLANK(Glutamine!#REF!),"",Glutamine!#REF!)</f>
        <v>#REF!</v>
      </c>
      <c r="BG78" s="238" t="e">
        <f>IF(ISBLANK(Glutamine!#REF!),"",Glutamine!#REF!)</f>
        <v>#REF!</v>
      </c>
      <c r="BH78" s="238" t="e">
        <f>IF(ISBLANK(Glutamine!#REF!),"",Glutamine!#REF!)</f>
        <v>#REF!</v>
      </c>
      <c r="BI78" s="238" t="e">
        <f>IF(ISBLANK(Glutamine!#REF!),"",Glutamine!#REF!)</f>
        <v>#REF!</v>
      </c>
      <c r="BJ78" s="238" t="e">
        <f>IF(ISBLANK(Glutamine!#REF!),"",Glutamine!#REF!)</f>
        <v>#REF!</v>
      </c>
      <c r="BK78" s="238" t="e">
        <f>IF(ISBLANK(Glutamine!#REF!),"",Glutamine!#REF!)</f>
        <v>#REF!</v>
      </c>
      <c r="BL78" s="238" t="e">
        <f>IF(ISBLANK(Glutamine!#REF!),"",Glutamine!#REF!)</f>
        <v>#REF!</v>
      </c>
      <c r="BM78" s="238" t="e">
        <f>IF(ISBLANK(Glutamine!#REF!),"",Glutamine!#REF!)</f>
        <v>#REF!</v>
      </c>
      <c r="BN78" s="238" t="str">
        <f>IF(ISBLANK('In Process Calc.'!B71),"",ROUND('In Process Calc.'!B71,2))</f>
        <v/>
      </c>
      <c r="BO78" s="238" t="str">
        <f>IF(ISBLANK('In Process Calc.'!C71),"",ROUND('In Process Calc.'!C71,2))</f>
        <v/>
      </c>
      <c r="BP78" s="238" t="str">
        <f>IF(ISBLANK('In Process Calc.'!E71),"",'In Process Calc.'!E71)</f>
        <v/>
      </c>
      <c r="BQ78" s="238" t="str">
        <f>IF(ISBLANK('In Process Calc.'!F71),"",'In Process Calc.'!F71)</f>
        <v/>
      </c>
      <c r="BR78" s="238" t="str">
        <f>IF(ISBLANK('In Process Calc.'!H71),"",'In Process Calc.'!H71)</f>
        <v/>
      </c>
      <c r="BS78" s="238" t="str">
        <f>IF(ISBLANK('In Process Calc.'!J71),"",'In Process Calc.'!J71)</f>
        <v/>
      </c>
      <c r="BT78" s="238" t="str">
        <f>IF(ISBLANK('In Process Calc.'!K71),"",'In Process Calc.'!K71)</f>
        <v/>
      </c>
      <c r="BU78" s="238" t="str">
        <f>IF(ISBLANK('In Process Calc.'!L71),"",'In Process Calc.'!L71)</f>
        <v/>
      </c>
      <c r="BV78" s="243" t="str">
        <f>IF(ISBLANK('In Process Calc.'!M71),"",'In Process Calc.'!M71)</f>
        <v/>
      </c>
      <c r="BW78" s="243" t="str">
        <f>IF(ISBLANK('In Process Calc.'!N71),"",'In Process Calc.'!N71)</f>
        <v/>
      </c>
      <c r="BX78" s="243" t="str">
        <f>IF(ISBLANK('In Process Calc.'!O71),"",'In Process Calc.'!O71)</f>
        <v/>
      </c>
      <c r="BY78" s="243" t="str">
        <f>IF(ISBLANK('In Process Calc.'!P71),"",'In Process Calc.'!P71)</f>
        <v/>
      </c>
      <c r="BZ78" s="243" t="str">
        <f>IF(ISBLANK('In Process Calc.'!Q71),"",'In Process Calc.'!Q71)</f>
        <v/>
      </c>
      <c r="CA78" s="243" t="str">
        <f>IF(ISBLANK('In Process Calc.'!R71),"",'In Process Calc.'!R71)</f>
        <v/>
      </c>
      <c r="CB78" s="243" t="str">
        <f>IF(ISBLANK('In Process Calc.'!S71),"",'In Process Calc.'!S71)</f>
        <v/>
      </c>
      <c r="CC78" s="243" t="str">
        <f>IF(ISBLANK('In Process Calc.'!T71),"",'In Process Calc.'!T71)</f>
        <v/>
      </c>
      <c r="CD78" s="243" t="str">
        <f>IF(ISBLANK('In Process Calc.'!U71),"",'In Process Calc.'!U71)</f>
        <v/>
      </c>
      <c r="CE78" s="243" t="str">
        <f>IF(ISBLANK('In Process Calc.'!V71),"",'In Process Calc.'!V71)</f>
        <v/>
      </c>
      <c r="CF78" s="243" t="str">
        <f>IF(ISBLANK('In Process Calc.'!W71),"",'In Process Calc.'!W71)</f>
        <v/>
      </c>
      <c r="CG78" s="243" t="str">
        <f>IF(ISBLANK('In Process Calc.'!X71),"",'In Process Calc.'!X71)</f>
        <v/>
      </c>
      <c r="CH78" s="243" t="str">
        <f>IF(ISBLANK('In Process Calc.'!Y71),"",'In Process Calc.'!Y71)</f>
        <v/>
      </c>
      <c r="CI78" s="243" t="str">
        <f>IF(ISBLANK('In Process Calc.'!Z71),"",'In Process Calc.'!Z71)</f>
        <v/>
      </c>
      <c r="CJ78" s="243" t="str">
        <f>IF(ISBLANK('In Process Calc.'!AA71),"",'In Process Calc.'!AA71)</f>
        <v/>
      </c>
      <c r="CK78" s="243" t="str">
        <f>IF(ISBLANK('In Process Calc.'!AB71),"",'In Process Calc.'!AB71)</f>
        <v/>
      </c>
      <c r="CL78" s="243" t="str">
        <f>IF(ISBLANK('In Process Calc.'!AC71),"",'In Process Calc.'!AC71)</f>
        <v/>
      </c>
      <c r="CM78" s="243" t="str">
        <f>IF(ISBLANK('In Process Calc.'!AD71),"",'In Process Calc.'!AD71)</f>
        <v/>
      </c>
      <c r="CN78" s="243" t="str">
        <f>IF(ISBLANK('In Process Calc.'!AE71),"",'In Process Calc.'!AE71)</f>
        <v/>
      </c>
      <c r="CO78" s="243" t="str">
        <f>IF(ISBLANK('In Process Calc.'!AF71),"",'In Process Calc.'!AF71)</f>
        <v/>
      </c>
      <c r="CP78" s="243" t="str">
        <f>IF(ISBLANK('In Process Calc.'!AG71),"",'In Process Calc.'!AG71)</f>
        <v/>
      </c>
      <c r="CQ78" s="243" t="str">
        <f>IF(ISBLANK('In Process Calc.'!AH71),"",'In Process Calc.'!AH71)</f>
        <v/>
      </c>
      <c r="CR78" s="243" t="str">
        <f>IF(ISBLANK('In Process Calc.'!AI71),"",'In Process Calc.'!AI71)</f>
        <v/>
      </c>
      <c r="CS78" s="243" t="str">
        <f>IF(ISBLANK('In Process Calc.'!AJ71),"",'In Process Calc.'!AJ71)</f>
        <v/>
      </c>
      <c r="CT78" s="243" t="str">
        <f>IF(ISBLANK('In Process Calc.'!AK71),"",'In Process Calc.'!AK71)</f>
        <v/>
      </c>
      <c r="CU78" s="243" t="str">
        <f>IF(ISBLANK('In Process Calc.'!AL71),"",'In Process Calc.'!AL71)</f>
        <v/>
      </c>
      <c r="CV78" s="243" t="str">
        <f>IF(ISBLANK('In Process Calc.'!AM71),"",'In Process Calc.'!AM71)</f>
        <v/>
      </c>
      <c r="CW78" s="243" t="str">
        <f>IF(ISBLANK('In Process Calc.'!AN71),"",'In Process Calc.'!AN71)</f>
        <v/>
      </c>
      <c r="CX78" s="243" t="str">
        <f>IF(ISBLANK('In Process Calc.'!AO71),"",'In Process Calc.'!AO71)</f>
        <v/>
      </c>
      <c r="CY78" s="243" t="str">
        <f>IF(ISBLANK('In Process Calc.'!AP71),"",'In Process Calc.'!AP71)</f>
        <v/>
      </c>
      <c r="CZ78" s="243" t="str">
        <f>IF(ISBLANK('In Process Calc.'!AQ71),"",'In Process Calc.'!AQ71)</f>
        <v/>
      </c>
      <c r="DA78" s="243" t="str">
        <f>IF(ISBLANK('In Process Calc.'!AR71),"",'In Process Calc.'!AR71)</f>
        <v/>
      </c>
      <c r="DB78" s="243" t="str">
        <f>IF(ISBLANK('In Process Calc.'!AS71),"",'In Process Calc.'!AS71)</f>
        <v/>
      </c>
      <c r="DC78" s="243" t="str">
        <f>IF(ISBLANK('In Process Calc.'!AT71),"",'In Process Calc.'!AT71)</f>
        <v/>
      </c>
      <c r="DD78" s="243" t="str">
        <f>IF(ISBLANK('In Process Calc.'!AU71),"",'In Process Calc.'!AU71)</f>
        <v/>
      </c>
      <c r="DE78" s="243" t="str">
        <f>IF(ISBLANK('In Process Calc.'!AV71),"",'In Process Calc.'!AV71)</f>
        <v/>
      </c>
      <c r="DF78" s="243" t="str">
        <f>IF(ISBLANK('In Process Calc.'!AW71),"",'In Process Calc.'!AW71)</f>
        <v/>
      </c>
      <c r="DG78" s="243" t="str">
        <f>IF(ISBLANK('In Process Calc.'!AX71),"",'In Process Calc.'!AX71)</f>
        <v/>
      </c>
      <c r="DH78" s="243" t="str">
        <f>IF(ISBLANK('In Process Calc.'!AY71),"",'In Process Calc.'!AY71)</f>
        <v/>
      </c>
      <c r="DI78" s="243" t="str">
        <f>IF(ISBLANK('In Process Calc.'!AZ71),"",'In Process Calc.'!AZ71)</f>
        <v/>
      </c>
      <c r="DJ78" s="243" t="str">
        <f>IF(ISBLANK('In Process Calc.'!BA71),"",'In Process Calc.'!BA71)</f>
        <v/>
      </c>
      <c r="DK78" s="243" t="str">
        <f>IF(ISBLANK('In Process Calc.'!BB71),"",'In Process Calc.'!BB71)</f>
        <v/>
      </c>
      <c r="DL78" s="243" t="str">
        <f>IF(ISBLANK('In Process Calc.'!BC71),"",'In Process Calc.'!BC71)</f>
        <v/>
      </c>
      <c r="DM78" s="243" t="str">
        <f>IF(ISBLANK('In Process Calc.'!BD71),"",'In Process Calc.'!BD71)</f>
        <v/>
      </c>
      <c r="DN78" s="243" t="str">
        <f>IF(ISBLANK('In Process Calc.'!BE71),"",'In Process Calc.'!BE71)</f>
        <v/>
      </c>
      <c r="DO78" s="243" t="str">
        <f>IF(ISBLANK('In Process Calc.'!BF71),"",'In Process Calc.'!BF71)</f>
        <v/>
      </c>
      <c r="DP78" s="243" t="str">
        <f>IF(ISBLANK('In Process Calc.'!BG71),"",'In Process Calc.'!BG71)</f>
        <v/>
      </c>
      <c r="DQ78" s="243" t="str">
        <f>IF(ISBLANK('In Process Calc.'!BH71),"",'In Process Calc.'!BH71)</f>
        <v/>
      </c>
      <c r="DR78" s="243" t="str">
        <f>IF(ISBLANK('In Process Calc.'!BI71),"",'In Process Calc.'!BI71)</f>
        <v/>
      </c>
      <c r="DS78" s="243" t="str">
        <f>IF(ISBLANK('In Process Calc.'!BJ71),"",'In Process Calc.'!BJ71)</f>
        <v/>
      </c>
      <c r="DT78" s="243" t="str">
        <f>IF(ISBLANK('In Process Calc.'!BK71),"",'In Process Calc.'!BK71)</f>
        <v/>
      </c>
      <c r="DU78" s="243" t="str">
        <f>IF(ISBLANK('In Process Calc.'!BL71),"",'In Process Calc.'!BL71)</f>
        <v/>
      </c>
      <c r="DV78" s="243" t="str">
        <f>IF(ISBLANK('In Process Calc.'!BM71),"",'In Process Calc.'!BM71)</f>
        <v/>
      </c>
      <c r="DW78" s="243" t="str">
        <f>IF(ISBLANK('In Process Calc.'!BN71),"",'In Process Calc.'!BN71)</f>
        <v/>
      </c>
      <c r="DX78" s="243" t="str">
        <f>IF(ISBLANK('In Process Calc.'!BO71),"",'In Process Calc.'!BO71)</f>
        <v/>
      </c>
      <c r="DY78" s="243" t="str">
        <f>IF(ISBLANK('In Process Calc.'!BP71),"",'In Process Calc.'!BP71)</f>
        <v/>
      </c>
      <c r="DZ78" s="243" t="str">
        <f>IF(ISBLANK('In Process Calc.'!BQ71),"",'In Process Calc.'!BQ71)</f>
        <v/>
      </c>
      <c r="EA78" s="243" t="str">
        <f>IF(ISBLANK('In Process Calc.'!BR71),"",'In Process Calc.'!BR71)</f>
        <v/>
      </c>
      <c r="EB78" s="243" t="str">
        <f>IF(ISBLANK('In Process Calc.'!BS71),"",'In Process Calc.'!BS71)</f>
        <v/>
      </c>
      <c r="EC78" s="243" t="str">
        <f>IF(ISBLANK('In Process Calc.'!BT71),"",'In Process Calc.'!BT71)</f>
        <v/>
      </c>
      <c r="ED78" s="243" t="str">
        <f>IF(ISBLANK('In Process Calc.'!BU71),"",'In Process Calc.'!BU71)</f>
        <v/>
      </c>
      <c r="EE78" s="243" t="str">
        <f>IF(ISBLANK('In Process Calc.'!BV71),"",'In Process Calc.'!BV71)</f>
        <v/>
      </c>
      <c r="EF78" s="243" t="str">
        <f>IF(ISBLANK('In Process Calc.'!BW71),"",'In Process Calc.'!BW71)</f>
        <v/>
      </c>
      <c r="EG78" s="243" t="str">
        <f>IF(ISBLANK('In Process Calc.'!BX71),"",'In Process Calc.'!BX71)</f>
        <v/>
      </c>
      <c r="EH78" s="243" t="str">
        <f>IF(ISBLANK('In Process Calc.'!BY71),"",'In Process Calc.'!BY71)</f>
        <v/>
      </c>
      <c r="EI78" s="243" t="str">
        <f>IF(ISBLANK('In Process Calc.'!BZ71),"",'In Process Calc.'!BZ71)</f>
        <v/>
      </c>
      <c r="EJ78" s="243" t="str">
        <f>IF(ISBLANK('In Process Calc.'!CA71),"",'In Process Calc.'!CA71)</f>
        <v/>
      </c>
      <c r="EK78" s="243" t="str">
        <f>IF(ISBLANK('Post Process Calc.'!A78),"",'Post Process Calc.'!A78)</f>
        <v/>
      </c>
      <c r="EL78" s="243" t="str">
        <f>IF(ISBLANK('Post Process Calc.'!C78),"",'Post Process Calc.'!C78)</f>
        <v/>
      </c>
      <c r="EM78" s="243" t="str">
        <f>IF(ISBLANK('Post Process Calc.'!D78),"",'Post Process Calc.'!D78)</f>
        <v/>
      </c>
      <c r="EN78" s="243" t="str">
        <f>IF(ISBLANK('Post Process Calc.'!E78),"",'Post Process Calc.'!E78)</f>
        <v/>
      </c>
      <c r="EO78" s="243" t="str">
        <f>IF(ISBLANK('Post Process Calc.'!F78),"",'Post Process Calc.'!F78)</f>
        <v/>
      </c>
      <c r="EP78" s="243" t="str">
        <f>IF(ISBLANK('Post Process Calc.'!G78),"",'Post Process Calc.'!G78)</f>
        <v/>
      </c>
      <c r="EQ78" s="243" t="str">
        <f>IF(ISBLANK('Post Process Calc.'!H78),"",'Post Process Calc.'!H78)</f>
        <v/>
      </c>
      <c r="ER78" s="243" t="str">
        <f>IF(ISBLANK('Post Process Calc.'!I78),"",'Post Process Calc.'!I78)</f>
        <v/>
      </c>
      <c r="ES78" s="243" t="str">
        <f>IF(ISBLANK('Post Process Calc.'!J78),"",'Post Process Calc.'!J78)</f>
        <v/>
      </c>
      <c r="ET78" s="243" t="str">
        <f>IF(ISBLANK('Post Process Calc.'!K78),"",'Post Process Calc.'!K78)</f>
        <v/>
      </c>
      <c r="EU78" s="243" t="str">
        <f>IF(ISBLANK('Post Process Calc.'!L78),"",'Post Process Calc.'!L78)</f>
        <v/>
      </c>
      <c r="EV78" s="243" t="str">
        <f>IF(ISBLANK('Post Process Calc.'!M78),"",'Post Process Calc.'!M78)</f>
        <v/>
      </c>
      <c r="EW78" s="243" t="str">
        <f>IF(ISBLANK('Post Process Calc.'!N78),"",'Post Process Calc.'!N78)</f>
        <v/>
      </c>
      <c r="EX78" s="243" t="str">
        <f>IF(ISBLANK('Post Process Calc.'!O78),"",'Post Process Calc.'!O78)</f>
        <v/>
      </c>
      <c r="EY78" s="243" t="str">
        <f>IF(ISBLANK('Post Process Calc.'!P78),"",'Post Process Calc.'!P78)</f>
        <v/>
      </c>
      <c r="EZ78" s="243" t="str">
        <f>IF(ISBLANK('Post Process Calc.'!Q78),"",'Post Process Calc.'!Q78)</f>
        <v/>
      </c>
      <c r="FA78" s="243" t="str">
        <f>IF(ISBLANK('Post Process Calc.'!R78),"",'Post Process Calc.'!R78)</f>
        <v/>
      </c>
      <c r="FB78" s="243" t="str">
        <f>IF(ISBLANK('Post Process Calc.'!S78),"",'Post Process Calc.'!S78)</f>
        <v/>
      </c>
      <c r="FC78" s="243" t="str">
        <f>IF(ISBLANK('Post Process Calc.'!T78),"",'Post Process Calc.'!T78)</f>
        <v/>
      </c>
      <c r="FD78" s="243" t="str">
        <f>IF(ISBLANK('Post Process Calc.'!U78),"",'Post Process Calc.'!U78)</f>
        <v/>
      </c>
      <c r="FE78" s="243" t="str">
        <f>IF(ISBLANK('Post Process Calc.'!V78),"",'Post Process Calc.'!V78)</f>
        <v/>
      </c>
      <c r="FF78" s="243" t="str">
        <f>IF(ISBLANK('Post Process Calc.'!W78),"",'Post Process Calc.'!W78)</f>
        <v/>
      </c>
      <c r="FG78" s="243" t="str">
        <f>IF(ISBLANK('Post Process Calc.'!X78),"",'Post Process Calc.'!X78)</f>
        <v/>
      </c>
      <c r="FH78" s="243" t="str">
        <f>IF(ISBLANK('Post Process Calc.'!Y78),"",'Post Process Calc.'!Y78)</f>
        <v/>
      </c>
      <c r="FI78" s="243" t="str">
        <f>IF(ISBLANK('Post Process Calc.'!Z78),"",'Post Process Calc.'!Z78)</f>
        <v/>
      </c>
      <c r="FJ78" s="243" t="str">
        <f>IF(ISBLANK('Post Process Calc.'!AA78),"",'Post Process Calc.'!AA78)</f>
        <v/>
      </c>
      <c r="FK78" s="243" t="str">
        <f>IF(ISBLANK('Post Process Calc.'!AB78),"",'Post Process Calc.'!AB78)</f>
        <v/>
      </c>
      <c r="FL78" s="243" t="str">
        <f>IF(ISBLANK('Post Process Calc.'!AC78),"",'Post Process Calc.'!AC78)</f>
        <v/>
      </c>
      <c r="FM78" s="243" t="str">
        <f>IF(ISBLANK('Post Process Calc.'!AD78),"",'Post Process Calc.'!AD78)</f>
        <v/>
      </c>
      <c r="FN78" s="243" t="str">
        <f>IF(ISBLANK('Post Process Calc.'!AE78),"",'Post Process Calc.'!AE78)</f>
        <v/>
      </c>
      <c r="FO78" s="243" t="str">
        <f>IF(ISBLANK('Post Process Calc.'!AF78),"",'Post Process Calc.'!AF78)</f>
        <v/>
      </c>
      <c r="FP78" s="243" t="str">
        <f>IF(ISBLANK('Post Process Calc.'!AG78),"",'Post Process Calc.'!AG78)</f>
        <v/>
      </c>
      <c r="FQ78" s="243" t="str">
        <f>IF(ISBLANK('Post Process Calc.'!AH78),"",'Post Process Calc.'!AH78)</f>
        <v/>
      </c>
      <c r="FR78" s="243" t="str">
        <f>IF(ISBLANK('Post Process Calc.'!AI78),"",'Post Process Calc.'!AI78)</f>
        <v/>
      </c>
      <c r="FS78" s="243" t="str">
        <f>IF(ISBLANK('Post Process Calc.'!AJ78),"",'Post Process Calc.'!AJ78)</f>
        <v/>
      </c>
    </row>
    <row r="79" spans="1:175">
      <c r="A79" s="238" t="str">
        <f>IF(Glutamine!B70&lt;&gt;0,Glutamine!$B$1,"")</f>
        <v/>
      </c>
      <c r="B79" s="238" t="str">
        <f>IF(ISBLANK(Glutamine!A70),"",Glutamine!A70)</f>
        <v/>
      </c>
      <c r="C79" s="245" t="str">
        <f>IF(ISBLANK(Glutamine!B70),"",Glutamine!B70)</f>
        <v/>
      </c>
      <c r="D79" s="246" t="str">
        <f>IF(ISBLANK(Glutamine!C70),"",Glutamine!C70)</f>
        <v/>
      </c>
      <c r="E79" s="238" t="str">
        <f>IF(ISBLANK(Glutamine!D70),"",Glutamine!D70)</f>
        <v/>
      </c>
      <c r="F79" s="238" t="str">
        <f>IF(ISBLANK(Glutamine!E70),"",Glutamine!E70)</f>
        <v/>
      </c>
      <c r="G79" s="238" t="str">
        <f>IF(ISBLANK(Glutamine!G70),"",Glutamine!G70)</f>
        <v/>
      </c>
      <c r="H79" s="238" t="str">
        <f>IF(ISBLANK(Glutamine!H70),"",Glutamine!H70)</f>
        <v/>
      </c>
      <c r="I79" s="238" t="str">
        <f>IF(ISBLANK(Glutamine!I70),"",Glutamine!I70)</f>
        <v/>
      </c>
      <c r="J79" s="238" t="str">
        <f>IF(ISBLANK(Glutamine!J70),"",Glutamine!J70)</f>
        <v/>
      </c>
      <c r="K79" s="238" t="str">
        <f>IF(ISBLANK(Glutamine!K70),"",Glutamine!K70)</f>
        <v/>
      </c>
      <c r="L79" s="238" t="str">
        <f>IF(ISBLANK(Glutamine!L70),"",Glutamine!L70)</f>
        <v/>
      </c>
      <c r="M79" s="238" t="str">
        <f>IF(ISBLANK(Glutamine!M70),"",Glutamine!M70)</f>
        <v/>
      </c>
      <c r="N79" s="238" t="str">
        <f>IF(ISBLANK(Glutamine!N70),"",Glutamine!N70)</f>
        <v/>
      </c>
      <c r="O79" s="238" t="str">
        <f>IF(ISBLANK(Glutamine!O70),"",Glutamine!O70)</f>
        <v/>
      </c>
      <c r="P79" s="238" t="str">
        <f>IF(ISBLANK(Glutamine!P70),"",Glutamine!P70)</f>
        <v/>
      </c>
      <c r="Q79" s="238" t="str">
        <f>IF(ISBLANK(Glutamine!Q70),"",Glutamine!Q70)</f>
        <v/>
      </c>
      <c r="R79" s="238" t="str">
        <f>IF(ISBLANK(Glutamine!R70),"",Glutamine!R70)</f>
        <v/>
      </c>
      <c r="S79" s="238" t="str">
        <f>IF(ISBLANK(Glutamine!S70),"",Glutamine!S70)</f>
        <v/>
      </c>
      <c r="T79" s="238" t="str">
        <f>IF(ISBLANK(Glutamine!T70),"",Glutamine!T70)</f>
        <v/>
      </c>
      <c r="U79" s="238" t="str">
        <f>IF(ISBLANK(Glutamine!U70),"",Glutamine!U70)</f>
        <v/>
      </c>
      <c r="V79" s="238" t="str">
        <f>IF(ISBLANK(Glutamine!V70),"",Glutamine!V70)</f>
        <v/>
      </c>
      <c r="W79" s="238" t="str">
        <f>IF(ISBLANK(Glutamine!W70),"",Glutamine!W70)</f>
        <v/>
      </c>
      <c r="X79" s="238" t="str">
        <f>IF(ISBLANK(Glutamine!X70),"",Glutamine!X70)</f>
        <v/>
      </c>
      <c r="Y79" s="238" t="str">
        <f>IF(ISBLANK(Glutamine!Y70),"",Glutamine!Y70)</f>
        <v/>
      </c>
      <c r="Z79" s="238" t="str">
        <f>IF(ISBLANK(Glutamine!Z70),"",Glutamine!Z70)</f>
        <v/>
      </c>
      <c r="AA79" s="238" t="str">
        <f>IF(ISBLANK(Glutamine!AA70),"",Glutamine!AA70)</f>
        <v/>
      </c>
      <c r="AB79" s="238" t="str">
        <f>IF(ISBLANK(Glutamine!AB70),"",Glutamine!AB70)</f>
        <v/>
      </c>
      <c r="AC79" s="238" t="str">
        <f>IF(ISBLANK(Glutamine!AC70),"",Glutamine!AC70)</f>
        <v/>
      </c>
      <c r="AD79" s="238" t="str">
        <f>IF(ISBLANK(Glutamine!AD70),"",Glutamine!AD70)</f>
        <v/>
      </c>
      <c r="AE79" s="238" t="str">
        <f>IF(ISBLANK(Glutamine!AE70),"",Glutamine!AE70)</f>
        <v/>
      </c>
      <c r="AF79" s="238" t="str">
        <f>IF(ISBLANK(Glutamine!AF70),"",Glutamine!AF70)</f>
        <v/>
      </c>
      <c r="AG79" s="238" t="str">
        <f>IF(ISBLANK(Glutamine!AG70),"",Glutamine!AG70)</f>
        <v/>
      </c>
      <c r="AH79" s="238" t="str">
        <f>IF(ISBLANK(Glutamine!AH70),"",Glutamine!AH70)</f>
        <v/>
      </c>
      <c r="AI79" s="238" t="str">
        <f>IF(ISBLANK(Glutamine!AI70),"",Glutamine!AI70)</f>
        <v/>
      </c>
      <c r="AJ79" s="238" t="str">
        <f>IF(ISBLANK(Glutamine!AJ70),"",Glutamine!AJ70)</f>
        <v/>
      </c>
      <c r="AK79" s="238" t="str">
        <f>IF(ISBLANK(Glutamine!AK70),"",Glutamine!AK70)</f>
        <v/>
      </c>
      <c r="AL79" s="238" t="str">
        <f>IF(ISBLANK(Glutamine!AL70),"",Glutamine!AL70)</f>
        <v/>
      </c>
      <c r="AM79" s="238" t="str">
        <f>IF(ISBLANK(Glutamine!AM70),"",Glutamine!AM70)</f>
        <v/>
      </c>
      <c r="AN79" s="238" t="str">
        <f>IF(ISBLANK(Glutamine!AN70),"",Glutamine!AN70)</f>
        <v/>
      </c>
      <c r="AO79" s="238" t="str">
        <f>IF(ISBLANK(Glutamine!AO70),"",Glutamine!AO70)</f>
        <v/>
      </c>
      <c r="AP79" s="238" t="str">
        <f>IF(ISBLANK(Glutamine!AP70),"",Glutamine!AP70)</f>
        <v/>
      </c>
      <c r="AQ79" s="238" t="e">
        <f>IF(ISBLANK(Glutamine!#REF!),"",Glutamine!#REF!)</f>
        <v>#REF!</v>
      </c>
      <c r="AR79" s="238" t="e">
        <f>IF(ISBLANK(Glutamine!#REF!),"",Glutamine!#REF!)</f>
        <v>#REF!</v>
      </c>
      <c r="AS79" s="238" t="e">
        <f>IF(ISBLANK(Glutamine!#REF!),"",Glutamine!#REF!)</f>
        <v>#REF!</v>
      </c>
      <c r="AT79" s="238" t="e">
        <f>IF(ISBLANK(Glutamine!#REF!),"",Glutamine!#REF!)</f>
        <v>#REF!</v>
      </c>
      <c r="AU79" s="238" t="e">
        <f>IF(ISBLANK(Glutamine!#REF!),"",Glutamine!#REF!)</f>
        <v>#REF!</v>
      </c>
      <c r="AV79" s="238" t="e">
        <f>IF(ISBLANK(Glutamine!#REF!),"",Glutamine!#REF!)</f>
        <v>#REF!</v>
      </c>
      <c r="AW79" s="238" t="e">
        <f>IF(ISBLANK(Glutamine!#REF!),"",Glutamine!#REF!)</f>
        <v>#REF!</v>
      </c>
      <c r="AX79" s="238" t="e">
        <f>IF(ISBLANK(Glutamine!#REF!),"",Glutamine!#REF!)</f>
        <v>#REF!</v>
      </c>
      <c r="AY79" s="238" t="e">
        <f>IF(ISBLANK(Glutamine!#REF!),"",Glutamine!#REF!)</f>
        <v>#REF!</v>
      </c>
      <c r="AZ79" s="238" t="e">
        <f>IF(ISBLANK(Glutamine!#REF!),"",Glutamine!#REF!)</f>
        <v>#REF!</v>
      </c>
      <c r="BA79" s="238" t="e">
        <f>IF(ISBLANK(Glutamine!#REF!),"",Glutamine!#REF!)</f>
        <v>#REF!</v>
      </c>
      <c r="BB79" s="238" t="e">
        <f>IF(ISBLANK(Glutamine!#REF!),"",Glutamine!#REF!)</f>
        <v>#REF!</v>
      </c>
      <c r="BC79" s="238" t="e">
        <f>IF(ISBLANK(Glutamine!#REF!),"",Glutamine!#REF!)</f>
        <v>#REF!</v>
      </c>
      <c r="BD79" s="238" t="e">
        <f>IF(ISBLANK(Glutamine!#REF!),"",Glutamine!#REF!)</f>
        <v>#REF!</v>
      </c>
      <c r="BE79" s="238" t="e">
        <f>IF(ISBLANK(Glutamine!#REF!),"",Glutamine!#REF!)</f>
        <v>#REF!</v>
      </c>
      <c r="BF79" s="238" t="e">
        <f>IF(ISBLANK(Glutamine!#REF!),"",Glutamine!#REF!)</f>
        <v>#REF!</v>
      </c>
      <c r="BG79" s="238" t="e">
        <f>IF(ISBLANK(Glutamine!#REF!),"",Glutamine!#REF!)</f>
        <v>#REF!</v>
      </c>
      <c r="BH79" s="238" t="e">
        <f>IF(ISBLANK(Glutamine!#REF!),"",Glutamine!#REF!)</f>
        <v>#REF!</v>
      </c>
      <c r="BI79" s="238" t="e">
        <f>IF(ISBLANK(Glutamine!#REF!),"",Glutamine!#REF!)</f>
        <v>#REF!</v>
      </c>
      <c r="BJ79" s="238" t="e">
        <f>IF(ISBLANK(Glutamine!#REF!),"",Glutamine!#REF!)</f>
        <v>#REF!</v>
      </c>
      <c r="BK79" s="238" t="e">
        <f>IF(ISBLANK(Glutamine!#REF!),"",Glutamine!#REF!)</f>
        <v>#REF!</v>
      </c>
      <c r="BL79" s="238" t="e">
        <f>IF(ISBLANK(Glutamine!#REF!),"",Glutamine!#REF!)</f>
        <v>#REF!</v>
      </c>
      <c r="BM79" s="238" t="e">
        <f>IF(ISBLANK(Glutamine!#REF!),"",Glutamine!#REF!)</f>
        <v>#REF!</v>
      </c>
      <c r="BN79" s="238" t="str">
        <f>IF(ISBLANK('In Process Calc.'!B72),"",ROUND('In Process Calc.'!B72,2))</f>
        <v/>
      </c>
      <c r="BO79" s="238" t="str">
        <f>IF(ISBLANK('In Process Calc.'!C72),"",ROUND('In Process Calc.'!C72,2))</f>
        <v/>
      </c>
      <c r="BP79" s="238" t="str">
        <f>IF(ISBLANK('In Process Calc.'!E72),"",'In Process Calc.'!E72)</f>
        <v/>
      </c>
      <c r="BQ79" s="238" t="str">
        <f>IF(ISBLANK('In Process Calc.'!F72),"",'In Process Calc.'!F72)</f>
        <v/>
      </c>
      <c r="BR79" s="238" t="str">
        <f>IF(ISBLANK('In Process Calc.'!H72),"",'In Process Calc.'!H72)</f>
        <v/>
      </c>
      <c r="BS79" s="238" t="str">
        <f>IF(ISBLANK('In Process Calc.'!J72),"",'In Process Calc.'!J72)</f>
        <v/>
      </c>
      <c r="BT79" s="238" t="str">
        <f>IF(ISBLANK('In Process Calc.'!K72),"",'In Process Calc.'!K72)</f>
        <v/>
      </c>
      <c r="BU79" s="238" t="str">
        <f>IF(ISBLANK('In Process Calc.'!L72),"",'In Process Calc.'!L72)</f>
        <v/>
      </c>
      <c r="BV79" s="243" t="str">
        <f>IF(ISBLANK('In Process Calc.'!M72),"",'In Process Calc.'!M72)</f>
        <v/>
      </c>
      <c r="BW79" s="243" t="str">
        <f>IF(ISBLANK('In Process Calc.'!N72),"",'In Process Calc.'!N72)</f>
        <v/>
      </c>
      <c r="BX79" s="243" t="str">
        <f>IF(ISBLANK('In Process Calc.'!O72),"",'In Process Calc.'!O72)</f>
        <v/>
      </c>
      <c r="BY79" s="243" t="str">
        <f>IF(ISBLANK('In Process Calc.'!P72),"",'In Process Calc.'!P72)</f>
        <v/>
      </c>
      <c r="BZ79" s="243" t="str">
        <f>IF(ISBLANK('In Process Calc.'!Q72),"",'In Process Calc.'!Q72)</f>
        <v/>
      </c>
      <c r="CA79" s="243" t="str">
        <f>IF(ISBLANK('In Process Calc.'!R72),"",'In Process Calc.'!R72)</f>
        <v/>
      </c>
      <c r="CB79" s="243" t="str">
        <f>IF(ISBLANK('In Process Calc.'!S72),"",'In Process Calc.'!S72)</f>
        <v/>
      </c>
      <c r="CC79" s="243" t="str">
        <f>IF(ISBLANK('In Process Calc.'!T72),"",'In Process Calc.'!T72)</f>
        <v/>
      </c>
      <c r="CD79" s="243" t="str">
        <f>IF(ISBLANK('In Process Calc.'!U72),"",'In Process Calc.'!U72)</f>
        <v/>
      </c>
      <c r="CE79" s="243" t="str">
        <f>IF(ISBLANK('In Process Calc.'!V72),"",'In Process Calc.'!V72)</f>
        <v/>
      </c>
      <c r="CF79" s="243" t="str">
        <f>IF(ISBLANK('In Process Calc.'!W72),"",'In Process Calc.'!W72)</f>
        <v/>
      </c>
      <c r="CG79" s="243" t="str">
        <f>IF(ISBLANK('In Process Calc.'!X72),"",'In Process Calc.'!X72)</f>
        <v/>
      </c>
      <c r="CH79" s="243" t="str">
        <f>IF(ISBLANK('In Process Calc.'!Y72),"",'In Process Calc.'!Y72)</f>
        <v/>
      </c>
      <c r="CI79" s="243" t="str">
        <f>IF(ISBLANK('In Process Calc.'!Z72),"",'In Process Calc.'!Z72)</f>
        <v/>
      </c>
      <c r="CJ79" s="243" t="str">
        <f>IF(ISBLANK('In Process Calc.'!AA72),"",'In Process Calc.'!AA72)</f>
        <v/>
      </c>
      <c r="CK79" s="243" t="str">
        <f>IF(ISBLANK('In Process Calc.'!AB72),"",'In Process Calc.'!AB72)</f>
        <v/>
      </c>
      <c r="CL79" s="243" t="str">
        <f>IF(ISBLANK('In Process Calc.'!AC72),"",'In Process Calc.'!AC72)</f>
        <v/>
      </c>
      <c r="CM79" s="243" t="str">
        <f>IF(ISBLANK('In Process Calc.'!AD72),"",'In Process Calc.'!AD72)</f>
        <v/>
      </c>
      <c r="CN79" s="243" t="str">
        <f>IF(ISBLANK('In Process Calc.'!AE72),"",'In Process Calc.'!AE72)</f>
        <v/>
      </c>
      <c r="CO79" s="243" t="str">
        <f>IF(ISBLANK('In Process Calc.'!AF72),"",'In Process Calc.'!AF72)</f>
        <v/>
      </c>
      <c r="CP79" s="243" t="str">
        <f>IF(ISBLANK('In Process Calc.'!AG72),"",'In Process Calc.'!AG72)</f>
        <v/>
      </c>
      <c r="CQ79" s="243" t="str">
        <f>IF(ISBLANK('In Process Calc.'!AH72),"",'In Process Calc.'!AH72)</f>
        <v/>
      </c>
      <c r="CR79" s="243" t="str">
        <f>IF(ISBLANK('In Process Calc.'!AI72),"",'In Process Calc.'!AI72)</f>
        <v/>
      </c>
      <c r="CS79" s="243" t="str">
        <f>IF(ISBLANK('In Process Calc.'!AJ72),"",'In Process Calc.'!AJ72)</f>
        <v/>
      </c>
      <c r="CT79" s="243" t="str">
        <f>IF(ISBLANK('In Process Calc.'!AK72),"",'In Process Calc.'!AK72)</f>
        <v/>
      </c>
      <c r="CU79" s="243" t="str">
        <f>IF(ISBLANK('In Process Calc.'!AL72),"",'In Process Calc.'!AL72)</f>
        <v/>
      </c>
      <c r="CV79" s="243" t="str">
        <f>IF(ISBLANK('In Process Calc.'!AM72),"",'In Process Calc.'!AM72)</f>
        <v/>
      </c>
      <c r="CW79" s="243" t="str">
        <f>IF(ISBLANK('In Process Calc.'!AN72),"",'In Process Calc.'!AN72)</f>
        <v/>
      </c>
      <c r="CX79" s="243" t="str">
        <f>IF(ISBLANK('In Process Calc.'!AO72),"",'In Process Calc.'!AO72)</f>
        <v/>
      </c>
      <c r="CY79" s="243" t="str">
        <f>IF(ISBLANK('In Process Calc.'!AP72),"",'In Process Calc.'!AP72)</f>
        <v/>
      </c>
      <c r="CZ79" s="243" t="str">
        <f>IF(ISBLANK('In Process Calc.'!AQ72),"",'In Process Calc.'!AQ72)</f>
        <v/>
      </c>
      <c r="DA79" s="243" t="str">
        <f>IF(ISBLANK('In Process Calc.'!AR72),"",'In Process Calc.'!AR72)</f>
        <v/>
      </c>
      <c r="DB79" s="243" t="str">
        <f>IF(ISBLANK('In Process Calc.'!AS72),"",'In Process Calc.'!AS72)</f>
        <v/>
      </c>
      <c r="DC79" s="243" t="str">
        <f>IF(ISBLANK('In Process Calc.'!AT72),"",'In Process Calc.'!AT72)</f>
        <v/>
      </c>
      <c r="DD79" s="243" t="str">
        <f>IF(ISBLANK('In Process Calc.'!AU72),"",'In Process Calc.'!AU72)</f>
        <v/>
      </c>
      <c r="DE79" s="243" t="str">
        <f>IF(ISBLANK('In Process Calc.'!AV72),"",'In Process Calc.'!AV72)</f>
        <v/>
      </c>
      <c r="DF79" s="243" t="str">
        <f>IF(ISBLANK('In Process Calc.'!AW72),"",'In Process Calc.'!AW72)</f>
        <v/>
      </c>
      <c r="DG79" s="243" t="str">
        <f>IF(ISBLANK('In Process Calc.'!AX72),"",'In Process Calc.'!AX72)</f>
        <v/>
      </c>
      <c r="DH79" s="243" t="str">
        <f>IF(ISBLANK('In Process Calc.'!AY72),"",'In Process Calc.'!AY72)</f>
        <v/>
      </c>
      <c r="DI79" s="243" t="str">
        <f>IF(ISBLANK('In Process Calc.'!AZ72),"",'In Process Calc.'!AZ72)</f>
        <v/>
      </c>
      <c r="DJ79" s="243" t="str">
        <f>IF(ISBLANK('In Process Calc.'!BA72),"",'In Process Calc.'!BA72)</f>
        <v/>
      </c>
      <c r="DK79" s="243" t="str">
        <f>IF(ISBLANK('In Process Calc.'!BB72),"",'In Process Calc.'!BB72)</f>
        <v/>
      </c>
      <c r="DL79" s="243" t="str">
        <f>IF(ISBLANK('In Process Calc.'!BC72),"",'In Process Calc.'!BC72)</f>
        <v/>
      </c>
      <c r="DM79" s="243" t="str">
        <f>IF(ISBLANK('In Process Calc.'!BD72),"",'In Process Calc.'!BD72)</f>
        <v/>
      </c>
      <c r="DN79" s="243" t="str">
        <f>IF(ISBLANK('In Process Calc.'!BE72),"",'In Process Calc.'!BE72)</f>
        <v/>
      </c>
      <c r="DO79" s="243" t="str">
        <f>IF(ISBLANK('In Process Calc.'!BF72),"",'In Process Calc.'!BF72)</f>
        <v/>
      </c>
      <c r="DP79" s="243" t="str">
        <f>IF(ISBLANK('In Process Calc.'!BG72),"",'In Process Calc.'!BG72)</f>
        <v/>
      </c>
      <c r="DQ79" s="243" t="str">
        <f>IF(ISBLANK('In Process Calc.'!BH72),"",'In Process Calc.'!BH72)</f>
        <v/>
      </c>
      <c r="DR79" s="243" t="str">
        <f>IF(ISBLANK('In Process Calc.'!BI72),"",'In Process Calc.'!BI72)</f>
        <v/>
      </c>
      <c r="DS79" s="243" t="str">
        <f>IF(ISBLANK('In Process Calc.'!BJ72),"",'In Process Calc.'!BJ72)</f>
        <v/>
      </c>
      <c r="DT79" s="243" t="str">
        <f>IF(ISBLANK('In Process Calc.'!BK72),"",'In Process Calc.'!BK72)</f>
        <v/>
      </c>
      <c r="DU79" s="243" t="str">
        <f>IF(ISBLANK('In Process Calc.'!BL72),"",'In Process Calc.'!BL72)</f>
        <v/>
      </c>
      <c r="DV79" s="243" t="str">
        <f>IF(ISBLANK('In Process Calc.'!BM72),"",'In Process Calc.'!BM72)</f>
        <v/>
      </c>
      <c r="DW79" s="243" t="str">
        <f>IF(ISBLANK('In Process Calc.'!BN72),"",'In Process Calc.'!BN72)</f>
        <v/>
      </c>
      <c r="DX79" s="243" t="str">
        <f>IF(ISBLANK('In Process Calc.'!BO72),"",'In Process Calc.'!BO72)</f>
        <v/>
      </c>
      <c r="DY79" s="243" t="str">
        <f>IF(ISBLANK('In Process Calc.'!BP72),"",'In Process Calc.'!BP72)</f>
        <v/>
      </c>
      <c r="DZ79" s="243" t="str">
        <f>IF(ISBLANK('In Process Calc.'!BQ72),"",'In Process Calc.'!BQ72)</f>
        <v/>
      </c>
      <c r="EA79" s="243" t="str">
        <f>IF(ISBLANK('In Process Calc.'!BR72),"",'In Process Calc.'!BR72)</f>
        <v/>
      </c>
      <c r="EB79" s="243" t="str">
        <f>IF(ISBLANK('In Process Calc.'!BS72),"",'In Process Calc.'!BS72)</f>
        <v/>
      </c>
      <c r="EC79" s="243" t="str">
        <f>IF(ISBLANK('In Process Calc.'!BT72),"",'In Process Calc.'!BT72)</f>
        <v/>
      </c>
      <c r="ED79" s="243" t="str">
        <f>IF(ISBLANK('In Process Calc.'!BU72),"",'In Process Calc.'!BU72)</f>
        <v/>
      </c>
      <c r="EE79" s="243" t="str">
        <f>IF(ISBLANK('In Process Calc.'!BV72),"",'In Process Calc.'!BV72)</f>
        <v/>
      </c>
      <c r="EF79" s="243" t="str">
        <f>IF(ISBLANK('In Process Calc.'!BW72),"",'In Process Calc.'!BW72)</f>
        <v/>
      </c>
      <c r="EG79" s="243" t="str">
        <f>IF(ISBLANK('In Process Calc.'!BX72),"",'In Process Calc.'!BX72)</f>
        <v/>
      </c>
      <c r="EH79" s="243" t="str">
        <f>IF(ISBLANK('In Process Calc.'!BY72),"",'In Process Calc.'!BY72)</f>
        <v/>
      </c>
      <c r="EI79" s="243" t="str">
        <f>IF(ISBLANK('In Process Calc.'!BZ72),"",'In Process Calc.'!BZ72)</f>
        <v/>
      </c>
      <c r="EJ79" s="243" t="str">
        <f>IF(ISBLANK('In Process Calc.'!CA72),"",'In Process Calc.'!CA72)</f>
        <v/>
      </c>
      <c r="EK79" s="243" t="str">
        <f>IF(ISBLANK('Post Process Calc.'!A79),"",'Post Process Calc.'!A79)</f>
        <v/>
      </c>
      <c r="EL79" s="243" t="str">
        <f>IF(ISBLANK('Post Process Calc.'!C79),"",'Post Process Calc.'!C79)</f>
        <v/>
      </c>
      <c r="EM79" s="243" t="str">
        <f>IF(ISBLANK('Post Process Calc.'!D79),"",'Post Process Calc.'!D79)</f>
        <v/>
      </c>
      <c r="EN79" s="243" t="str">
        <f>IF(ISBLANK('Post Process Calc.'!E79),"",'Post Process Calc.'!E79)</f>
        <v/>
      </c>
      <c r="EO79" s="243" t="str">
        <f>IF(ISBLANK('Post Process Calc.'!F79),"",'Post Process Calc.'!F79)</f>
        <v/>
      </c>
      <c r="EP79" s="243" t="str">
        <f>IF(ISBLANK('Post Process Calc.'!G79),"",'Post Process Calc.'!G79)</f>
        <v/>
      </c>
      <c r="EQ79" s="243" t="str">
        <f>IF(ISBLANK('Post Process Calc.'!H79),"",'Post Process Calc.'!H79)</f>
        <v/>
      </c>
      <c r="ER79" s="243" t="str">
        <f>IF(ISBLANK('Post Process Calc.'!I79),"",'Post Process Calc.'!I79)</f>
        <v/>
      </c>
      <c r="ES79" s="243" t="str">
        <f>IF(ISBLANK('Post Process Calc.'!J79),"",'Post Process Calc.'!J79)</f>
        <v/>
      </c>
      <c r="ET79" s="243" t="str">
        <f>IF(ISBLANK('Post Process Calc.'!K79),"",'Post Process Calc.'!K79)</f>
        <v/>
      </c>
      <c r="EU79" s="243" t="str">
        <f>IF(ISBLANK('Post Process Calc.'!L79),"",'Post Process Calc.'!L79)</f>
        <v/>
      </c>
      <c r="EV79" s="243" t="str">
        <f>IF(ISBLANK('Post Process Calc.'!M79),"",'Post Process Calc.'!M79)</f>
        <v/>
      </c>
      <c r="EW79" s="243" t="str">
        <f>IF(ISBLANK('Post Process Calc.'!N79),"",'Post Process Calc.'!N79)</f>
        <v/>
      </c>
      <c r="EX79" s="243" t="str">
        <f>IF(ISBLANK('Post Process Calc.'!O79),"",'Post Process Calc.'!O79)</f>
        <v/>
      </c>
      <c r="EY79" s="243" t="str">
        <f>IF(ISBLANK('Post Process Calc.'!P79),"",'Post Process Calc.'!P79)</f>
        <v/>
      </c>
      <c r="EZ79" s="243" t="str">
        <f>IF(ISBLANK('Post Process Calc.'!Q79),"",'Post Process Calc.'!Q79)</f>
        <v/>
      </c>
      <c r="FA79" s="243" t="str">
        <f>IF(ISBLANK('Post Process Calc.'!R79),"",'Post Process Calc.'!R79)</f>
        <v/>
      </c>
      <c r="FB79" s="243" t="str">
        <f>IF(ISBLANK('Post Process Calc.'!S79),"",'Post Process Calc.'!S79)</f>
        <v/>
      </c>
      <c r="FC79" s="243" t="str">
        <f>IF(ISBLANK('Post Process Calc.'!T79),"",'Post Process Calc.'!T79)</f>
        <v/>
      </c>
      <c r="FD79" s="243" t="str">
        <f>IF(ISBLANK('Post Process Calc.'!U79),"",'Post Process Calc.'!U79)</f>
        <v/>
      </c>
      <c r="FE79" s="243" t="str">
        <f>IF(ISBLANK('Post Process Calc.'!V79),"",'Post Process Calc.'!V79)</f>
        <v/>
      </c>
      <c r="FF79" s="243" t="str">
        <f>IF(ISBLANK('Post Process Calc.'!W79),"",'Post Process Calc.'!W79)</f>
        <v/>
      </c>
      <c r="FG79" s="243" t="str">
        <f>IF(ISBLANK('Post Process Calc.'!X79),"",'Post Process Calc.'!X79)</f>
        <v/>
      </c>
      <c r="FH79" s="243" t="str">
        <f>IF(ISBLANK('Post Process Calc.'!Y79),"",'Post Process Calc.'!Y79)</f>
        <v/>
      </c>
      <c r="FI79" s="243" t="str">
        <f>IF(ISBLANK('Post Process Calc.'!Z79),"",'Post Process Calc.'!Z79)</f>
        <v/>
      </c>
      <c r="FJ79" s="243" t="str">
        <f>IF(ISBLANK('Post Process Calc.'!AA79),"",'Post Process Calc.'!AA79)</f>
        <v/>
      </c>
      <c r="FK79" s="243" t="str">
        <f>IF(ISBLANK('Post Process Calc.'!AB79),"",'Post Process Calc.'!AB79)</f>
        <v/>
      </c>
      <c r="FL79" s="243" t="str">
        <f>IF(ISBLANK('Post Process Calc.'!AC79),"",'Post Process Calc.'!AC79)</f>
        <v/>
      </c>
      <c r="FM79" s="243" t="str">
        <f>IF(ISBLANK('Post Process Calc.'!AD79),"",'Post Process Calc.'!AD79)</f>
        <v/>
      </c>
      <c r="FN79" s="243" t="str">
        <f>IF(ISBLANK('Post Process Calc.'!AE79),"",'Post Process Calc.'!AE79)</f>
        <v/>
      </c>
      <c r="FO79" s="243" t="str">
        <f>IF(ISBLANK('Post Process Calc.'!AF79),"",'Post Process Calc.'!AF79)</f>
        <v/>
      </c>
      <c r="FP79" s="243" t="str">
        <f>IF(ISBLANK('Post Process Calc.'!AG79),"",'Post Process Calc.'!AG79)</f>
        <v/>
      </c>
      <c r="FQ79" s="243" t="str">
        <f>IF(ISBLANK('Post Process Calc.'!AH79),"",'Post Process Calc.'!AH79)</f>
        <v/>
      </c>
      <c r="FR79" s="243" t="str">
        <f>IF(ISBLANK('Post Process Calc.'!AI79),"",'Post Process Calc.'!AI79)</f>
        <v/>
      </c>
      <c r="FS79" s="243" t="str">
        <f>IF(ISBLANK('Post Process Calc.'!AJ79),"",'Post Process Calc.'!AJ79)</f>
        <v/>
      </c>
    </row>
    <row r="80" spans="1:175">
      <c r="A80" s="238" t="str">
        <f>IF(Glutamine!B71&lt;&gt;0,Glutamine!$B$1,"")</f>
        <v/>
      </c>
      <c r="B80" s="238" t="str">
        <f>IF(ISBLANK(Glutamine!A71),"",Glutamine!A71)</f>
        <v/>
      </c>
      <c r="C80" s="245" t="str">
        <f>IF(ISBLANK(Glutamine!B71),"",Glutamine!B71)</f>
        <v/>
      </c>
      <c r="D80" s="246" t="str">
        <f>IF(ISBLANK(Glutamine!C71),"",Glutamine!C71)</f>
        <v/>
      </c>
      <c r="E80" s="238" t="str">
        <f>IF(ISBLANK(Glutamine!D71),"",Glutamine!D71)</f>
        <v/>
      </c>
      <c r="F80" s="238" t="str">
        <f>IF(ISBLANK(Glutamine!E71),"",Glutamine!E71)</f>
        <v/>
      </c>
      <c r="G80" s="238" t="str">
        <f>IF(ISBLANK(Glutamine!G71),"",Glutamine!G71)</f>
        <v/>
      </c>
      <c r="H80" s="238" t="str">
        <f>IF(ISBLANK(Glutamine!H71),"",Glutamine!H71)</f>
        <v/>
      </c>
      <c r="I80" s="238" t="str">
        <f>IF(ISBLANK(Glutamine!I71),"",Glutamine!I71)</f>
        <v/>
      </c>
      <c r="J80" s="238" t="str">
        <f>IF(ISBLANK(Glutamine!J71),"",Glutamine!J71)</f>
        <v/>
      </c>
      <c r="K80" s="238" t="str">
        <f>IF(ISBLANK(Glutamine!K71),"",Glutamine!K71)</f>
        <v/>
      </c>
      <c r="L80" s="238" t="str">
        <f>IF(ISBLANK(Glutamine!L71),"",Glutamine!L71)</f>
        <v/>
      </c>
      <c r="M80" s="238" t="str">
        <f>IF(ISBLANK(Glutamine!M71),"",Glutamine!M71)</f>
        <v/>
      </c>
      <c r="N80" s="238" t="str">
        <f>IF(ISBLANK(Glutamine!N71),"",Glutamine!N71)</f>
        <v/>
      </c>
      <c r="O80" s="238" t="str">
        <f>IF(ISBLANK(Glutamine!O71),"",Glutamine!O71)</f>
        <v/>
      </c>
      <c r="P80" s="238" t="str">
        <f>IF(ISBLANK(Glutamine!P71),"",Glutamine!P71)</f>
        <v/>
      </c>
      <c r="Q80" s="238" t="str">
        <f>IF(ISBLANK(Glutamine!Q71),"",Glutamine!Q71)</f>
        <v/>
      </c>
      <c r="R80" s="238" t="str">
        <f>IF(ISBLANK(Glutamine!R71),"",Glutamine!R71)</f>
        <v/>
      </c>
      <c r="S80" s="238" t="str">
        <f>IF(ISBLANK(Glutamine!S71),"",Glutamine!S71)</f>
        <v/>
      </c>
      <c r="T80" s="238" t="str">
        <f>IF(ISBLANK(Glutamine!T71),"",Glutamine!T71)</f>
        <v/>
      </c>
      <c r="U80" s="238" t="str">
        <f>IF(ISBLANK(Glutamine!U71),"",Glutamine!U71)</f>
        <v/>
      </c>
      <c r="V80" s="238" t="str">
        <f>IF(ISBLANK(Glutamine!V71),"",Glutamine!V71)</f>
        <v/>
      </c>
      <c r="W80" s="238" t="str">
        <f>IF(ISBLANK(Glutamine!W71),"",Glutamine!W71)</f>
        <v/>
      </c>
      <c r="X80" s="238" t="str">
        <f>IF(ISBLANK(Glutamine!X71),"",Glutamine!X71)</f>
        <v/>
      </c>
      <c r="Y80" s="238" t="str">
        <f>IF(ISBLANK(Glutamine!Y71),"",Glutamine!Y71)</f>
        <v/>
      </c>
      <c r="Z80" s="238" t="str">
        <f>IF(ISBLANK(Glutamine!Z71),"",Glutamine!Z71)</f>
        <v/>
      </c>
      <c r="AA80" s="238" t="str">
        <f>IF(ISBLANK(Glutamine!AA71),"",Glutamine!AA71)</f>
        <v/>
      </c>
      <c r="AB80" s="238" t="str">
        <f>IF(ISBLANK(Glutamine!AB71),"",Glutamine!AB71)</f>
        <v/>
      </c>
      <c r="AC80" s="238" t="str">
        <f>IF(ISBLANK(Glutamine!AC71),"",Glutamine!AC71)</f>
        <v/>
      </c>
      <c r="AD80" s="238" t="str">
        <f>IF(ISBLANK(Glutamine!AD71),"",Glutamine!AD71)</f>
        <v/>
      </c>
      <c r="AE80" s="238" t="str">
        <f>IF(ISBLANK(Glutamine!AE71),"",Glutamine!AE71)</f>
        <v/>
      </c>
      <c r="AF80" s="238" t="str">
        <f>IF(ISBLANK(Glutamine!AF71),"",Glutamine!AF71)</f>
        <v/>
      </c>
      <c r="AG80" s="238" t="str">
        <f>IF(ISBLANK(Glutamine!AG71),"",Glutamine!AG71)</f>
        <v/>
      </c>
      <c r="AH80" s="238" t="str">
        <f>IF(ISBLANK(Glutamine!AH71),"",Glutamine!AH71)</f>
        <v/>
      </c>
      <c r="AI80" s="238" t="str">
        <f>IF(ISBLANK(Glutamine!AI71),"",Glutamine!AI71)</f>
        <v/>
      </c>
      <c r="AJ80" s="238" t="str">
        <f>IF(ISBLANK(Glutamine!AJ71),"",Glutamine!AJ71)</f>
        <v/>
      </c>
      <c r="AK80" s="238" t="str">
        <f>IF(ISBLANK(Glutamine!AK71),"",Glutamine!AK71)</f>
        <v/>
      </c>
      <c r="AL80" s="238" t="str">
        <f>IF(ISBLANK(Glutamine!AL71),"",Glutamine!AL71)</f>
        <v/>
      </c>
      <c r="AM80" s="238" t="str">
        <f>IF(ISBLANK(Glutamine!AM71),"",Glutamine!AM71)</f>
        <v/>
      </c>
      <c r="AN80" s="238" t="str">
        <f>IF(ISBLANK(Glutamine!AN71),"",Glutamine!AN71)</f>
        <v/>
      </c>
      <c r="AO80" s="238" t="str">
        <f>IF(ISBLANK(Glutamine!AO71),"",Glutamine!AO71)</f>
        <v/>
      </c>
      <c r="AP80" s="238" t="str">
        <f>IF(ISBLANK(Glutamine!AP71),"",Glutamine!AP71)</f>
        <v/>
      </c>
      <c r="AQ80" s="238" t="e">
        <f>IF(ISBLANK(Glutamine!#REF!),"",Glutamine!#REF!)</f>
        <v>#REF!</v>
      </c>
      <c r="AR80" s="238" t="e">
        <f>IF(ISBLANK(Glutamine!#REF!),"",Glutamine!#REF!)</f>
        <v>#REF!</v>
      </c>
      <c r="AS80" s="238" t="e">
        <f>IF(ISBLANK(Glutamine!#REF!),"",Glutamine!#REF!)</f>
        <v>#REF!</v>
      </c>
      <c r="AT80" s="238" t="e">
        <f>IF(ISBLANK(Glutamine!#REF!),"",Glutamine!#REF!)</f>
        <v>#REF!</v>
      </c>
      <c r="AU80" s="238" t="e">
        <f>IF(ISBLANK(Glutamine!#REF!),"",Glutamine!#REF!)</f>
        <v>#REF!</v>
      </c>
      <c r="AV80" s="238" t="e">
        <f>IF(ISBLANK(Glutamine!#REF!),"",Glutamine!#REF!)</f>
        <v>#REF!</v>
      </c>
      <c r="AW80" s="238" t="e">
        <f>IF(ISBLANK(Glutamine!#REF!),"",Glutamine!#REF!)</f>
        <v>#REF!</v>
      </c>
      <c r="AX80" s="238" t="e">
        <f>IF(ISBLANK(Glutamine!#REF!),"",Glutamine!#REF!)</f>
        <v>#REF!</v>
      </c>
      <c r="AY80" s="238" t="e">
        <f>IF(ISBLANK(Glutamine!#REF!),"",Glutamine!#REF!)</f>
        <v>#REF!</v>
      </c>
      <c r="AZ80" s="238" t="e">
        <f>IF(ISBLANK(Glutamine!#REF!),"",Glutamine!#REF!)</f>
        <v>#REF!</v>
      </c>
      <c r="BA80" s="238" t="e">
        <f>IF(ISBLANK(Glutamine!#REF!),"",Glutamine!#REF!)</f>
        <v>#REF!</v>
      </c>
      <c r="BB80" s="238" t="e">
        <f>IF(ISBLANK(Glutamine!#REF!),"",Glutamine!#REF!)</f>
        <v>#REF!</v>
      </c>
      <c r="BC80" s="238" t="e">
        <f>IF(ISBLANK(Glutamine!#REF!),"",Glutamine!#REF!)</f>
        <v>#REF!</v>
      </c>
      <c r="BD80" s="238" t="e">
        <f>IF(ISBLANK(Glutamine!#REF!),"",Glutamine!#REF!)</f>
        <v>#REF!</v>
      </c>
      <c r="BE80" s="238" t="e">
        <f>IF(ISBLANK(Glutamine!#REF!),"",Glutamine!#REF!)</f>
        <v>#REF!</v>
      </c>
      <c r="BF80" s="238" t="e">
        <f>IF(ISBLANK(Glutamine!#REF!),"",Glutamine!#REF!)</f>
        <v>#REF!</v>
      </c>
      <c r="BG80" s="238" t="e">
        <f>IF(ISBLANK(Glutamine!#REF!),"",Glutamine!#REF!)</f>
        <v>#REF!</v>
      </c>
      <c r="BH80" s="238" t="e">
        <f>IF(ISBLANK(Glutamine!#REF!),"",Glutamine!#REF!)</f>
        <v>#REF!</v>
      </c>
      <c r="BI80" s="238" t="e">
        <f>IF(ISBLANK(Glutamine!#REF!),"",Glutamine!#REF!)</f>
        <v>#REF!</v>
      </c>
      <c r="BJ80" s="238" t="e">
        <f>IF(ISBLANK(Glutamine!#REF!),"",Glutamine!#REF!)</f>
        <v>#REF!</v>
      </c>
      <c r="BK80" s="238" t="e">
        <f>IF(ISBLANK(Glutamine!#REF!),"",Glutamine!#REF!)</f>
        <v>#REF!</v>
      </c>
      <c r="BL80" s="238" t="e">
        <f>IF(ISBLANK(Glutamine!#REF!),"",Glutamine!#REF!)</f>
        <v>#REF!</v>
      </c>
      <c r="BM80" s="238" t="e">
        <f>IF(ISBLANK(Glutamine!#REF!),"",Glutamine!#REF!)</f>
        <v>#REF!</v>
      </c>
      <c r="BN80" s="238" t="str">
        <f>IF(ISBLANK('In Process Calc.'!B73),"",ROUND('In Process Calc.'!B73,2))</f>
        <v/>
      </c>
      <c r="BO80" s="238" t="str">
        <f>IF(ISBLANK('In Process Calc.'!C73),"",ROUND('In Process Calc.'!C73,2))</f>
        <v/>
      </c>
      <c r="BP80" s="238" t="str">
        <f>IF(ISBLANK('In Process Calc.'!E73),"",'In Process Calc.'!E73)</f>
        <v/>
      </c>
      <c r="BQ80" s="238" t="str">
        <f>IF(ISBLANK('In Process Calc.'!F73),"",'In Process Calc.'!F73)</f>
        <v/>
      </c>
      <c r="BR80" s="238" t="str">
        <f>IF(ISBLANK('In Process Calc.'!H73),"",'In Process Calc.'!H73)</f>
        <v/>
      </c>
      <c r="BS80" s="238" t="str">
        <f>IF(ISBLANK('In Process Calc.'!J73),"",'In Process Calc.'!J73)</f>
        <v/>
      </c>
      <c r="BT80" s="238" t="str">
        <f>IF(ISBLANK('In Process Calc.'!K73),"",'In Process Calc.'!K73)</f>
        <v/>
      </c>
      <c r="BU80" s="238" t="str">
        <f>IF(ISBLANK('In Process Calc.'!L73),"",'In Process Calc.'!L73)</f>
        <v/>
      </c>
      <c r="BV80" s="243" t="str">
        <f>IF(ISBLANK('In Process Calc.'!M73),"",'In Process Calc.'!M73)</f>
        <v/>
      </c>
      <c r="BW80" s="243" t="str">
        <f>IF(ISBLANK('In Process Calc.'!N73),"",'In Process Calc.'!N73)</f>
        <v/>
      </c>
      <c r="BX80" s="243" t="str">
        <f>IF(ISBLANK('In Process Calc.'!O73),"",'In Process Calc.'!O73)</f>
        <v/>
      </c>
      <c r="BY80" s="243" t="str">
        <f>IF(ISBLANK('In Process Calc.'!P73),"",'In Process Calc.'!P73)</f>
        <v/>
      </c>
      <c r="BZ80" s="243" t="str">
        <f>IF(ISBLANK('In Process Calc.'!Q73),"",'In Process Calc.'!Q73)</f>
        <v/>
      </c>
      <c r="CA80" s="243" t="str">
        <f>IF(ISBLANK('In Process Calc.'!R73),"",'In Process Calc.'!R73)</f>
        <v/>
      </c>
      <c r="CB80" s="243" t="str">
        <f>IF(ISBLANK('In Process Calc.'!S73),"",'In Process Calc.'!S73)</f>
        <v/>
      </c>
      <c r="CC80" s="243" t="str">
        <f>IF(ISBLANK('In Process Calc.'!T73),"",'In Process Calc.'!T73)</f>
        <v/>
      </c>
      <c r="CD80" s="243" t="str">
        <f>IF(ISBLANK('In Process Calc.'!U73),"",'In Process Calc.'!U73)</f>
        <v/>
      </c>
      <c r="CE80" s="243" t="str">
        <f>IF(ISBLANK('In Process Calc.'!V73),"",'In Process Calc.'!V73)</f>
        <v/>
      </c>
      <c r="CF80" s="243" t="str">
        <f>IF(ISBLANK('In Process Calc.'!W73),"",'In Process Calc.'!W73)</f>
        <v/>
      </c>
      <c r="CG80" s="243" t="str">
        <f>IF(ISBLANK('In Process Calc.'!X73),"",'In Process Calc.'!X73)</f>
        <v/>
      </c>
      <c r="CH80" s="243" t="str">
        <f>IF(ISBLANK('In Process Calc.'!Y73),"",'In Process Calc.'!Y73)</f>
        <v/>
      </c>
      <c r="CI80" s="243" t="str">
        <f>IF(ISBLANK('In Process Calc.'!Z73),"",'In Process Calc.'!Z73)</f>
        <v/>
      </c>
      <c r="CJ80" s="243" t="str">
        <f>IF(ISBLANK('In Process Calc.'!AA73),"",'In Process Calc.'!AA73)</f>
        <v/>
      </c>
      <c r="CK80" s="243" t="str">
        <f>IF(ISBLANK('In Process Calc.'!AB73),"",'In Process Calc.'!AB73)</f>
        <v/>
      </c>
      <c r="CL80" s="243" t="str">
        <f>IF(ISBLANK('In Process Calc.'!AC73),"",'In Process Calc.'!AC73)</f>
        <v/>
      </c>
      <c r="CM80" s="243" t="str">
        <f>IF(ISBLANK('In Process Calc.'!AD73),"",'In Process Calc.'!AD73)</f>
        <v/>
      </c>
      <c r="CN80" s="243" t="str">
        <f>IF(ISBLANK('In Process Calc.'!AE73),"",'In Process Calc.'!AE73)</f>
        <v/>
      </c>
      <c r="CO80" s="243" t="str">
        <f>IF(ISBLANK('In Process Calc.'!AF73),"",'In Process Calc.'!AF73)</f>
        <v/>
      </c>
      <c r="CP80" s="243" t="str">
        <f>IF(ISBLANK('In Process Calc.'!AG73),"",'In Process Calc.'!AG73)</f>
        <v/>
      </c>
      <c r="CQ80" s="243" t="str">
        <f>IF(ISBLANK('In Process Calc.'!AH73),"",'In Process Calc.'!AH73)</f>
        <v/>
      </c>
      <c r="CR80" s="243" t="str">
        <f>IF(ISBLANK('In Process Calc.'!AI73),"",'In Process Calc.'!AI73)</f>
        <v/>
      </c>
      <c r="CS80" s="243" t="str">
        <f>IF(ISBLANK('In Process Calc.'!AJ73),"",'In Process Calc.'!AJ73)</f>
        <v/>
      </c>
      <c r="CT80" s="243" t="str">
        <f>IF(ISBLANK('In Process Calc.'!AK73),"",'In Process Calc.'!AK73)</f>
        <v/>
      </c>
      <c r="CU80" s="243" t="str">
        <f>IF(ISBLANK('In Process Calc.'!AL73),"",'In Process Calc.'!AL73)</f>
        <v/>
      </c>
      <c r="CV80" s="243" t="str">
        <f>IF(ISBLANK('In Process Calc.'!AM73),"",'In Process Calc.'!AM73)</f>
        <v/>
      </c>
      <c r="CW80" s="243" t="str">
        <f>IF(ISBLANK('In Process Calc.'!AN73),"",'In Process Calc.'!AN73)</f>
        <v/>
      </c>
      <c r="CX80" s="243" t="str">
        <f>IF(ISBLANK('In Process Calc.'!AO73),"",'In Process Calc.'!AO73)</f>
        <v/>
      </c>
      <c r="CY80" s="243" t="str">
        <f>IF(ISBLANK('In Process Calc.'!AP73),"",'In Process Calc.'!AP73)</f>
        <v/>
      </c>
      <c r="CZ80" s="243" t="str">
        <f>IF(ISBLANK('In Process Calc.'!AQ73),"",'In Process Calc.'!AQ73)</f>
        <v/>
      </c>
      <c r="DA80" s="243" t="str">
        <f>IF(ISBLANK('In Process Calc.'!AR73),"",'In Process Calc.'!AR73)</f>
        <v/>
      </c>
      <c r="DB80" s="243" t="str">
        <f>IF(ISBLANK('In Process Calc.'!AS73),"",'In Process Calc.'!AS73)</f>
        <v/>
      </c>
      <c r="DC80" s="243" t="str">
        <f>IF(ISBLANK('In Process Calc.'!AT73),"",'In Process Calc.'!AT73)</f>
        <v/>
      </c>
      <c r="DD80" s="243" t="str">
        <f>IF(ISBLANK('In Process Calc.'!AU73),"",'In Process Calc.'!AU73)</f>
        <v/>
      </c>
      <c r="DE80" s="243" t="str">
        <f>IF(ISBLANK('In Process Calc.'!AV73),"",'In Process Calc.'!AV73)</f>
        <v/>
      </c>
      <c r="DF80" s="243" t="str">
        <f>IF(ISBLANK('In Process Calc.'!AW73),"",'In Process Calc.'!AW73)</f>
        <v/>
      </c>
      <c r="DG80" s="243" t="str">
        <f>IF(ISBLANK('In Process Calc.'!AX73),"",'In Process Calc.'!AX73)</f>
        <v/>
      </c>
      <c r="DH80" s="243" t="str">
        <f>IF(ISBLANK('In Process Calc.'!AY73),"",'In Process Calc.'!AY73)</f>
        <v/>
      </c>
      <c r="DI80" s="243" t="str">
        <f>IF(ISBLANK('In Process Calc.'!AZ73),"",'In Process Calc.'!AZ73)</f>
        <v/>
      </c>
      <c r="DJ80" s="243" t="str">
        <f>IF(ISBLANK('In Process Calc.'!BA73),"",'In Process Calc.'!BA73)</f>
        <v/>
      </c>
      <c r="DK80" s="243" t="str">
        <f>IF(ISBLANK('In Process Calc.'!BB73),"",'In Process Calc.'!BB73)</f>
        <v/>
      </c>
      <c r="DL80" s="243" t="str">
        <f>IF(ISBLANK('In Process Calc.'!BC73),"",'In Process Calc.'!BC73)</f>
        <v/>
      </c>
      <c r="DM80" s="243" t="str">
        <f>IF(ISBLANK('In Process Calc.'!BD73),"",'In Process Calc.'!BD73)</f>
        <v/>
      </c>
      <c r="DN80" s="243" t="str">
        <f>IF(ISBLANK('In Process Calc.'!BE73),"",'In Process Calc.'!BE73)</f>
        <v/>
      </c>
      <c r="DO80" s="243" t="str">
        <f>IF(ISBLANK('In Process Calc.'!BF73),"",'In Process Calc.'!BF73)</f>
        <v/>
      </c>
      <c r="DP80" s="243" t="str">
        <f>IF(ISBLANK('In Process Calc.'!BG73),"",'In Process Calc.'!BG73)</f>
        <v/>
      </c>
      <c r="DQ80" s="243" t="str">
        <f>IF(ISBLANK('In Process Calc.'!BH73),"",'In Process Calc.'!BH73)</f>
        <v/>
      </c>
      <c r="DR80" s="243" t="str">
        <f>IF(ISBLANK('In Process Calc.'!BI73),"",'In Process Calc.'!BI73)</f>
        <v/>
      </c>
      <c r="DS80" s="243" t="str">
        <f>IF(ISBLANK('In Process Calc.'!BJ73),"",'In Process Calc.'!BJ73)</f>
        <v/>
      </c>
      <c r="DT80" s="243" t="str">
        <f>IF(ISBLANK('In Process Calc.'!BK73),"",'In Process Calc.'!BK73)</f>
        <v/>
      </c>
      <c r="DU80" s="243" t="str">
        <f>IF(ISBLANK('In Process Calc.'!BL73),"",'In Process Calc.'!BL73)</f>
        <v/>
      </c>
      <c r="DV80" s="243" t="str">
        <f>IF(ISBLANK('In Process Calc.'!BM73),"",'In Process Calc.'!BM73)</f>
        <v/>
      </c>
      <c r="DW80" s="243" t="str">
        <f>IF(ISBLANK('In Process Calc.'!BN73),"",'In Process Calc.'!BN73)</f>
        <v/>
      </c>
      <c r="DX80" s="243" t="str">
        <f>IF(ISBLANK('In Process Calc.'!BO73),"",'In Process Calc.'!BO73)</f>
        <v/>
      </c>
      <c r="DY80" s="243" t="str">
        <f>IF(ISBLANK('In Process Calc.'!BP73),"",'In Process Calc.'!BP73)</f>
        <v/>
      </c>
      <c r="DZ80" s="243" t="str">
        <f>IF(ISBLANK('In Process Calc.'!BQ73),"",'In Process Calc.'!BQ73)</f>
        <v/>
      </c>
      <c r="EA80" s="243" t="str">
        <f>IF(ISBLANK('In Process Calc.'!BR73),"",'In Process Calc.'!BR73)</f>
        <v/>
      </c>
      <c r="EB80" s="243" t="str">
        <f>IF(ISBLANK('In Process Calc.'!BS73),"",'In Process Calc.'!BS73)</f>
        <v/>
      </c>
      <c r="EC80" s="243" t="str">
        <f>IF(ISBLANK('In Process Calc.'!BT73),"",'In Process Calc.'!BT73)</f>
        <v/>
      </c>
      <c r="ED80" s="243" t="str">
        <f>IF(ISBLANK('In Process Calc.'!BU73),"",'In Process Calc.'!BU73)</f>
        <v/>
      </c>
      <c r="EE80" s="243" t="str">
        <f>IF(ISBLANK('In Process Calc.'!BV73),"",'In Process Calc.'!BV73)</f>
        <v/>
      </c>
      <c r="EF80" s="243" t="str">
        <f>IF(ISBLANK('In Process Calc.'!BW73),"",'In Process Calc.'!BW73)</f>
        <v/>
      </c>
      <c r="EG80" s="243" t="str">
        <f>IF(ISBLANK('In Process Calc.'!BX73),"",'In Process Calc.'!BX73)</f>
        <v/>
      </c>
      <c r="EH80" s="243" t="str">
        <f>IF(ISBLANK('In Process Calc.'!BY73),"",'In Process Calc.'!BY73)</f>
        <v/>
      </c>
      <c r="EI80" s="243" t="str">
        <f>IF(ISBLANK('In Process Calc.'!BZ73),"",'In Process Calc.'!BZ73)</f>
        <v/>
      </c>
      <c r="EJ80" s="243" t="str">
        <f>IF(ISBLANK('In Process Calc.'!CA73),"",'In Process Calc.'!CA73)</f>
        <v/>
      </c>
      <c r="EK80" s="243" t="str">
        <f>IF(ISBLANK('Post Process Calc.'!A80),"",'Post Process Calc.'!A80)</f>
        <v/>
      </c>
      <c r="EL80" s="243" t="str">
        <f>IF(ISBLANK('Post Process Calc.'!C80),"",'Post Process Calc.'!C80)</f>
        <v/>
      </c>
      <c r="EM80" s="243" t="str">
        <f>IF(ISBLANK('Post Process Calc.'!D80),"",'Post Process Calc.'!D80)</f>
        <v/>
      </c>
      <c r="EN80" s="243" t="str">
        <f>IF(ISBLANK('Post Process Calc.'!E80),"",'Post Process Calc.'!E80)</f>
        <v/>
      </c>
      <c r="EO80" s="243" t="str">
        <f>IF(ISBLANK('Post Process Calc.'!F80),"",'Post Process Calc.'!F80)</f>
        <v/>
      </c>
      <c r="EP80" s="243" t="str">
        <f>IF(ISBLANK('Post Process Calc.'!G80),"",'Post Process Calc.'!G80)</f>
        <v/>
      </c>
      <c r="EQ80" s="243" t="str">
        <f>IF(ISBLANK('Post Process Calc.'!H80),"",'Post Process Calc.'!H80)</f>
        <v/>
      </c>
      <c r="ER80" s="243" t="str">
        <f>IF(ISBLANK('Post Process Calc.'!I80),"",'Post Process Calc.'!I80)</f>
        <v/>
      </c>
      <c r="ES80" s="243" t="str">
        <f>IF(ISBLANK('Post Process Calc.'!J80),"",'Post Process Calc.'!J80)</f>
        <v/>
      </c>
      <c r="ET80" s="243" t="str">
        <f>IF(ISBLANK('Post Process Calc.'!K80),"",'Post Process Calc.'!K80)</f>
        <v/>
      </c>
      <c r="EU80" s="243" t="str">
        <f>IF(ISBLANK('Post Process Calc.'!L80),"",'Post Process Calc.'!L80)</f>
        <v/>
      </c>
      <c r="EV80" s="243" t="str">
        <f>IF(ISBLANK('Post Process Calc.'!M80),"",'Post Process Calc.'!M80)</f>
        <v/>
      </c>
      <c r="EW80" s="243" t="str">
        <f>IF(ISBLANK('Post Process Calc.'!N80),"",'Post Process Calc.'!N80)</f>
        <v/>
      </c>
      <c r="EX80" s="243" t="str">
        <f>IF(ISBLANK('Post Process Calc.'!O80),"",'Post Process Calc.'!O80)</f>
        <v/>
      </c>
      <c r="EY80" s="243" t="str">
        <f>IF(ISBLANK('Post Process Calc.'!P80),"",'Post Process Calc.'!P80)</f>
        <v/>
      </c>
      <c r="EZ80" s="243" t="str">
        <f>IF(ISBLANK('Post Process Calc.'!Q80),"",'Post Process Calc.'!Q80)</f>
        <v/>
      </c>
      <c r="FA80" s="243" t="str">
        <f>IF(ISBLANK('Post Process Calc.'!R80),"",'Post Process Calc.'!R80)</f>
        <v/>
      </c>
      <c r="FB80" s="243" t="str">
        <f>IF(ISBLANK('Post Process Calc.'!S80),"",'Post Process Calc.'!S80)</f>
        <v/>
      </c>
      <c r="FC80" s="243" t="str">
        <f>IF(ISBLANK('Post Process Calc.'!T80),"",'Post Process Calc.'!T80)</f>
        <v/>
      </c>
      <c r="FD80" s="243" t="str">
        <f>IF(ISBLANK('Post Process Calc.'!U80),"",'Post Process Calc.'!U80)</f>
        <v/>
      </c>
      <c r="FE80" s="243" t="str">
        <f>IF(ISBLANK('Post Process Calc.'!V80),"",'Post Process Calc.'!V80)</f>
        <v/>
      </c>
      <c r="FF80" s="243" t="str">
        <f>IF(ISBLANK('Post Process Calc.'!W80),"",'Post Process Calc.'!W80)</f>
        <v/>
      </c>
      <c r="FG80" s="243" t="str">
        <f>IF(ISBLANK('Post Process Calc.'!X80),"",'Post Process Calc.'!X80)</f>
        <v/>
      </c>
      <c r="FH80" s="243" t="str">
        <f>IF(ISBLANK('Post Process Calc.'!Y80),"",'Post Process Calc.'!Y80)</f>
        <v/>
      </c>
      <c r="FI80" s="243" t="str">
        <f>IF(ISBLANK('Post Process Calc.'!Z80),"",'Post Process Calc.'!Z80)</f>
        <v/>
      </c>
      <c r="FJ80" s="243" t="str">
        <f>IF(ISBLANK('Post Process Calc.'!AA80),"",'Post Process Calc.'!AA80)</f>
        <v/>
      </c>
      <c r="FK80" s="243" t="str">
        <f>IF(ISBLANK('Post Process Calc.'!AB80),"",'Post Process Calc.'!AB80)</f>
        <v/>
      </c>
      <c r="FL80" s="243" t="str">
        <f>IF(ISBLANK('Post Process Calc.'!AC80),"",'Post Process Calc.'!AC80)</f>
        <v/>
      </c>
      <c r="FM80" s="243" t="str">
        <f>IF(ISBLANK('Post Process Calc.'!AD80),"",'Post Process Calc.'!AD80)</f>
        <v/>
      </c>
      <c r="FN80" s="243" t="str">
        <f>IF(ISBLANK('Post Process Calc.'!AE80),"",'Post Process Calc.'!AE80)</f>
        <v/>
      </c>
      <c r="FO80" s="243" t="str">
        <f>IF(ISBLANK('Post Process Calc.'!AF80),"",'Post Process Calc.'!AF80)</f>
        <v/>
      </c>
      <c r="FP80" s="243" t="str">
        <f>IF(ISBLANK('Post Process Calc.'!AG80),"",'Post Process Calc.'!AG80)</f>
        <v/>
      </c>
      <c r="FQ80" s="243" t="str">
        <f>IF(ISBLANK('Post Process Calc.'!AH80),"",'Post Process Calc.'!AH80)</f>
        <v/>
      </c>
      <c r="FR80" s="243" t="str">
        <f>IF(ISBLANK('Post Process Calc.'!AI80),"",'Post Process Calc.'!AI80)</f>
        <v/>
      </c>
      <c r="FS80" s="243" t="str">
        <f>IF(ISBLANK('Post Process Calc.'!AJ80),"",'Post Process Calc.'!AJ80)</f>
        <v/>
      </c>
    </row>
    <row r="81" spans="1:175">
      <c r="A81" s="238" t="str">
        <f>IF(Glutamine!B72&lt;&gt;0,Glutamine!$B$1,"")</f>
        <v/>
      </c>
      <c r="B81" s="238" t="str">
        <f>IF(ISBLANK(Glutamine!A72),"",Glutamine!A72)</f>
        <v/>
      </c>
      <c r="C81" s="245" t="str">
        <f>IF(ISBLANK(Glutamine!B72),"",Glutamine!B72)</f>
        <v/>
      </c>
      <c r="D81" s="246" t="str">
        <f>IF(ISBLANK(Glutamine!C72),"",Glutamine!C72)</f>
        <v/>
      </c>
      <c r="E81" s="238" t="str">
        <f>IF(ISBLANK(Glutamine!D72),"",Glutamine!D72)</f>
        <v/>
      </c>
      <c r="F81" s="238" t="str">
        <f>IF(ISBLANK(Glutamine!E72),"",Glutamine!E72)</f>
        <v/>
      </c>
      <c r="G81" s="238" t="str">
        <f>IF(ISBLANK(Glutamine!G72),"",Glutamine!G72)</f>
        <v/>
      </c>
      <c r="H81" s="238" t="str">
        <f>IF(ISBLANK(Glutamine!H72),"",Glutamine!H72)</f>
        <v/>
      </c>
      <c r="I81" s="238" t="str">
        <f>IF(ISBLANK(Glutamine!I72),"",Glutamine!I72)</f>
        <v/>
      </c>
      <c r="J81" s="238" t="str">
        <f>IF(ISBLANK(Glutamine!J72),"",Glutamine!J72)</f>
        <v/>
      </c>
      <c r="K81" s="238" t="str">
        <f>IF(ISBLANK(Glutamine!K72),"",Glutamine!K72)</f>
        <v/>
      </c>
      <c r="L81" s="238" t="str">
        <f>IF(ISBLANK(Glutamine!L72),"",Glutamine!L72)</f>
        <v/>
      </c>
      <c r="M81" s="238" t="str">
        <f>IF(ISBLANK(Glutamine!M72),"",Glutamine!M72)</f>
        <v/>
      </c>
      <c r="N81" s="238" t="str">
        <f>IF(ISBLANK(Glutamine!N72),"",Glutamine!N72)</f>
        <v/>
      </c>
      <c r="O81" s="238" t="str">
        <f>IF(ISBLANK(Glutamine!O72),"",Glutamine!O72)</f>
        <v/>
      </c>
      <c r="P81" s="238" t="str">
        <f>IF(ISBLANK(Glutamine!P72),"",Glutamine!P72)</f>
        <v/>
      </c>
      <c r="Q81" s="238" t="str">
        <f>IF(ISBLANK(Glutamine!Q72),"",Glutamine!Q72)</f>
        <v/>
      </c>
      <c r="R81" s="238" t="str">
        <f>IF(ISBLANK(Glutamine!R72),"",Glutamine!R72)</f>
        <v/>
      </c>
      <c r="S81" s="238" t="str">
        <f>IF(ISBLANK(Glutamine!S72),"",Glutamine!S72)</f>
        <v/>
      </c>
      <c r="T81" s="238" t="str">
        <f>IF(ISBLANK(Glutamine!T72),"",Glutamine!T72)</f>
        <v/>
      </c>
      <c r="U81" s="238" t="str">
        <f>IF(ISBLANK(Glutamine!U72),"",Glutamine!U72)</f>
        <v/>
      </c>
      <c r="V81" s="238" t="str">
        <f>IF(ISBLANK(Glutamine!V72),"",Glutamine!V72)</f>
        <v/>
      </c>
      <c r="W81" s="238" t="str">
        <f>IF(ISBLANK(Glutamine!W72),"",Glutamine!W72)</f>
        <v/>
      </c>
      <c r="X81" s="238" t="str">
        <f>IF(ISBLANK(Glutamine!X72),"",Glutamine!X72)</f>
        <v/>
      </c>
      <c r="Y81" s="238" t="str">
        <f>IF(ISBLANK(Glutamine!Y72),"",Glutamine!Y72)</f>
        <v/>
      </c>
      <c r="Z81" s="238" t="str">
        <f>IF(ISBLANK(Glutamine!Z72),"",Glutamine!Z72)</f>
        <v/>
      </c>
      <c r="AA81" s="238" t="str">
        <f>IF(ISBLANK(Glutamine!AA72),"",Glutamine!AA72)</f>
        <v/>
      </c>
      <c r="AB81" s="238" t="str">
        <f>IF(ISBLANK(Glutamine!AB72),"",Glutamine!AB72)</f>
        <v/>
      </c>
      <c r="AC81" s="238" t="str">
        <f>IF(ISBLANK(Glutamine!AC72),"",Glutamine!AC72)</f>
        <v/>
      </c>
      <c r="AD81" s="238" t="str">
        <f>IF(ISBLANK(Glutamine!AD72),"",Glutamine!AD72)</f>
        <v/>
      </c>
      <c r="AE81" s="238" t="str">
        <f>IF(ISBLANK(Glutamine!AE72),"",Glutamine!AE72)</f>
        <v/>
      </c>
      <c r="AF81" s="238" t="str">
        <f>IF(ISBLANK(Glutamine!AF72),"",Glutamine!AF72)</f>
        <v/>
      </c>
      <c r="AG81" s="238" t="str">
        <f>IF(ISBLANK(Glutamine!AG72),"",Glutamine!AG72)</f>
        <v/>
      </c>
      <c r="AH81" s="238" t="str">
        <f>IF(ISBLANK(Glutamine!AH72),"",Glutamine!AH72)</f>
        <v/>
      </c>
      <c r="AI81" s="238" t="str">
        <f>IF(ISBLANK(Glutamine!AI72),"",Glutamine!AI72)</f>
        <v/>
      </c>
      <c r="AJ81" s="238" t="str">
        <f>IF(ISBLANK(Glutamine!AJ72),"",Glutamine!AJ72)</f>
        <v/>
      </c>
      <c r="AK81" s="238" t="str">
        <f>IF(ISBLANK(Glutamine!AK72),"",Glutamine!AK72)</f>
        <v/>
      </c>
      <c r="AL81" s="238" t="str">
        <f>IF(ISBLANK(Glutamine!AL72),"",Glutamine!AL72)</f>
        <v/>
      </c>
      <c r="AM81" s="238" t="str">
        <f>IF(ISBLANK(Glutamine!AM72),"",Glutamine!AM72)</f>
        <v/>
      </c>
      <c r="AN81" s="238" t="str">
        <f>IF(ISBLANK(Glutamine!AN72),"",Glutamine!AN72)</f>
        <v/>
      </c>
      <c r="AO81" s="238" t="str">
        <f>IF(ISBLANK(Glutamine!AO72),"",Glutamine!AO72)</f>
        <v/>
      </c>
      <c r="AP81" s="238" t="str">
        <f>IF(ISBLANK(Glutamine!AP72),"",Glutamine!AP72)</f>
        <v/>
      </c>
      <c r="AQ81" s="238" t="e">
        <f>IF(ISBLANK(Glutamine!#REF!),"",Glutamine!#REF!)</f>
        <v>#REF!</v>
      </c>
      <c r="AR81" s="238" t="e">
        <f>IF(ISBLANK(Glutamine!#REF!),"",Glutamine!#REF!)</f>
        <v>#REF!</v>
      </c>
      <c r="AS81" s="238" t="e">
        <f>IF(ISBLANK(Glutamine!#REF!),"",Glutamine!#REF!)</f>
        <v>#REF!</v>
      </c>
      <c r="AT81" s="238" t="e">
        <f>IF(ISBLANK(Glutamine!#REF!),"",Glutamine!#REF!)</f>
        <v>#REF!</v>
      </c>
      <c r="AU81" s="238" t="e">
        <f>IF(ISBLANK(Glutamine!#REF!),"",Glutamine!#REF!)</f>
        <v>#REF!</v>
      </c>
      <c r="AV81" s="238" t="e">
        <f>IF(ISBLANK(Glutamine!#REF!),"",Glutamine!#REF!)</f>
        <v>#REF!</v>
      </c>
      <c r="AW81" s="238" t="e">
        <f>IF(ISBLANK(Glutamine!#REF!),"",Glutamine!#REF!)</f>
        <v>#REF!</v>
      </c>
      <c r="AX81" s="238" t="e">
        <f>IF(ISBLANK(Glutamine!#REF!),"",Glutamine!#REF!)</f>
        <v>#REF!</v>
      </c>
      <c r="AY81" s="238" t="e">
        <f>IF(ISBLANK(Glutamine!#REF!),"",Glutamine!#REF!)</f>
        <v>#REF!</v>
      </c>
      <c r="AZ81" s="238" t="e">
        <f>IF(ISBLANK(Glutamine!#REF!),"",Glutamine!#REF!)</f>
        <v>#REF!</v>
      </c>
      <c r="BA81" s="238" t="e">
        <f>IF(ISBLANK(Glutamine!#REF!),"",Glutamine!#REF!)</f>
        <v>#REF!</v>
      </c>
      <c r="BB81" s="238" t="e">
        <f>IF(ISBLANK(Glutamine!#REF!),"",Glutamine!#REF!)</f>
        <v>#REF!</v>
      </c>
      <c r="BC81" s="238" t="e">
        <f>IF(ISBLANK(Glutamine!#REF!),"",Glutamine!#REF!)</f>
        <v>#REF!</v>
      </c>
      <c r="BD81" s="238" t="e">
        <f>IF(ISBLANK(Glutamine!#REF!),"",Glutamine!#REF!)</f>
        <v>#REF!</v>
      </c>
      <c r="BE81" s="238" t="e">
        <f>IF(ISBLANK(Glutamine!#REF!),"",Glutamine!#REF!)</f>
        <v>#REF!</v>
      </c>
      <c r="BF81" s="238" t="e">
        <f>IF(ISBLANK(Glutamine!#REF!),"",Glutamine!#REF!)</f>
        <v>#REF!</v>
      </c>
      <c r="BG81" s="238" t="e">
        <f>IF(ISBLANK(Glutamine!#REF!),"",Glutamine!#REF!)</f>
        <v>#REF!</v>
      </c>
      <c r="BH81" s="238" t="e">
        <f>IF(ISBLANK(Glutamine!#REF!),"",Glutamine!#REF!)</f>
        <v>#REF!</v>
      </c>
      <c r="BI81" s="238" t="e">
        <f>IF(ISBLANK(Glutamine!#REF!),"",Glutamine!#REF!)</f>
        <v>#REF!</v>
      </c>
      <c r="BJ81" s="238" t="e">
        <f>IF(ISBLANK(Glutamine!#REF!),"",Glutamine!#REF!)</f>
        <v>#REF!</v>
      </c>
      <c r="BK81" s="238" t="e">
        <f>IF(ISBLANK(Glutamine!#REF!),"",Glutamine!#REF!)</f>
        <v>#REF!</v>
      </c>
      <c r="BL81" s="238" t="e">
        <f>IF(ISBLANK(Glutamine!#REF!),"",Glutamine!#REF!)</f>
        <v>#REF!</v>
      </c>
      <c r="BM81" s="238" t="e">
        <f>IF(ISBLANK(Glutamine!#REF!),"",Glutamine!#REF!)</f>
        <v>#REF!</v>
      </c>
      <c r="BN81" s="238" t="str">
        <f>IF(ISBLANK('In Process Calc.'!B74),"",ROUND('In Process Calc.'!B74,2))</f>
        <v/>
      </c>
      <c r="BO81" s="238" t="str">
        <f>IF(ISBLANK('In Process Calc.'!C74),"",ROUND('In Process Calc.'!C74,2))</f>
        <v/>
      </c>
      <c r="BP81" s="238" t="str">
        <f>IF(ISBLANK('In Process Calc.'!E74),"",'In Process Calc.'!E74)</f>
        <v/>
      </c>
      <c r="BQ81" s="238" t="str">
        <f>IF(ISBLANK('In Process Calc.'!F74),"",'In Process Calc.'!F74)</f>
        <v/>
      </c>
      <c r="BR81" s="238" t="str">
        <f>IF(ISBLANK('In Process Calc.'!H74),"",'In Process Calc.'!H74)</f>
        <v/>
      </c>
      <c r="BS81" s="238" t="str">
        <f>IF(ISBLANK('In Process Calc.'!J74),"",'In Process Calc.'!J74)</f>
        <v/>
      </c>
      <c r="BT81" s="238" t="str">
        <f>IF(ISBLANK('In Process Calc.'!K74),"",'In Process Calc.'!K74)</f>
        <v/>
      </c>
      <c r="BU81" s="238" t="str">
        <f>IF(ISBLANK('In Process Calc.'!L74),"",'In Process Calc.'!L74)</f>
        <v/>
      </c>
      <c r="BV81" s="243" t="str">
        <f>IF(ISBLANK('In Process Calc.'!M74),"",'In Process Calc.'!M74)</f>
        <v/>
      </c>
      <c r="BW81" s="243" t="str">
        <f>IF(ISBLANK('In Process Calc.'!N74),"",'In Process Calc.'!N74)</f>
        <v/>
      </c>
      <c r="BX81" s="243" t="str">
        <f>IF(ISBLANK('In Process Calc.'!O74),"",'In Process Calc.'!O74)</f>
        <v/>
      </c>
      <c r="BY81" s="243" t="str">
        <f>IF(ISBLANK('In Process Calc.'!P74),"",'In Process Calc.'!P74)</f>
        <v/>
      </c>
      <c r="BZ81" s="243" t="str">
        <f>IF(ISBLANK('In Process Calc.'!Q74),"",'In Process Calc.'!Q74)</f>
        <v/>
      </c>
      <c r="CA81" s="243" t="str">
        <f>IF(ISBLANK('In Process Calc.'!R74),"",'In Process Calc.'!R74)</f>
        <v/>
      </c>
      <c r="CB81" s="243" t="str">
        <f>IF(ISBLANK('In Process Calc.'!S74),"",'In Process Calc.'!S74)</f>
        <v/>
      </c>
      <c r="CC81" s="243" t="str">
        <f>IF(ISBLANK('In Process Calc.'!T74),"",'In Process Calc.'!T74)</f>
        <v/>
      </c>
      <c r="CD81" s="243" t="str">
        <f>IF(ISBLANK('In Process Calc.'!U74),"",'In Process Calc.'!U74)</f>
        <v/>
      </c>
      <c r="CE81" s="243" t="str">
        <f>IF(ISBLANK('In Process Calc.'!V74),"",'In Process Calc.'!V74)</f>
        <v/>
      </c>
      <c r="CF81" s="243" t="str">
        <f>IF(ISBLANK('In Process Calc.'!W74),"",'In Process Calc.'!W74)</f>
        <v/>
      </c>
      <c r="CG81" s="243" t="str">
        <f>IF(ISBLANK('In Process Calc.'!X74),"",'In Process Calc.'!X74)</f>
        <v/>
      </c>
      <c r="CH81" s="243" t="str">
        <f>IF(ISBLANK('In Process Calc.'!Y74),"",'In Process Calc.'!Y74)</f>
        <v/>
      </c>
      <c r="CI81" s="243" t="str">
        <f>IF(ISBLANK('In Process Calc.'!Z74),"",'In Process Calc.'!Z74)</f>
        <v/>
      </c>
      <c r="CJ81" s="243" t="str">
        <f>IF(ISBLANK('In Process Calc.'!AA74),"",'In Process Calc.'!AA74)</f>
        <v/>
      </c>
      <c r="CK81" s="243" t="str">
        <f>IF(ISBLANK('In Process Calc.'!AB74),"",'In Process Calc.'!AB74)</f>
        <v/>
      </c>
      <c r="CL81" s="243" t="str">
        <f>IF(ISBLANK('In Process Calc.'!AC74),"",'In Process Calc.'!AC74)</f>
        <v/>
      </c>
      <c r="CM81" s="243" t="str">
        <f>IF(ISBLANK('In Process Calc.'!AD74),"",'In Process Calc.'!AD74)</f>
        <v/>
      </c>
      <c r="CN81" s="243" t="str">
        <f>IF(ISBLANK('In Process Calc.'!AE74),"",'In Process Calc.'!AE74)</f>
        <v/>
      </c>
      <c r="CO81" s="243" t="str">
        <f>IF(ISBLANK('In Process Calc.'!AF74),"",'In Process Calc.'!AF74)</f>
        <v/>
      </c>
      <c r="CP81" s="243" t="str">
        <f>IF(ISBLANK('In Process Calc.'!AG74),"",'In Process Calc.'!AG74)</f>
        <v/>
      </c>
      <c r="CQ81" s="243" t="str">
        <f>IF(ISBLANK('In Process Calc.'!AH74),"",'In Process Calc.'!AH74)</f>
        <v/>
      </c>
      <c r="CR81" s="243" t="str">
        <f>IF(ISBLANK('In Process Calc.'!AI74),"",'In Process Calc.'!AI74)</f>
        <v/>
      </c>
      <c r="CS81" s="243" t="str">
        <f>IF(ISBLANK('In Process Calc.'!AJ74),"",'In Process Calc.'!AJ74)</f>
        <v/>
      </c>
      <c r="CT81" s="243" t="str">
        <f>IF(ISBLANK('In Process Calc.'!AK74),"",'In Process Calc.'!AK74)</f>
        <v/>
      </c>
      <c r="CU81" s="243" t="str">
        <f>IF(ISBLANK('In Process Calc.'!AL74),"",'In Process Calc.'!AL74)</f>
        <v/>
      </c>
      <c r="CV81" s="243" t="str">
        <f>IF(ISBLANK('In Process Calc.'!AM74),"",'In Process Calc.'!AM74)</f>
        <v/>
      </c>
      <c r="CW81" s="243" t="str">
        <f>IF(ISBLANK('In Process Calc.'!AN74),"",'In Process Calc.'!AN74)</f>
        <v/>
      </c>
      <c r="CX81" s="243" t="str">
        <f>IF(ISBLANK('In Process Calc.'!AO74),"",'In Process Calc.'!AO74)</f>
        <v/>
      </c>
      <c r="CY81" s="243" t="str">
        <f>IF(ISBLANK('In Process Calc.'!AP74),"",'In Process Calc.'!AP74)</f>
        <v/>
      </c>
      <c r="CZ81" s="243" t="str">
        <f>IF(ISBLANK('In Process Calc.'!AQ74),"",'In Process Calc.'!AQ74)</f>
        <v/>
      </c>
      <c r="DA81" s="243" t="str">
        <f>IF(ISBLANK('In Process Calc.'!AR74),"",'In Process Calc.'!AR74)</f>
        <v/>
      </c>
      <c r="DB81" s="243" t="str">
        <f>IF(ISBLANK('In Process Calc.'!AS74),"",'In Process Calc.'!AS74)</f>
        <v/>
      </c>
      <c r="DC81" s="243" t="str">
        <f>IF(ISBLANK('In Process Calc.'!AT74),"",'In Process Calc.'!AT74)</f>
        <v/>
      </c>
      <c r="DD81" s="243" t="str">
        <f>IF(ISBLANK('In Process Calc.'!AU74),"",'In Process Calc.'!AU74)</f>
        <v/>
      </c>
      <c r="DE81" s="243" t="str">
        <f>IF(ISBLANK('In Process Calc.'!AV74),"",'In Process Calc.'!AV74)</f>
        <v/>
      </c>
      <c r="DF81" s="243" t="str">
        <f>IF(ISBLANK('In Process Calc.'!AW74),"",'In Process Calc.'!AW74)</f>
        <v/>
      </c>
      <c r="DG81" s="243" t="str">
        <f>IF(ISBLANK('In Process Calc.'!AX74),"",'In Process Calc.'!AX74)</f>
        <v/>
      </c>
      <c r="DH81" s="243" t="str">
        <f>IF(ISBLANK('In Process Calc.'!AY74),"",'In Process Calc.'!AY74)</f>
        <v/>
      </c>
      <c r="DI81" s="243" t="str">
        <f>IF(ISBLANK('In Process Calc.'!AZ74),"",'In Process Calc.'!AZ74)</f>
        <v/>
      </c>
      <c r="DJ81" s="243" t="str">
        <f>IF(ISBLANK('In Process Calc.'!BA74),"",'In Process Calc.'!BA74)</f>
        <v/>
      </c>
      <c r="DK81" s="243" t="str">
        <f>IF(ISBLANK('In Process Calc.'!BB74),"",'In Process Calc.'!BB74)</f>
        <v/>
      </c>
      <c r="DL81" s="243" t="str">
        <f>IF(ISBLANK('In Process Calc.'!BC74),"",'In Process Calc.'!BC74)</f>
        <v/>
      </c>
      <c r="DM81" s="243" t="str">
        <f>IF(ISBLANK('In Process Calc.'!BD74),"",'In Process Calc.'!BD74)</f>
        <v/>
      </c>
      <c r="DN81" s="243" t="str">
        <f>IF(ISBLANK('In Process Calc.'!BE74),"",'In Process Calc.'!BE74)</f>
        <v/>
      </c>
      <c r="DO81" s="243" t="str">
        <f>IF(ISBLANK('In Process Calc.'!BF74),"",'In Process Calc.'!BF74)</f>
        <v/>
      </c>
      <c r="DP81" s="243" t="str">
        <f>IF(ISBLANK('In Process Calc.'!BG74),"",'In Process Calc.'!BG74)</f>
        <v/>
      </c>
      <c r="DQ81" s="243" t="str">
        <f>IF(ISBLANK('In Process Calc.'!BH74),"",'In Process Calc.'!BH74)</f>
        <v/>
      </c>
      <c r="DR81" s="243" t="str">
        <f>IF(ISBLANK('In Process Calc.'!BI74),"",'In Process Calc.'!BI74)</f>
        <v/>
      </c>
      <c r="DS81" s="243" t="str">
        <f>IF(ISBLANK('In Process Calc.'!BJ74),"",'In Process Calc.'!BJ74)</f>
        <v/>
      </c>
      <c r="DT81" s="243" t="str">
        <f>IF(ISBLANK('In Process Calc.'!BK74),"",'In Process Calc.'!BK74)</f>
        <v/>
      </c>
      <c r="DU81" s="243" t="str">
        <f>IF(ISBLANK('In Process Calc.'!BL74),"",'In Process Calc.'!BL74)</f>
        <v/>
      </c>
      <c r="DV81" s="243" t="str">
        <f>IF(ISBLANK('In Process Calc.'!BM74),"",'In Process Calc.'!BM74)</f>
        <v/>
      </c>
      <c r="DW81" s="243" t="str">
        <f>IF(ISBLANK('In Process Calc.'!BN74),"",'In Process Calc.'!BN74)</f>
        <v/>
      </c>
      <c r="DX81" s="243" t="str">
        <f>IF(ISBLANK('In Process Calc.'!BO74),"",'In Process Calc.'!BO74)</f>
        <v/>
      </c>
      <c r="DY81" s="243" t="str">
        <f>IF(ISBLANK('In Process Calc.'!BP74),"",'In Process Calc.'!BP74)</f>
        <v/>
      </c>
      <c r="DZ81" s="243" t="str">
        <f>IF(ISBLANK('In Process Calc.'!BQ74),"",'In Process Calc.'!BQ74)</f>
        <v/>
      </c>
      <c r="EA81" s="243" t="str">
        <f>IF(ISBLANK('In Process Calc.'!BR74),"",'In Process Calc.'!BR74)</f>
        <v/>
      </c>
      <c r="EB81" s="243" t="str">
        <f>IF(ISBLANK('In Process Calc.'!BS74),"",'In Process Calc.'!BS74)</f>
        <v/>
      </c>
      <c r="EC81" s="243" t="str">
        <f>IF(ISBLANK('In Process Calc.'!BT74),"",'In Process Calc.'!BT74)</f>
        <v/>
      </c>
      <c r="ED81" s="243" t="str">
        <f>IF(ISBLANK('In Process Calc.'!BU74),"",'In Process Calc.'!BU74)</f>
        <v/>
      </c>
      <c r="EE81" s="243" t="str">
        <f>IF(ISBLANK('In Process Calc.'!BV74),"",'In Process Calc.'!BV74)</f>
        <v/>
      </c>
      <c r="EF81" s="243" t="str">
        <f>IF(ISBLANK('In Process Calc.'!BW74),"",'In Process Calc.'!BW74)</f>
        <v/>
      </c>
      <c r="EG81" s="243" t="str">
        <f>IF(ISBLANK('In Process Calc.'!BX74),"",'In Process Calc.'!BX74)</f>
        <v/>
      </c>
      <c r="EH81" s="243" t="str">
        <f>IF(ISBLANK('In Process Calc.'!BY74),"",'In Process Calc.'!BY74)</f>
        <v/>
      </c>
      <c r="EI81" s="243" t="str">
        <f>IF(ISBLANK('In Process Calc.'!BZ74),"",'In Process Calc.'!BZ74)</f>
        <v/>
      </c>
      <c r="EJ81" s="243" t="str">
        <f>IF(ISBLANK('In Process Calc.'!CA74),"",'In Process Calc.'!CA74)</f>
        <v/>
      </c>
      <c r="EK81" s="243" t="str">
        <f>IF(ISBLANK('Post Process Calc.'!A81),"",'Post Process Calc.'!A81)</f>
        <v/>
      </c>
      <c r="EL81" s="243" t="str">
        <f>IF(ISBLANK('Post Process Calc.'!C81),"",'Post Process Calc.'!C81)</f>
        <v/>
      </c>
      <c r="EM81" s="243" t="str">
        <f>IF(ISBLANK('Post Process Calc.'!D81),"",'Post Process Calc.'!D81)</f>
        <v/>
      </c>
      <c r="EN81" s="243" t="str">
        <f>IF(ISBLANK('Post Process Calc.'!E81),"",'Post Process Calc.'!E81)</f>
        <v/>
      </c>
      <c r="EO81" s="243" t="str">
        <f>IF(ISBLANK('Post Process Calc.'!F81),"",'Post Process Calc.'!F81)</f>
        <v/>
      </c>
      <c r="EP81" s="243" t="str">
        <f>IF(ISBLANK('Post Process Calc.'!G81),"",'Post Process Calc.'!G81)</f>
        <v/>
      </c>
      <c r="EQ81" s="243" t="str">
        <f>IF(ISBLANK('Post Process Calc.'!H81),"",'Post Process Calc.'!H81)</f>
        <v/>
      </c>
      <c r="ER81" s="243" t="str">
        <f>IF(ISBLANK('Post Process Calc.'!I81),"",'Post Process Calc.'!I81)</f>
        <v/>
      </c>
      <c r="ES81" s="243" t="str">
        <f>IF(ISBLANK('Post Process Calc.'!J81),"",'Post Process Calc.'!J81)</f>
        <v/>
      </c>
      <c r="ET81" s="243" t="str">
        <f>IF(ISBLANK('Post Process Calc.'!K81),"",'Post Process Calc.'!K81)</f>
        <v/>
      </c>
      <c r="EU81" s="243" t="str">
        <f>IF(ISBLANK('Post Process Calc.'!L81),"",'Post Process Calc.'!L81)</f>
        <v/>
      </c>
      <c r="EV81" s="243" t="str">
        <f>IF(ISBLANK('Post Process Calc.'!M81),"",'Post Process Calc.'!M81)</f>
        <v/>
      </c>
      <c r="EW81" s="243" t="str">
        <f>IF(ISBLANK('Post Process Calc.'!N81),"",'Post Process Calc.'!N81)</f>
        <v/>
      </c>
      <c r="EX81" s="243" t="str">
        <f>IF(ISBLANK('Post Process Calc.'!O81),"",'Post Process Calc.'!O81)</f>
        <v/>
      </c>
      <c r="EY81" s="243" t="str">
        <f>IF(ISBLANK('Post Process Calc.'!P81),"",'Post Process Calc.'!P81)</f>
        <v/>
      </c>
      <c r="EZ81" s="243" t="str">
        <f>IF(ISBLANK('Post Process Calc.'!Q81),"",'Post Process Calc.'!Q81)</f>
        <v/>
      </c>
      <c r="FA81" s="243" t="str">
        <f>IF(ISBLANK('Post Process Calc.'!R81),"",'Post Process Calc.'!R81)</f>
        <v/>
      </c>
      <c r="FB81" s="243" t="str">
        <f>IF(ISBLANK('Post Process Calc.'!S81),"",'Post Process Calc.'!S81)</f>
        <v/>
      </c>
      <c r="FC81" s="243" t="str">
        <f>IF(ISBLANK('Post Process Calc.'!T81),"",'Post Process Calc.'!T81)</f>
        <v/>
      </c>
      <c r="FD81" s="243" t="str">
        <f>IF(ISBLANK('Post Process Calc.'!U81),"",'Post Process Calc.'!U81)</f>
        <v/>
      </c>
      <c r="FE81" s="243" t="str">
        <f>IF(ISBLANK('Post Process Calc.'!V81),"",'Post Process Calc.'!V81)</f>
        <v/>
      </c>
      <c r="FF81" s="243" t="str">
        <f>IF(ISBLANK('Post Process Calc.'!W81),"",'Post Process Calc.'!W81)</f>
        <v/>
      </c>
      <c r="FG81" s="243" t="str">
        <f>IF(ISBLANK('Post Process Calc.'!X81),"",'Post Process Calc.'!X81)</f>
        <v/>
      </c>
      <c r="FH81" s="243" t="str">
        <f>IF(ISBLANK('Post Process Calc.'!Y81),"",'Post Process Calc.'!Y81)</f>
        <v/>
      </c>
      <c r="FI81" s="243" t="str">
        <f>IF(ISBLANK('Post Process Calc.'!Z81),"",'Post Process Calc.'!Z81)</f>
        <v/>
      </c>
      <c r="FJ81" s="243" t="str">
        <f>IF(ISBLANK('Post Process Calc.'!AA81),"",'Post Process Calc.'!AA81)</f>
        <v/>
      </c>
      <c r="FK81" s="243" t="str">
        <f>IF(ISBLANK('Post Process Calc.'!AB81),"",'Post Process Calc.'!AB81)</f>
        <v/>
      </c>
      <c r="FL81" s="243" t="str">
        <f>IF(ISBLANK('Post Process Calc.'!AC81),"",'Post Process Calc.'!AC81)</f>
        <v/>
      </c>
      <c r="FM81" s="243" t="str">
        <f>IF(ISBLANK('Post Process Calc.'!AD81),"",'Post Process Calc.'!AD81)</f>
        <v/>
      </c>
      <c r="FN81" s="243" t="str">
        <f>IF(ISBLANK('Post Process Calc.'!AE81),"",'Post Process Calc.'!AE81)</f>
        <v/>
      </c>
      <c r="FO81" s="243" t="str">
        <f>IF(ISBLANK('Post Process Calc.'!AF81),"",'Post Process Calc.'!AF81)</f>
        <v/>
      </c>
      <c r="FP81" s="243" t="str">
        <f>IF(ISBLANK('Post Process Calc.'!AG81),"",'Post Process Calc.'!AG81)</f>
        <v/>
      </c>
      <c r="FQ81" s="243" t="str">
        <f>IF(ISBLANK('Post Process Calc.'!AH81),"",'Post Process Calc.'!AH81)</f>
        <v/>
      </c>
      <c r="FR81" s="243" t="str">
        <f>IF(ISBLANK('Post Process Calc.'!AI81),"",'Post Process Calc.'!AI81)</f>
        <v/>
      </c>
      <c r="FS81" s="243" t="str">
        <f>IF(ISBLANK('Post Process Calc.'!AJ81),"",'Post Process Calc.'!AJ81)</f>
        <v/>
      </c>
    </row>
    <row r="82" spans="1:175">
      <c r="A82" s="238" t="str">
        <f>IF(Glutamine!B73&lt;&gt;0,Glutamine!$B$1,"")</f>
        <v/>
      </c>
      <c r="B82" s="238" t="str">
        <f>IF(ISBLANK(Glutamine!A73),"",Glutamine!A73)</f>
        <v/>
      </c>
      <c r="C82" s="245" t="str">
        <f>IF(ISBLANK(Glutamine!B73),"",Glutamine!B73)</f>
        <v/>
      </c>
      <c r="D82" s="246" t="str">
        <f>IF(ISBLANK(Glutamine!C73),"",Glutamine!C73)</f>
        <v/>
      </c>
      <c r="E82" s="238" t="str">
        <f>IF(ISBLANK(Glutamine!D73),"",Glutamine!D73)</f>
        <v/>
      </c>
      <c r="F82" s="238" t="str">
        <f>IF(ISBLANK(Glutamine!E73),"",Glutamine!E73)</f>
        <v/>
      </c>
      <c r="G82" s="238" t="str">
        <f>IF(ISBLANK(Glutamine!G73),"",Glutamine!G73)</f>
        <v/>
      </c>
      <c r="H82" s="238" t="str">
        <f>IF(ISBLANK(Glutamine!H73),"",Glutamine!H73)</f>
        <v/>
      </c>
      <c r="I82" s="238" t="str">
        <f>IF(ISBLANK(Glutamine!I73),"",Glutamine!I73)</f>
        <v/>
      </c>
      <c r="J82" s="238" t="str">
        <f>IF(ISBLANK(Glutamine!J73),"",Glutamine!J73)</f>
        <v/>
      </c>
      <c r="K82" s="238" t="str">
        <f>IF(ISBLANK(Glutamine!K73),"",Glutamine!K73)</f>
        <v/>
      </c>
      <c r="L82" s="238" t="str">
        <f>IF(ISBLANK(Glutamine!L73),"",Glutamine!L73)</f>
        <v/>
      </c>
      <c r="M82" s="238" t="str">
        <f>IF(ISBLANK(Glutamine!M73),"",Glutamine!M73)</f>
        <v/>
      </c>
      <c r="N82" s="238" t="str">
        <f>IF(ISBLANK(Glutamine!N73),"",Glutamine!N73)</f>
        <v/>
      </c>
      <c r="O82" s="238" t="str">
        <f>IF(ISBLANK(Glutamine!O73),"",Glutamine!O73)</f>
        <v/>
      </c>
      <c r="P82" s="238" t="str">
        <f>IF(ISBLANK(Glutamine!P73),"",Glutamine!P73)</f>
        <v/>
      </c>
      <c r="Q82" s="238" t="str">
        <f>IF(ISBLANK(Glutamine!Q73),"",Glutamine!Q73)</f>
        <v/>
      </c>
      <c r="R82" s="238" t="str">
        <f>IF(ISBLANK(Glutamine!R73),"",Glutamine!R73)</f>
        <v/>
      </c>
      <c r="S82" s="238" t="str">
        <f>IF(ISBLANK(Glutamine!S73),"",Glutamine!S73)</f>
        <v/>
      </c>
      <c r="T82" s="238" t="str">
        <f>IF(ISBLANK(Glutamine!T73),"",Glutamine!T73)</f>
        <v/>
      </c>
      <c r="U82" s="238" t="str">
        <f>IF(ISBLANK(Glutamine!U73),"",Glutamine!U73)</f>
        <v/>
      </c>
      <c r="V82" s="238" t="str">
        <f>IF(ISBLANK(Glutamine!V73),"",Glutamine!V73)</f>
        <v/>
      </c>
      <c r="W82" s="238" t="str">
        <f>IF(ISBLANK(Glutamine!W73),"",Glutamine!W73)</f>
        <v/>
      </c>
      <c r="X82" s="238" t="str">
        <f>IF(ISBLANK(Glutamine!X73),"",Glutamine!X73)</f>
        <v/>
      </c>
      <c r="Y82" s="238" t="str">
        <f>IF(ISBLANK(Glutamine!Y73),"",Glutamine!Y73)</f>
        <v/>
      </c>
      <c r="Z82" s="238" t="str">
        <f>IF(ISBLANK(Glutamine!Z73),"",Glutamine!Z73)</f>
        <v/>
      </c>
      <c r="AA82" s="238" t="str">
        <f>IF(ISBLANK(Glutamine!AA73),"",Glutamine!AA73)</f>
        <v/>
      </c>
      <c r="AB82" s="238" t="str">
        <f>IF(ISBLANK(Glutamine!AB73),"",Glutamine!AB73)</f>
        <v/>
      </c>
      <c r="AC82" s="238" t="str">
        <f>IF(ISBLANK(Glutamine!AC73),"",Glutamine!AC73)</f>
        <v/>
      </c>
      <c r="AD82" s="238" t="str">
        <f>IF(ISBLANK(Glutamine!AD73),"",Glutamine!AD73)</f>
        <v/>
      </c>
      <c r="AE82" s="238" t="str">
        <f>IF(ISBLANK(Glutamine!AE73),"",Glutamine!AE73)</f>
        <v/>
      </c>
      <c r="AF82" s="238" t="str">
        <f>IF(ISBLANK(Glutamine!AF73),"",Glutamine!AF73)</f>
        <v/>
      </c>
      <c r="AG82" s="238" t="str">
        <f>IF(ISBLANK(Glutamine!AG73),"",Glutamine!AG73)</f>
        <v/>
      </c>
      <c r="AH82" s="238" t="str">
        <f>IF(ISBLANK(Glutamine!AH73),"",Glutamine!AH73)</f>
        <v/>
      </c>
      <c r="AI82" s="238" t="str">
        <f>IF(ISBLANK(Glutamine!AI73),"",Glutamine!AI73)</f>
        <v/>
      </c>
      <c r="AJ82" s="238" t="str">
        <f>IF(ISBLANK(Glutamine!AJ73),"",Glutamine!AJ73)</f>
        <v/>
      </c>
      <c r="AK82" s="238" t="str">
        <f>IF(ISBLANK(Glutamine!AK73),"",Glutamine!AK73)</f>
        <v/>
      </c>
      <c r="AL82" s="238" t="str">
        <f>IF(ISBLANK(Glutamine!AL73),"",Glutamine!AL73)</f>
        <v/>
      </c>
      <c r="AM82" s="238" t="str">
        <f>IF(ISBLANK(Glutamine!AM73),"",Glutamine!AM73)</f>
        <v/>
      </c>
      <c r="AN82" s="238" t="str">
        <f>IF(ISBLANK(Glutamine!AN73),"",Glutamine!AN73)</f>
        <v/>
      </c>
      <c r="AO82" s="238" t="str">
        <f>IF(ISBLANK(Glutamine!AO73),"",Glutamine!AO73)</f>
        <v/>
      </c>
      <c r="AP82" s="238" t="str">
        <f>IF(ISBLANK(Glutamine!AP73),"",Glutamine!AP73)</f>
        <v/>
      </c>
      <c r="AQ82" s="238" t="e">
        <f>IF(ISBLANK(Glutamine!#REF!),"",Glutamine!#REF!)</f>
        <v>#REF!</v>
      </c>
      <c r="AR82" s="238" t="e">
        <f>IF(ISBLANK(Glutamine!#REF!),"",Glutamine!#REF!)</f>
        <v>#REF!</v>
      </c>
      <c r="AS82" s="238" t="e">
        <f>IF(ISBLANK(Glutamine!#REF!),"",Glutamine!#REF!)</f>
        <v>#REF!</v>
      </c>
      <c r="AT82" s="238" t="e">
        <f>IF(ISBLANK(Glutamine!#REF!),"",Glutamine!#REF!)</f>
        <v>#REF!</v>
      </c>
      <c r="AU82" s="238" t="e">
        <f>IF(ISBLANK(Glutamine!#REF!),"",Glutamine!#REF!)</f>
        <v>#REF!</v>
      </c>
      <c r="AV82" s="238" t="e">
        <f>IF(ISBLANK(Glutamine!#REF!),"",Glutamine!#REF!)</f>
        <v>#REF!</v>
      </c>
      <c r="AW82" s="238" t="e">
        <f>IF(ISBLANK(Glutamine!#REF!),"",Glutamine!#REF!)</f>
        <v>#REF!</v>
      </c>
      <c r="AX82" s="238" t="e">
        <f>IF(ISBLANK(Glutamine!#REF!),"",Glutamine!#REF!)</f>
        <v>#REF!</v>
      </c>
      <c r="AY82" s="238" t="e">
        <f>IF(ISBLANK(Glutamine!#REF!),"",Glutamine!#REF!)</f>
        <v>#REF!</v>
      </c>
      <c r="AZ82" s="238" t="e">
        <f>IF(ISBLANK(Glutamine!#REF!),"",Glutamine!#REF!)</f>
        <v>#REF!</v>
      </c>
      <c r="BA82" s="238" t="e">
        <f>IF(ISBLANK(Glutamine!#REF!),"",Glutamine!#REF!)</f>
        <v>#REF!</v>
      </c>
      <c r="BB82" s="238" t="e">
        <f>IF(ISBLANK(Glutamine!#REF!),"",Glutamine!#REF!)</f>
        <v>#REF!</v>
      </c>
      <c r="BC82" s="238" t="e">
        <f>IF(ISBLANK(Glutamine!#REF!),"",Glutamine!#REF!)</f>
        <v>#REF!</v>
      </c>
      <c r="BD82" s="238" t="e">
        <f>IF(ISBLANK(Glutamine!#REF!),"",Glutamine!#REF!)</f>
        <v>#REF!</v>
      </c>
      <c r="BE82" s="238" t="e">
        <f>IF(ISBLANK(Glutamine!#REF!),"",Glutamine!#REF!)</f>
        <v>#REF!</v>
      </c>
      <c r="BF82" s="238" t="e">
        <f>IF(ISBLANK(Glutamine!#REF!),"",Glutamine!#REF!)</f>
        <v>#REF!</v>
      </c>
      <c r="BG82" s="238" t="e">
        <f>IF(ISBLANK(Glutamine!#REF!),"",Glutamine!#REF!)</f>
        <v>#REF!</v>
      </c>
      <c r="BH82" s="238" t="e">
        <f>IF(ISBLANK(Glutamine!#REF!),"",Glutamine!#REF!)</f>
        <v>#REF!</v>
      </c>
      <c r="BI82" s="238" t="e">
        <f>IF(ISBLANK(Glutamine!#REF!),"",Glutamine!#REF!)</f>
        <v>#REF!</v>
      </c>
      <c r="BJ82" s="238" t="e">
        <f>IF(ISBLANK(Glutamine!#REF!),"",Glutamine!#REF!)</f>
        <v>#REF!</v>
      </c>
      <c r="BK82" s="238" t="e">
        <f>IF(ISBLANK(Glutamine!#REF!),"",Glutamine!#REF!)</f>
        <v>#REF!</v>
      </c>
      <c r="BL82" s="238" t="e">
        <f>IF(ISBLANK(Glutamine!#REF!),"",Glutamine!#REF!)</f>
        <v>#REF!</v>
      </c>
      <c r="BM82" s="238" t="e">
        <f>IF(ISBLANK(Glutamine!#REF!),"",Glutamine!#REF!)</f>
        <v>#REF!</v>
      </c>
      <c r="BN82" s="238" t="str">
        <f>IF(ISBLANK('In Process Calc.'!B75),"",ROUND('In Process Calc.'!B75,2))</f>
        <v/>
      </c>
      <c r="BO82" s="238" t="str">
        <f>IF(ISBLANK('In Process Calc.'!C75),"",ROUND('In Process Calc.'!C75,2))</f>
        <v/>
      </c>
      <c r="BP82" s="238" t="str">
        <f>IF(ISBLANK('In Process Calc.'!E75),"",'In Process Calc.'!E75)</f>
        <v/>
      </c>
      <c r="BQ82" s="238" t="str">
        <f>IF(ISBLANK('In Process Calc.'!F75),"",'In Process Calc.'!F75)</f>
        <v/>
      </c>
      <c r="BR82" s="238" t="str">
        <f>IF(ISBLANK('In Process Calc.'!H75),"",'In Process Calc.'!H75)</f>
        <v/>
      </c>
      <c r="BS82" s="238" t="str">
        <f>IF(ISBLANK('In Process Calc.'!J75),"",'In Process Calc.'!J75)</f>
        <v/>
      </c>
      <c r="BT82" s="238" t="str">
        <f>IF(ISBLANK('In Process Calc.'!K75),"",'In Process Calc.'!K75)</f>
        <v/>
      </c>
      <c r="BU82" s="238" t="str">
        <f>IF(ISBLANK('In Process Calc.'!L75),"",'In Process Calc.'!L75)</f>
        <v/>
      </c>
      <c r="BV82" s="243" t="str">
        <f>IF(ISBLANK('In Process Calc.'!M75),"",'In Process Calc.'!M75)</f>
        <v/>
      </c>
      <c r="BW82" s="243" t="str">
        <f>IF(ISBLANK('In Process Calc.'!N75),"",'In Process Calc.'!N75)</f>
        <v/>
      </c>
      <c r="BX82" s="243" t="str">
        <f>IF(ISBLANK('In Process Calc.'!O75),"",'In Process Calc.'!O75)</f>
        <v/>
      </c>
      <c r="BY82" s="243" t="str">
        <f>IF(ISBLANK('In Process Calc.'!P75),"",'In Process Calc.'!P75)</f>
        <v/>
      </c>
      <c r="BZ82" s="243" t="str">
        <f>IF(ISBLANK('In Process Calc.'!Q75),"",'In Process Calc.'!Q75)</f>
        <v/>
      </c>
      <c r="CA82" s="243" t="str">
        <f>IF(ISBLANK('In Process Calc.'!R75),"",'In Process Calc.'!R75)</f>
        <v/>
      </c>
      <c r="CB82" s="243" t="str">
        <f>IF(ISBLANK('In Process Calc.'!S75),"",'In Process Calc.'!S75)</f>
        <v/>
      </c>
      <c r="CC82" s="243" t="str">
        <f>IF(ISBLANK('In Process Calc.'!T75),"",'In Process Calc.'!T75)</f>
        <v/>
      </c>
      <c r="CD82" s="243" t="str">
        <f>IF(ISBLANK('In Process Calc.'!U75),"",'In Process Calc.'!U75)</f>
        <v/>
      </c>
      <c r="CE82" s="243" t="str">
        <f>IF(ISBLANK('In Process Calc.'!V75),"",'In Process Calc.'!V75)</f>
        <v/>
      </c>
      <c r="CF82" s="243" t="str">
        <f>IF(ISBLANK('In Process Calc.'!W75),"",'In Process Calc.'!W75)</f>
        <v/>
      </c>
      <c r="CG82" s="243" t="str">
        <f>IF(ISBLANK('In Process Calc.'!X75),"",'In Process Calc.'!X75)</f>
        <v/>
      </c>
      <c r="CH82" s="243" t="str">
        <f>IF(ISBLANK('In Process Calc.'!Y75),"",'In Process Calc.'!Y75)</f>
        <v/>
      </c>
      <c r="CI82" s="243" t="str">
        <f>IF(ISBLANK('In Process Calc.'!Z75),"",'In Process Calc.'!Z75)</f>
        <v/>
      </c>
      <c r="CJ82" s="243" t="str">
        <f>IF(ISBLANK('In Process Calc.'!AA75),"",'In Process Calc.'!AA75)</f>
        <v/>
      </c>
      <c r="CK82" s="243" t="str">
        <f>IF(ISBLANK('In Process Calc.'!AB75),"",'In Process Calc.'!AB75)</f>
        <v/>
      </c>
      <c r="CL82" s="243" t="str">
        <f>IF(ISBLANK('In Process Calc.'!AC75),"",'In Process Calc.'!AC75)</f>
        <v/>
      </c>
      <c r="CM82" s="243" t="str">
        <f>IF(ISBLANK('In Process Calc.'!AD75),"",'In Process Calc.'!AD75)</f>
        <v/>
      </c>
      <c r="CN82" s="243" t="str">
        <f>IF(ISBLANK('In Process Calc.'!AE75),"",'In Process Calc.'!AE75)</f>
        <v/>
      </c>
      <c r="CO82" s="243" t="str">
        <f>IF(ISBLANK('In Process Calc.'!AF75),"",'In Process Calc.'!AF75)</f>
        <v/>
      </c>
      <c r="CP82" s="243" t="str">
        <f>IF(ISBLANK('In Process Calc.'!AG75),"",'In Process Calc.'!AG75)</f>
        <v/>
      </c>
      <c r="CQ82" s="243" t="str">
        <f>IF(ISBLANK('In Process Calc.'!AH75),"",'In Process Calc.'!AH75)</f>
        <v/>
      </c>
      <c r="CR82" s="243" t="str">
        <f>IF(ISBLANK('In Process Calc.'!AI75),"",'In Process Calc.'!AI75)</f>
        <v/>
      </c>
      <c r="CS82" s="243" t="str">
        <f>IF(ISBLANK('In Process Calc.'!AJ75),"",'In Process Calc.'!AJ75)</f>
        <v/>
      </c>
      <c r="CT82" s="243" t="str">
        <f>IF(ISBLANK('In Process Calc.'!AK75),"",'In Process Calc.'!AK75)</f>
        <v/>
      </c>
      <c r="CU82" s="243" t="str">
        <f>IF(ISBLANK('In Process Calc.'!AL75),"",'In Process Calc.'!AL75)</f>
        <v/>
      </c>
      <c r="CV82" s="243" t="str">
        <f>IF(ISBLANK('In Process Calc.'!AM75),"",'In Process Calc.'!AM75)</f>
        <v/>
      </c>
      <c r="CW82" s="243" t="str">
        <f>IF(ISBLANK('In Process Calc.'!AN75),"",'In Process Calc.'!AN75)</f>
        <v/>
      </c>
      <c r="CX82" s="243" t="str">
        <f>IF(ISBLANK('In Process Calc.'!AO75),"",'In Process Calc.'!AO75)</f>
        <v/>
      </c>
      <c r="CY82" s="243" t="str">
        <f>IF(ISBLANK('In Process Calc.'!AP75),"",'In Process Calc.'!AP75)</f>
        <v/>
      </c>
      <c r="CZ82" s="243" t="str">
        <f>IF(ISBLANK('In Process Calc.'!AQ75),"",'In Process Calc.'!AQ75)</f>
        <v/>
      </c>
      <c r="DA82" s="243" t="str">
        <f>IF(ISBLANK('In Process Calc.'!AR75),"",'In Process Calc.'!AR75)</f>
        <v/>
      </c>
      <c r="DB82" s="243" t="str">
        <f>IF(ISBLANK('In Process Calc.'!AS75),"",'In Process Calc.'!AS75)</f>
        <v/>
      </c>
      <c r="DC82" s="243" t="str">
        <f>IF(ISBLANK('In Process Calc.'!AT75),"",'In Process Calc.'!AT75)</f>
        <v/>
      </c>
      <c r="DD82" s="243" t="str">
        <f>IF(ISBLANK('In Process Calc.'!AU75),"",'In Process Calc.'!AU75)</f>
        <v/>
      </c>
      <c r="DE82" s="243" t="str">
        <f>IF(ISBLANK('In Process Calc.'!AV75),"",'In Process Calc.'!AV75)</f>
        <v/>
      </c>
      <c r="DF82" s="243" t="str">
        <f>IF(ISBLANK('In Process Calc.'!AW75),"",'In Process Calc.'!AW75)</f>
        <v/>
      </c>
      <c r="DG82" s="243" t="str">
        <f>IF(ISBLANK('In Process Calc.'!AX75),"",'In Process Calc.'!AX75)</f>
        <v/>
      </c>
      <c r="DH82" s="243" t="str">
        <f>IF(ISBLANK('In Process Calc.'!AY75),"",'In Process Calc.'!AY75)</f>
        <v/>
      </c>
      <c r="DI82" s="243" t="str">
        <f>IF(ISBLANK('In Process Calc.'!AZ75),"",'In Process Calc.'!AZ75)</f>
        <v/>
      </c>
      <c r="DJ82" s="243" t="str">
        <f>IF(ISBLANK('In Process Calc.'!BA75),"",'In Process Calc.'!BA75)</f>
        <v/>
      </c>
      <c r="DK82" s="243" t="str">
        <f>IF(ISBLANK('In Process Calc.'!BB75),"",'In Process Calc.'!BB75)</f>
        <v/>
      </c>
      <c r="DL82" s="243" t="str">
        <f>IF(ISBLANK('In Process Calc.'!BC75),"",'In Process Calc.'!BC75)</f>
        <v/>
      </c>
      <c r="DM82" s="243" t="str">
        <f>IF(ISBLANK('In Process Calc.'!BD75),"",'In Process Calc.'!BD75)</f>
        <v/>
      </c>
      <c r="DN82" s="243" t="str">
        <f>IF(ISBLANK('In Process Calc.'!BE75),"",'In Process Calc.'!BE75)</f>
        <v/>
      </c>
      <c r="DO82" s="243" t="str">
        <f>IF(ISBLANK('In Process Calc.'!BF75),"",'In Process Calc.'!BF75)</f>
        <v/>
      </c>
      <c r="DP82" s="243" t="str">
        <f>IF(ISBLANK('In Process Calc.'!BG75),"",'In Process Calc.'!BG75)</f>
        <v/>
      </c>
      <c r="DQ82" s="243" t="str">
        <f>IF(ISBLANK('In Process Calc.'!BH75),"",'In Process Calc.'!BH75)</f>
        <v/>
      </c>
      <c r="DR82" s="243" t="str">
        <f>IF(ISBLANK('In Process Calc.'!BI75),"",'In Process Calc.'!BI75)</f>
        <v/>
      </c>
      <c r="DS82" s="243" t="str">
        <f>IF(ISBLANK('In Process Calc.'!BJ75),"",'In Process Calc.'!BJ75)</f>
        <v/>
      </c>
      <c r="DT82" s="243" t="str">
        <f>IF(ISBLANK('In Process Calc.'!BK75),"",'In Process Calc.'!BK75)</f>
        <v/>
      </c>
      <c r="DU82" s="243" t="str">
        <f>IF(ISBLANK('In Process Calc.'!BL75),"",'In Process Calc.'!BL75)</f>
        <v/>
      </c>
      <c r="DV82" s="243" t="str">
        <f>IF(ISBLANK('In Process Calc.'!BM75),"",'In Process Calc.'!BM75)</f>
        <v/>
      </c>
      <c r="DW82" s="243" t="str">
        <f>IF(ISBLANK('In Process Calc.'!BN75),"",'In Process Calc.'!BN75)</f>
        <v/>
      </c>
      <c r="DX82" s="243" t="str">
        <f>IF(ISBLANK('In Process Calc.'!BO75),"",'In Process Calc.'!BO75)</f>
        <v/>
      </c>
      <c r="DY82" s="243" t="str">
        <f>IF(ISBLANK('In Process Calc.'!BP75),"",'In Process Calc.'!BP75)</f>
        <v/>
      </c>
      <c r="DZ82" s="243" t="str">
        <f>IF(ISBLANK('In Process Calc.'!BQ75),"",'In Process Calc.'!BQ75)</f>
        <v/>
      </c>
      <c r="EA82" s="243" t="str">
        <f>IF(ISBLANK('In Process Calc.'!BR75),"",'In Process Calc.'!BR75)</f>
        <v/>
      </c>
      <c r="EB82" s="243" t="str">
        <f>IF(ISBLANK('In Process Calc.'!BS75),"",'In Process Calc.'!BS75)</f>
        <v/>
      </c>
      <c r="EC82" s="243" t="str">
        <f>IF(ISBLANK('In Process Calc.'!BT75),"",'In Process Calc.'!BT75)</f>
        <v/>
      </c>
      <c r="ED82" s="243" t="str">
        <f>IF(ISBLANK('In Process Calc.'!BU75),"",'In Process Calc.'!BU75)</f>
        <v/>
      </c>
      <c r="EE82" s="243" t="str">
        <f>IF(ISBLANK('In Process Calc.'!BV75),"",'In Process Calc.'!BV75)</f>
        <v/>
      </c>
      <c r="EF82" s="243" t="str">
        <f>IF(ISBLANK('In Process Calc.'!BW75),"",'In Process Calc.'!BW75)</f>
        <v/>
      </c>
      <c r="EG82" s="243" t="str">
        <f>IF(ISBLANK('In Process Calc.'!BX75),"",'In Process Calc.'!BX75)</f>
        <v/>
      </c>
      <c r="EH82" s="243" t="str">
        <f>IF(ISBLANK('In Process Calc.'!BY75),"",'In Process Calc.'!BY75)</f>
        <v/>
      </c>
      <c r="EI82" s="243" t="str">
        <f>IF(ISBLANK('In Process Calc.'!BZ75),"",'In Process Calc.'!BZ75)</f>
        <v/>
      </c>
      <c r="EJ82" s="243" t="str">
        <f>IF(ISBLANK('In Process Calc.'!CA75),"",'In Process Calc.'!CA75)</f>
        <v/>
      </c>
      <c r="EK82" s="243" t="str">
        <f>IF(ISBLANK('Post Process Calc.'!A82),"",'Post Process Calc.'!A82)</f>
        <v/>
      </c>
      <c r="EL82" s="243" t="str">
        <f>IF(ISBLANK('Post Process Calc.'!C82),"",'Post Process Calc.'!C82)</f>
        <v/>
      </c>
      <c r="EM82" s="243" t="str">
        <f>IF(ISBLANK('Post Process Calc.'!D82),"",'Post Process Calc.'!D82)</f>
        <v/>
      </c>
      <c r="EN82" s="243" t="str">
        <f>IF(ISBLANK('Post Process Calc.'!E82),"",'Post Process Calc.'!E82)</f>
        <v/>
      </c>
      <c r="EO82" s="243" t="str">
        <f>IF(ISBLANK('Post Process Calc.'!F82),"",'Post Process Calc.'!F82)</f>
        <v/>
      </c>
      <c r="EP82" s="243" t="str">
        <f>IF(ISBLANK('Post Process Calc.'!G82),"",'Post Process Calc.'!G82)</f>
        <v/>
      </c>
      <c r="EQ82" s="243" t="str">
        <f>IF(ISBLANK('Post Process Calc.'!H82),"",'Post Process Calc.'!H82)</f>
        <v/>
      </c>
      <c r="ER82" s="243" t="str">
        <f>IF(ISBLANK('Post Process Calc.'!I82),"",'Post Process Calc.'!I82)</f>
        <v/>
      </c>
      <c r="ES82" s="243" t="str">
        <f>IF(ISBLANK('Post Process Calc.'!J82),"",'Post Process Calc.'!J82)</f>
        <v/>
      </c>
      <c r="ET82" s="243" t="str">
        <f>IF(ISBLANK('Post Process Calc.'!K82),"",'Post Process Calc.'!K82)</f>
        <v/>
      </c>
      <c r="EU82" s="243" t="str">
        <f>IF(ISBLANK('Post Process Calc.'!L82),"",'Post Process Calc.'!L82)</f>
        <v/>
      </c>
      <c r="EV82" s="243" t="str">
        <f>IF(ISBLANK('Post Process Calc.'!M82),"",'Post Process Calc.'!M82)</f>
        <v/>
      </c>
      <c r="EW82" s="243" t="str">
        <f>IF(ISBLANK('Post Process Calc.'!N82),"",'Post Process Calc.'!N82)</f>
        <v/>
      </c>
      <c r="EX82" s="243" t="str">
        <f>IF(ISBLANK('Post Process Calc.'!O82),"",'Post Process Calc.'!O82)</f>
        <v/>
      </c>
      <c r="EY82" s="243" t="str">
        <f>IF(ISBLANK('Post Process Calc.'!P82),"",'Post Process Calc.'!P82)</f>
        <v/>
      </c>
      <c r="EZ82" s="243" t="str">
        <f>IF(ISBLANK('Post Process Calc.'!Q82),"",'Post Process Calc.'!Q82)</f>
        <v/>
      </c>
      <c r="FA82" s="243" t="str">
        <f>IF(ISBLANK('Post Process Calc.'!R82),"",'Post Process Calc.'!R82)</f>
        <v/>
      </c>
      <c r="FB82" s="243" t="str">
        <f>IF(ISBLANK('Post Process Calc.'!S82),"",'Post Process Calc.'!S82)</f>
        <v/>
      </c>
      <c r="FC82" s="243" t="str">
        <f>IF(ISBLANK('Post Process Calc.'!T82),"",'Post Process Calc.'!T82)</f>
        <v/>
      </c>
      <c r="FD82" s="243" t="str">
        <f>IF(ISBLANK('Post Process Calc.'!U82),"",'Post Process Calc.'!U82)</f>
        <v/>
      </c>
      <c r="FE82" s="243" t="str">
        <f>IF(ISBLANK('Post Process Calc.'!V82),"",'Post Process Calc.'!V82)</f>
        <v/>
      </c>
      <c r="FF82" s="243" t="str">
        <f>IF(ISBLANK('Post Process Calc.'!W82),"",'Post Process Calc.'!W82)</f>
        <v/>
      </c>
      <c r="FG82" s="243" t="str">
        <f>IF(ISBLANK('Post Process Calc.'!X82),"",'Post Process Calc.'!X82)</f>
        <v/>
      </c>
      <c r="FH82" s="243" t="str">
        <f>IF(ISBLANK('Post Process Calc.'!Y82),"",'Post Process Calc.'!Y82)</f>
        <v/>
      </c>
      <c r="FI82" s="243" t="str">
        <f>IF(ISBLANK('Post Process Calc.'!Z82),"",'Post Process Calc.'!Z82)</f>
        <v/>
      </c>
      <c r="FJ82" s="243" t="str">
        <f>IF(ISBLANK('Post Process Calc.'!AA82),"",'Post Process Calc.'!AA82)</f>
        <v/>
      </c>
      <c r="FK82" s="243" t="str">
        <f>IF(ISBLANK('Post Process Calc.'!AB82),"",'Post Process Calc.'!AB82)</f>
        <v/>
      </c>
      <c r="FL82" s="243" t="str">
        <f>IF(ISBLANK('Post Process Calc.'!AC82),"",'Post Process Calc.'!AC82)</f>
        <v/>
      </c>
      <c r="FM82" s="243" t="str">
        <f>IF(ISBLANK('Post Process Calc.'!AD82),"",'Post Process Calc.'!AD82)</f>
        <v/>
      </c>
      <c r="FN82" s="243" t="str">
        <f>IF(ISBLANK('Post Process Calc.'!AE82),"",'Post Process Calc.'!AE82)</f>
        <v/>
      </c>
      <c r="FO82" s="243" t="str">
        <f>IF(ISBLANK('Post Process Calc.'!AF82),"",'Post Process Calc.'!AF82)</f>
        <v/>
      </c>
      <c r="FP82" s="243" t="str">
        <f>IF(ISBLANK('Post Process Calc.'!AG82),"",'Post Process Calc.'!AG82)</f>
        <v/>
      </c>
      <c r="FQ82" s="243" t="str">
        <f>IF(ISBLANK('Post Process Calc.'!AH82),"",'Post Process Calc.'!AH82)</f>
        <v/>
      </c>
      <c r="FR82" s="243" t="str">
        <f>IF(ISBLANK('Post Process Calc.'!AI82),"",'Post Process Calc.'!AI82)</f>
        <v/>
      </c>
      <c r="FS82" s="243" t="str">
        <f>IF(ISBLANK('Post Process Calc.'!AJ82),"",'Post Process Calc.'!AJ82)</f>
        <v/>
      </c>
    </row>
    <row r="83" spans="1:175">
      <c r="A83" s="238" t="str">
        <f>IF(Glutamine!B74&lt;&gt;0,Glutamine!$B$1,"")</f>
        <v/>
      </c>
      <c r="B83" s="238" t="str">
        <f>IF(ISBLANK(Glutamine!A74),"",Glutamine!A74)</f>
        <v/>
      </c>
      <c r="C83" s="245" t="str">
        <f>IF(ISBLANK(Glutamine!B74),"",Glutamine!B74)</f>
        <v/>
      </c>
      <c r="D83" s="246" t="str">
        <f>IF(ISBLANK(Glutamine!C74),"",Glutamine!C74)</f>
        <v/>
      </c>
      <c r="E83" s="238" t="str">
        <f>IF(ISBLANK(Glutamine!D74),"",Glutamine!D74)</f>
        <v/>
      </c>
      <c r="F83" s="238" t="str">
        <f>IF(ISBLANK(Glutamine!E74),"",Glutamine!E74)</f>
        <v/>
      </c>
      <c r="G83" s="238" t="str">
        <f>IF(ISBLANK(Glutamine!G74),"",Glutamine!G74)</f>
        <v/>
      </c>
      <c r="H83" s="238" t="str">
        <f>IF(ISBLANK(Glutamine!H74),"",Glutamine!H74)</f>
        <v/>
      </c>
      <c r="I83" s="238" t="str">
        <f>IF(ISBLANK(Glutamine!I74),"",Glutamine!I74)</f>
        <v/>
      </c>
      <c r="J83" s="238" t="str">
        <f>IF(ISBLANK(Glutamine!J74),"",Glutamine!J74)</f>
        <v/>
      </c>
      <c r="K83" s="238" t="str">
        <f>IF(ISBLANK(Glutamine!K74),"",Glutamine!K74)</f>
        <v/>
      </c>
      <c r="L83" s="238" t="str">
        <f>IF(ISBLANK(Glutamine!L74),"",Glutamine!L74)</f>
        <v/>
      </c>
      <c r="M83" s="238" t="str">
        <f>IF(ISBLANK(Glutamine!M74),"",Glutamine!M74)</f>
        <v/>
      </c>
      <c r="N83" s="238" t="str">
        <f>IF(ISBLANK(Glutamine!N74),"",Glutamine!N74)</f>
        <v/>
      </c>
      <c r="O83" s="238" t="str">
        <f>IF(ISBLANK(Glutamine!O74),"",Glutamine!O74)</f>
        <v/>
      </c>
      <c r="P83" s="238" t="str">
        <f>IF(ISBLANK(Glutamine!P74),"",Glutamine!P74)</f>
        <v/>
      </c>
      <c r="Q83" s="238" t="str">
        <f>IF(ISBLANK(Glutamine!Q74),"",Glutamine!Q74)</f>
        <v/>
      </c>
      <c r="R83" s="238" t="str">
        <f>IF(ISBLANK(Glutamine!R74),"",Glutamine!R74)</f>
        <v/>
      </c>
      <c r="S83" s="238" t="str">
        <f>IF(ISBLANK(Glutamine!S74),"",Glutamine!S74)</f>
        <v/>
      </c>
      <c r="T83" s="238" t="str">
        <f>IF(ISBLANK(Glutamine!T74),"",Glutamine!T74)</f>
        <v/>
      </c>
      <c r="U83" s="238" t="str">
        <f>IF(ISBLANK(Glutamine!U74),"",Glutamine!U74)</f>
        <v/>
      </c>
      <c r="V83" s="238" t="str">
        <f>IF(ISBLANK(Glutamine!V74),"",Glutamine!V74)</f>
        <v/>
      </c>
      <c r="W83" s="238" t="str">
        <f>IF(ISBLANK(Glutamine!W74),"",Glutamine!W74)</f>
        <v/>
      </c>
      <c r="X83" s="238" t="str">
        <f>IF(ISBLANK(Glutamine!X74),"",Glutamine!X74)</f>
        <v/>
      </c>
      <c r="Y83" s="238" t="str">
        <f>IF(ISBLANK(Glutamine!Y74),"",Glutamine!Y74)</f>
        <v/>
      </c>
      <c r="Z83" s="238" t="str">
        <f>IF(ISBLANK(Glutamine!Z74),"",Glutamine!Z74)</f>
        <v/>
      </c>
      <c r="AA83" s="238" t="str">
        <f>IF(ISBLANK(Glutamine!AA74),"",Glutamine!AA74)</f>
        <v/>
      </c>
      <c r="AB83" s="238" t="str">
        <f>IF(ISBLANK(Glutamine!AB74),"",Glutamine!AB74)</f>
        <v/>
      </c>
      <c r="AC83" s="238" t="str">
        <f>IF(ISBLANK(Glutamine!AC74),"",Glutamine!AC74)</f>
        <v/>
      </c>
      <c r="AD83" s="238" t="str">
        <f>IF(ISBLANK(Glutamine!AD74),"",Glutamine!AD74)</f>
        <v/>
      </c>
      <c r="AE83" s="238" t="str">
        <f>IF(ISBLANK(Glutamine!AE74),"",Glutamine!AE74)</f>
        <v/>
      </c>
      <c r="AF83" s="238" t="str">
        <f>IF(ISBLANK(Glutamine!AF74),"",Glutamine!AF74)</f>
        <v/>
      </c>
      <c r="AG83" s="238" t="str">
        <f>IF(ISBLANK(Glutamine!AG74),"",Glutamine!AG74)</f>
        <v/>
      </c>
      <c r="AH83" s="238" t="str">
        <f>IF(ISBLANK(Glutamine!AH74),"",Glutamine!AH74)</f>
        <v/>
      </c>
      <c r="AI83" s="238" t="str">
        <f>IF(ISBLANK(Glutamine!AI74),"",Glutamine!AI74)</f>
        <v/>
      </c>
      <c r="AJ83" s="238" t="str">
        <f>IF(ISBLANK(Glutamine!AJ74),"",Glutamine!AJ74)</f>
        <v/>
      </c>
      <c r="AK83" s="238" t="str">
        <f>IF(ISBLANK(Glutamine!AK74),"",Glutamine!AK74)</f>
        <v/>
      </c>
      <c r="AL83" s="238" t="str">
        <f>IF(ISBLANK(Glutamine!AL74),"",Glutamine!AL74)</f>
        <v/>
      </c>
      <c r="AM83" s="238" t="str">
        <f>IF(ISBLANK(Glutamine!AM74),"",Glutamine!AM74)</f>
        <v/>
      </c>
      <c r="AN83" s="238" t="str">
        <f>IF(ISBLANK(Glutamine!AN74),"",Glutamine!AN74)</f>
        <v/>
      </c>
      <c r="AO83" s="238" t="str">
        <f>IF(ISBLANK(Glutamine!AO74),"",Glutamine!AO74)</f>
        <v/>
      </c>
      <c r="AP83" s="238" t="str">
        <f>IF(ISBLANK(Glutamine!AP74),"",Glutamine!AP74)</f>
        <v/>
      </c>
      <c r="AQ83" s="238" t="e">
        <f>IF(ISBLANK(Glutamine!#REF!),"",Glutamine!#REF!)</f>
        <v>#REF!</v>
      </c>
      <c r="AR83" s="238" t="e">
        <f>IF(ISBLANK(Glutamine!#REF!),"",Glutamine!#REF!)</f>
        <v>#REF!</v>
      </c>
      <c r="AS83" s="238" t="e">
        <f>IF(ISBLANK(Glutamine!#REF!),"",Glutamine!#REF!)</f>
        <v>#REF!</v>
      </c>
      <c r="AT83" s="238" t="e">
        <f>IF(ISBLANK(Glutamine!#REF!),"",Glutamine!#REF!)</f>
        <v>#REF!</v>
      </c>
      <c r="AU83" s="238" t="e">
        <f>IF(ISBLANK(Glutamine!#REF!),"",Glutamine!#REF!)</f>
        <v>#REF!</v>
      </c>
      <c r="AV83" s="238" t="e">
        <f>IF(ISBLANK(Glutamine!#REF!),"",Glutamine!#REF!)</f>
        <v>#REF!</v>
      </c>
      <c r="AW83" s="238" t="e">
        <f>IF(ISBLANK(Glutamine!#REF!),"",Glutamine!#REF!)</f>
        <v>#REF!</v>
      </c>
      <c r="AX83" s="238" t="e">
        <f>IF(ISBLANK(Glutamine!#REF!),"",Glutamine!#REF!)</f>
        <v>#REF!</v>
      </c>
      <c r="AY83" s="238" t="e">
        <f>IF(ISBLANK(Glutamine!#REF!),"",Glutamine!#REF!)</f>
        <v>#REF!</v>
      </c>
      <c r="AZ83" s="238" t="e">
        <f>IF(ISBLANK(Glutamine!#REF!),"",Glutamine!#REF!)</f>
        <v>#REF!</v>
      </c>
      <c r="BA83" s="238" t="e">
        <f>IF(ISBLANK(Glutamine!#REF!),"",Glutamine!#REF!)</f>
        <v>#REF!</v>
      </c>
      <c r="BB83" s="238" t="e">
        <f>IF(ISBLANK(Glutamine!#REF!),"",Glutamine!#REF!)</f>
        <v>#REF!</v>
      </c>
      <c r="BC83" s="238" t="e">
        <f>IF(ISBLANK(Glutamine!#REF!),"",Glutamine!#REF!)</f>
        <v>#REF!</v>
      </c>
      <c r="BD83" s="238" t="e">
        <f>IF(ISBLANK(Glutamine!#REF!),"",Glutamine!#REF!)</f>
        <v>#REF!</v>
      </c>
      <c r="BE83" s="238" t="e">
        <f>IF(ISBLANK(Glutamine!#REF!),"",Glutamine!#REF!)</f>
        <v>#REF!</v>
      </c>
      <c r="BF83" s="238" t="e">
        <f>IF(ISBLANK(Glutamine!#REF!),"",Glutamine!#REF!)</f>
        <v>#REF!</v>
      </c>
      <c r="BG83" s="238" t="e">
        <f>IF(ISBLANK(Glutamine!#REF!),"",Glutamine!#REF!)</f>
        <v>#REF!</v>
      </c>
      <c r="BH83" s="238" t="e">
        <f>IF(ISBLANK(Glutamine!#REF!),"",Glutamine!#REF!)</f>
        <v>#REF!</v>
      </c>
      <c r="BI83" s="238" t="e">
        <f>IF(ISBLANK(Glutamine!#REF!),"",Glutamine!#REF!)</f>
        <v>#REF!</v>
      </c>
      <c r="BJ83" s="238" t="e">
        <f>IF(ISBLANK(Glutamine!#REF!),"",Glutamine!#REF!)</f>
        <v>#REF!</v>
      </c>
      <c r="BK83" s="238" t="e">
        <f>IF(ISBLANK(Glutamine!#REF!),"",Glutamine!#REF!)</f>
        <v>#REF!</v>
      </c>
      <c r="BL83" s="238" t="e">
        <f>IF(ISBLANK(Glutamine!#REF!),"",Glutamine!#REF!)</f>
        <v>#REF!</v>
      </c>
      <c r="BM83" s="238" t="e">
        <f>IF(ISBLANK(Glutamine!#REF!),"",Glutamine!#REF!)</f>
        <v>#REF!</v>
      </c>
      <c r="BN83" s="238" t="str">
        <f>IF(ISBLANK('In Process Calc.'!B76),"",ROUND('In Process Calc.'!B76,2))</f>
        <v/>
      </c>
      <c r="BO83" s="238" t="str">
        <f>IF(ISBLANK('In Process Calc.'!C76),"",ROUND('In Process Calc.'!C76,2))</f>
        <v/>
      </c>
      <c r="BP83" s="238" t="str">
        <f>IF(ISBLANK('In Process Calc.'!E76),"",'In Process Calc.'!E76)</f>
        <v/>
      </c>
      <c r="BQ83" s="238" t="str">
        <f>IF(ISBLANK('In Process Calc.'!F76),"",'In Process Calc.'!F76)</f>
        <v/>
      </c>
      <c r="BR83" s="238" t="str">
        <f>IF(ISBLANK('In Process Calc.'!H76),"",'In Process Calc.'!H76)</f>
        <v/>
      </c>
      <c r="BS83" s="238" t="str">
        <f>IF(ISBLANK('In Process Calc.'!J76),"",'In Process Calc.'!J76)</f>
        <v/>
      </c>
      <c r="BT83" s="238" t="str">
        <f>IF(ISBLANK('In Process Calc.'!K76),"",'In Process Calc.'!K76)</f>
        <v/>
      </c>
      <c r="BU83" s="238" t="str">
        <f>IF(ISBLANK('In Process Calc.'!L76),"",'In Process Calc.'!L76)</f>
        <v/>
      </c>
      <c r="BV83" s="243" t="str">
        <f>IF(ISBLANK('In Process Calc.'!M76),"",'In Process Calc.'!M76)</f>
        <v/>
      </c>
      <c r="BW83" s="243" t="str">
        <f>IF(ISBLANK('In Process Calc.'!N76),"",'In Process Calc.'!N76)</f>
        <v/>
      </c>
      <c r="BX83" s="243" t="str">
        <f>IF(ISBLANK('In Process Calc.'!O76),"",'In Process Calc.'!O76)</f>
        <v/>
      </c>
      <c r="BY83" s="243" t="str">
        <f>IF(ISBLANK('In Process Calc.'!P76),"",'In Process Calc.'!P76)</f>
        <v/>
      </c>
      <c r="BZ83" s="243" t="str">
        <f>IF(ISBLANK('In Process Calc.'!Q76),"",'In Process Calc.'!Q76)</f>
        <v/>
      </c>
      <c r="CA83" s="243" t="str">
        <f>IF(ISBLANK('In Process Calc.'!R76),"",'In Process Calc.'!R76)</f>
        <v/>
      </c>
      <c r="CB83" s="243" t="str">
        <f>IF(ISBLANK('In Process Calc.'!S76),"",'In Process Calc.'!S76)</f>
        <v/>
      </c>
      <c r="CC83" s="243" t="str">
        <f>IF(ISBLANK('In Process Calc.'!T76),"",'In Process Calc.'!T76)</f>
        <v/>
      </c>
      <c r="CD83" s="243" t="str">
        <f>IF(ISBLANK('In Process Calc.'!U76),"",'In Process Calc.'!U76)</f>
        <v/>
      </c>
      <c r="CE83" s="243" t="str">
        <f>IF(ISBLANK('In Process Calc.'!V76),"",'In Process Calc.'!V76)</f>
        <v/>
      </c>
      <c r="CF83" s="243" t="str">
        <f>IF(ISBLANK('In Process Calc.'!W76),"",'In Process Calc.'!W76)</f>
        <v/>
      </c>
      <c r="CG83" s="243" t="str">
        <f>IF(ISBLANK('In Process Calc.'!X76),"",'In Process Calc.'!X76)</f>
        <v/>
      </c>
      <c r="CH83" s="243" t="str">
        <f>IF(ISBLANK('In Process Calc.'!Y76),"",'In Process Calc.'!Y76)</f>
        <v/>
      </c>
      <c r="CI83" s="243" t="str">
        <f>IF(ISBLANK('In Process Calc.'!Z76),"",'In Process Calc.'!Z76)</f>
        <v/>
      </c>
      <c r="CJ83" s="243" t="str">
        <f>IF(ISBLANK('In Process Calc.'!AA76),"",'In Process Calc.'!AA76)</f>
        <v/>
      </c>
      <c r="CK83" s="243" t="str">
        <f>IF(ISBLANK('In Process Calc.'!AB76),"",'In Process Calc.'!AB76)</f>
        <v/>
      </c>
      <c r="CL83" s="243" t="str">
        <f>IF(ISBLANK('In Process Calc.'!AC76),"",'In Process Calc.'!AC76)</f>
        <v/>
      </c>
      <c r="CM83" s="243" t="str">
        <f>IF(ISBLANK('In Process Calc.'!AD76),"",'In Process Calc.'!AD76)</f>
        <v/>
      </c>
      <c r="CN83" s="243" t="str">
        <f>IF(ISBLANK('In Process Calc.'!AE76),"",'In Process Calc.'!AE76)</f>
        <v/>
      </c>
      <c r="CO83" s="243" t="str">
        <f>IF(ISBLANK('In Process Calc.'!AF76),"",'In Process Calc.'!AF76)</f>
        <v/>
      </c>
      <c r="CP83" s="243" t="str">
        <f>IF(ISBLANK('In Process Calc.'!AG76),"",'In Process Calc.'!AG76)</f>
        <v/>
      </c>
      <c r="CQ83" s="243" t="str">
        <f>IF(ISBLANK('In Process Calc.'!AH76),"",'In Process Calc.'!AH76)</f>
        <v/>
      </c>
      <c r="CR83" s="243" t="str">
        <f>IF(ISBLANK('In Process Calc.'!AI76),"",'In Process Calc.'!AI76)</f>
        <v/>
      </c>
      <c r="CS83" s="243" t="str">
        <f>IF(ISBLANK('In Process Calc.'!AJ76),"",'In Process Calc.'!AJ76)</f>
        <v/>
      </c>
      <c r="CT83" s="243" t="str">
        <f>IF(ISBLANK('In Process Calc.'!AK76),"",'In Process Calc.'!AK76)</f>
        <v/>
      </c>
      <c r="CU83" s="243" t="str">
        <f>IF(ISBLANK('In Process Calc.'!AL76),"",'In Process Calc.'!AL76)</f>
        <v/>
      </c>
      <c r="CV83" s="243" t="str">
        <f>IF(ISBLANK('In Process Calc.'!AM76),"",'In Process Calc.'!AM76)</f>
        <v/>
      </c>
      <c r="CW83" s="243" t="str">
        <f>IF(ISBLANK('In Process Calc.'!AN76),"",'In Process Calc.'!AN76)</f>
        <v/>
      </c>
      <c r="CX83" s="243" t="str">
        <f>IF(ISBLANK('In Process Calc.'!AO76),"",'In Process Calc.'!AO76)</f>
        <v/>
      </c>
      <c r="CY83" s="243" t="str">
        <f>IF(ISBLANK('In Process Calc.'!AP76),"",'In Process Calc.'!AP76)</f>
        <v/>
      </c>
      <c r="CZ83" s="243" t="str">
        <f>IF(ISBLANK('In Process Calc.'!AQ76),"",'In Process Calc.'!AQ76)</f>
        <v/>
      </c>
      <c r="DA83" s="243" t="str">
        <f>IF(ISBLANK('In Process Calc.'!AR76),"",'In Process Calc.'!AR76)</f>
        <v/>
      </c>
      <c r="DB83" s="243" t="str">
        <f>IF(ISBLANK('In Process Calc.'!AS76),"",'In Process Calc.'!AS76)</f>
        <v/>
      </c>
      <c r="DC83" s="243" t="str">
        <f>IF(ISBLANK('In Process Calc.'!AT76),"",'In Process Calc.'!AT76)</f>
        <v/>
      </c>
      <c r="DD83" s="243" t="str">
        <f>IF(ISBLANK('In Process Calc.'!AU76),"",'In Process Calc.'!AU76)</f>
        <v/>
      </c>
      <c r="DE83" s="243" t="str">
        <f>IF(ISBLANK('In Process Calc.'!AV76),"",'In Process Calc.'!AV76)</f>
        <v/>
      </c>
      <c r="DF83" s="243" t="str">
        <f>IF(ISBLANK('In Process Calc.'!AW76),"",'In Process Calc.'!AW76)</f>
        <v/>
      </c>
      <c r="DG83" s="243" t="str">
        <f>IF(ISBLANK('In Process Calc.'!AX76),"",'In Process Calc.'!AX76)</f>
        <v/>
      </c>
      <c r="DH83" s="243" t="str">
        <f>IF(ISBLANK('In Process Calc.'!AY76),"",'In Process Calc.'!AY76)</f>
        <v/>
      </c>
      <c r="DI83" s="243" t="str">
        <f>IF(ISBLANK('In Process Calc.'!AZ76),"",'In Process Calc.'!AZ76)</f>
        <v/>
      </c>
      <c r="DJ83" s="243" t="str">
        <f>IF(ISBLANK('In Process Calc.'!BA76),"",'In Process Calc.'!BA76)</f>
        <v/>
      </c>
      <c r="DK83" s="243" t="str">
        <f>IF(ISBLANK('In Process Calc.'!BB76),"",'In Process Calc.'!BB76)</f>
        <v/>
      </c>
      <c r="DL83" s="243" t="str">
        <f>IF(ISBLANK('In Process Calc.'!BC76),"",'In Process Calc.'!BC76)</f>
        <v/>
      </c>
      <c r="DM83" s="243" t="str">
        <f>IF(ISBLANK('In Process Calc.'!BD76),"",'In Process Calc.'!BD76)</f>
        <v/>
      </c>
      <c r="DN83" s="243" t="str">
        <f>IF(ISBLANK('In Process Calc.'!BE76),"",'In Process Calc.'!BE76)</f>
        <v/>
      </c>
      <c r="DO83" s="243" t="str">
        <f>IF(ISBLANK('In Process Calc.'!BF76),"",'In Process Calc.'!BF76)</f>
        <v/>
      </c>
      <c r="DP83" s="243" t="str">
        <f>IF(ISBLANK('In Process Calc.'!BG76),"",'In Process Calc.'!BG76)</f>
        <v/>
      </c>
      <c r="DQ83" s="243" t="str">
        <f>IF(ISBLANK('In Process Calc.'!BH76),"",'In Process Calc.'!BH76)</f>
        <v/>
      </c>
      <c r="DR83" s="243" t="str">
        <f>IF(ISBLANK('In Process Calc.'!BI76),"",'In Process Calc.'!BI76)</f>
        <v/>
      </c>
      <c r="DS83" s="243" t="str">
        <f>IF(ISBLANK('In Process Calc.'!BJ76),"",'In Process Calc.'!BJ76)</f>
        <v/>
      </c>
      <c r="DT83" s="243" t="str">
        <f>IF(ISBLANK('In Process Calc.'!BK76),"",'In Process Calc.'!BK76)</f>
        <v/>
      </c>
      <c r="DU83" s="243" t="str">
        <f>IF(ISBLANK('In Process Calc.'!BL76),"",'In Process Calc.'!BL76)</f>
        <v/>
      </c>
      <c r="DV83" s="243" t="str">
        <f>IF(ISBLANK('In Process Calc.'!BM76),"",'In Process Calc.'!BM76)</f>
        <v/>
      </c>
      <c r="DW83" s="243" t="str">
        <f>IF(ISBLANK('In Process Calc.'!BN76),"",'In Process Calc.'!BN76)</f>
        <v/>
      </c>
      <c r="DX83" s="243" t="str">
        <f>IF(ISBLANK('In Process Calc.'!BO76),"",'In Process Calc.'!BO76)</f>
        <v/>
      </c>
      <c r="DY83" s="243" t="str">
        <f>IF(ISBLANK('In Process Calc.'!BP76),"",'In Process Calc.'!BP76)</f>
        <v/>
      </c>
      <c r="DZ83" s="243" t="str">
        <f>IF(ISBLANK('In Process Calc.'!BQ76),"",'In Process Calc.'!BQ76)</f>
        <v/>
      </c>
      <c r="EA83" s="243" t="str">
        <f>IF(ISBLANK('In Process Calc.'!BR76),"",'In Process Calc.'!BR76)</f>
        <v/>
      </c>
      <c r="EB83" s="243" t="str">
        <f>IF(ISBLANK('In Process Calc.'!BS76),"",'In Process Calc.'!BS76)</f>
        <v/>
      </c>
      <c r="EC83" s="243" t="str">
        <f>IF(ISBLANK('In Process Calc.'!BT76),"",'In Process Calc.'!BT76)</f>
        <v/>
      </c>
      <c r="ED83" s="243" t="str">
        <f>IF(ISBLANK('In Process Calc.'!BU76),"",'In Process Calc.'!BU76)</f>
        <v/>
      </c>
      <c r="EE83" s="243" t="str">
        <f>IF(ISBLANK('In Process Calc.'!BV76),"",'In Process Calc.'!BV76)</f>
        <v/>
      </c>
      <c r="EF83" s="243" t="str">
        <f>IF(ISBLANK('In Process Calc.'!BW76),"",'In Process Calc.'!BW76)</f>
        <v/>
      </c>
      <c r="EG83" s="243" t="str">
        <f>IF(ISBLANK('In Process Calc.'!BX76),"",'In Process Calc.'!BX76)</f>
        <v/>
      </c>
      <c r="EH83" s="243" t="str">
        <f>IF(ISBLANK('In Process Calc.'!BY76),"",'In Process Calc.'!BY76)</f>
        <v/>
      </c>
      <c r="EI83" s="243" t="str">
        <f>IF(ISBLANK('In Process Calc.'!BZ76),"",'In Process Calc.'!BZ76)</f>
        <v/>
      </c>
      <c r="EJ83" s="243" t="str">
        <f>IF(ISBLANK('In Process Calc.'!CA76),"",'In Process Calc.'!CA76)</f>
        <v/>
      </c>
      <c r="EK83" s="243" t="str">
        <f>IF(ISBLANK('Post Process Calc.'!A83),"",'Post Process Calc.'!A83)</f>
        <v/>
      </c>
      <c r="EL83" s="243" t="str">
        <f>IF(ISBLANK('Post Process Calc.'!C83),"",'Post Process Calc.'!C83)</f>
        <v/>
      </c>
      <c r="EM83" s="243" t="str">
        <f>IF(ISBLANK('Post Process Calc.'!D83),"",'Post Process Calc.'!D83)</f>
        <v/>
      </c>
      <c r="EN83" s="243" t="str">
        <f>IF(ISBLANK('Post Process Calc.'!E83),"",'Post Process Calc.'!E83)</f>
        <v/>
      </c>
      <c r="EO83" s="243" t="str">
        <f>IF(ISBLANK('Post Process Calc.'!F83),"",'Post Process Calc.'!F83)</f>
        <v/>
      </c>
      <c r="EP83" s="243" t="str">
        <f>IF(ISBLANK('Post Process Calc.'!G83),"",'Post Process Calc.'!G83)</f>
        <v/>
      </c>
      <c r="EQ83" s="243" t="str">
        <f>IF(ISBLANK('Post Process Calc.'!H83),"",'Post Process Calc.'!H83)</f>
        <v/>
      </c>
      <c r="ER83" s="243" t="str">
        <f>IF(ISBLANK('Post Process Calc.'!I83),"",'Post Process Calc.'!I83)</f>
        <v/>
      </c>
      <c r="ES83" s="243" t="str">
        <f>IF(ISBLANK('Post Process Calc.'!J83),"",'Post Process Calc.'!J83)</f>
        <v/>
      </c>
      <c r="ET83" s="243" t="str">
        <f>IF(ISBLANK('Post Process Calc.'!K83),"",'Post Process Calc.'!K83)</f>
        <v/>
      </c>
      <c r="EU83" s="243" t="str">
        <f>IF(ISBLANK('Post Process Calc.'!L83),"",'Post Process Calc.'!L83)</f>
        <v/>
      </c>
      <c r="EV83" s="243" t="str">
        <f>IF(ISBLANK('Post Process Calc.'!M83),"",'Post Process Calc.'!M83)</f>
        <v/>
      </c>
      <c r="EW83" s="243" t="str">
        <f>IF(ISBLANK('Post Process Calc.'!N83),"",'Post Process Calc.'!N83)</f>
        <v/>
      </c>
      <c r="EX83" s="243" t="str">
        <f>IF(ISBLANK('Post Process Calc.'!O83),"",'Post Process Calc.'!O83)</f>
        <v/>
      </c>
      <c r="EY83" s="243" t="str">
        <f>IF(ISBLANK('Post Process Calc.'!P83),"",'Post Process Calc.'!P83)</f>
        <v/>
      </c>
      <c r="EZ83" s="243" t="str">
        <f>IF(ISBLANK('Post Process Calc.'!Q83),"",'Post Process Calc.'!Q83)</f>
        <v/>
      </c>
      <c r="FA83" s="243" t="str">
        <f>IF(ISBLANK('Post Process Calc.'!R83),"",'Post Process Calc.'!R83)</f>
        <v/>
      </c>
      <c r="FB83" s="243" t="str">
        <f>IF(ISBLANK('Post Process Calc.'!S83),"",'Post Process Calc.'!S83)</f>
        <v/>
      </c>
      <c r="FC83" s="243" t="str">
        <f>IF(ISBLANK('Post Process Calc.'!T83),"",'Post Process Calc.'!T83)</f>
        <v/>
      </c>
      <c r="FD83" s="243" t="str">
        <f>IF(ISBLANK('Post Process Calc.'!U83),"",'Post Process Calc.'!U83)</f>
        <v/>
      </c>
      <c r="FE83" s="243" t="str">
        <f>IF(ISBLANK('Post Process Calc.'!V83),"",'Post Process Calc.'!V83)</f>
        <v/>
      </c>
      <c r="FF83" s="243" t="str">
        <f>IF(ISBLANK('Post Process Calc.'!W83),"",'Post Process Calc.'!W83)</f>
        <v/>
      </c>
      <c r="FG83" s="243" t="str">
        <f>IF(ISBLANK('Post Process Calc.'!X83),"",'Post Process Calc.'!X83)</f>
        <v/>
      </c>
      <c r="FH83" s="243" t="str">
        <f>IF(ISBLANK('Post Process Calc.'!Y83),"",'Post Process Calc.'!Y83)</f>
        <v/>
      </c>
      <c r="FI83" s="243" t="str">
        <f>IF(ISBLANK('Post Process Calc.'!Z83),"",'Post Process Calc.'!Z83)</f>
        <v/>
      </c>
      <c r="FJ83" s="243" t="str">
        <f>IF(ISBLANK('Post Process Calc.'!AA83),"",'Post Process Calc.'!AA83)</f>
        <v/>
      </c>
      <c r="FK83" s="243" t="str">
        <f>IF(ISBLANK('Post Process Calc.'!AB83),"",'Post Process Calc.'!AB83)</f>
        <v/>
      </c>
      <c r="FL83" s="243" t="str">
        <f>IF(ISBLANK('Post Process Calc.'!AC83),"",'Post Process Calc.'!AC83)</f>
        <v/>
      </c>
      <c r="FM83" s="243" t="str">
        <f>IF(ISBLANK('Post Process Calc.'!AD83),"",'Post Process Calc.'!AD83)</f>
        <v/>
      </c>
      <c r="FN83" s="243" t="str">
        <f>IF(ISBLANK('Post Process Calc.'!AE83),"",'Post Process Calc.'!AE83)</f>
        <v/>
      </c>
      <c r="FO83" s="243" t="str">
        <f>IF(ISBLANK('Post Process Calc.'!AF83),"",'Post Process Calc.'!AF83)</f>
        <v/>
      </c>
      <c r="FP83" s="243" t="str">
        <f>IF(ISBLANK('Post Process Calc.'!AG83),"",'Post Process Calc.'!AG83)</f>
        <v/>
      </c>
      <c r="FQ83" s="243" t="str">
        <f>IF(ISBLANK('Post Process Calc.'!AH83),"",'Post Process Calc.'!AH83)</f>
        <v/>
      </c>
      <c r="FR83" s="243" t="str">
        <f>IF(ISBLANK('Post Process Calc.'!AI83),"",'Post Process Calc.'!AI83)</f>
        <v/>
      </c>
      <c r="FS83" s="243" t="str">
        <f>IF(ISBLANK('Post Process Calc.'!AJ83),"",'Post Process Calc.'!AJ83)</f>
        <v/>
      </c>
    </row>
    <row r="84" spans="1:175">
      <c r="A84" s="238" t="str">
        <f>IF(Glutamine!B75&lt;&gt;0,Glutamine!$B$1,"")</f>
        <v/>
      </c>
      <c r="B84" s="238" t="str">
        <f>IF(ISBLANK(Glutamine!A75),"",Glutamine!A75)</f>
        <v/>
      </c>
      <c r="C84" s="245" t="str">
        <f>IF(ISBLANK(Glutamine!B75),"",Glutamine!B75)</f>
        <v/>
      </c>
      <c r="D84" s="246" t="str">
        <f>IF(ISBLANK(Glutamine!C75),"",Glutamine!C75)</f>
        <v/>
      </c>
      <c r="E84" s="238" t="str">
        <f>IF(ISBLANK(Glutamine!D75),"",Glutamine!D75)</f>
        <v/>
      </c>
      <c r="F84" s="238" t="str">
        <f>IF(ISBLANK(Glutamine!E75),"",Glutamine!E75)</f>
        <v/>
      </c>
      <c r="G84" s="238" t="str">
        <f>IF(ISBLANK(Glutamine!G75),"",Glutamine!G75)</f>
        <v/>
      </c>
      <c r="H84" s="238" t="str">
        <f>IF(ISBLANK(Glutamine!H75),"",Glutamine!H75)</f>
        <v/>
      </c>
      <c r="I84" s="238" t="str">
        <f>IF(ISBLANK(Glutamine!I75),"",Glutamine!I75)</f>
        <v/>
      </c>
      <c r="J84" s="238" t="str">
        <f>IF(ISBLANK(Glutamine!J75),"",Glutamine!J75)</f>
        <v/>
      </c>
      <c r="K84" s="238" t="str">
        <f>IF(ISBLANK(Glutamine!K75),"",Glutamine!K75)</f>
        <v/>
      </c>
      <c r="L84" s="238" t="str">
        <f>IF(ISBLANK(Glutamine!L75),"",Glutamine!L75)</f>
        <v/>
      </c>
      <c r="M84" s="238" t="str">
        <f>IF(ISBLANK(Glutamine!M75),"",Glutamine!M75)</f>
        <v/>
      </c>
      <c r="N84" s="238" t="str">
        <f>IF(ISBLANK(Glutamine!N75),"",Glutamine!N75)</f>
        <v/>
      </c>
      <c r="O84" s="238" t="str">
        <f>IF(ISBLANK(Glutamine!O75),"",Glutamine!O75)</f>
        <v/>
      </c>
      <c r="P84" s="238" t="str">
        <f>IF(ISBLANK(Glutamine!P75),"",Glutamine!P75)</f>
        <v/>
      </c>
      <c r="Q84" s="238" t="str">
        <f>IF(ISBLANK(Glutamine!Q75),"",Glutamine!Q75)</f>
        <v/>
      </c>
      <c r="R84" s="238" t="str">
        <f>IF(ISBLANK(Glutamine!R75),"",Glutamine!R75)</f>
        <v/>
      </c>
      <c r="S84" s="238" t="str">
        <f>IF(ISBLANK(Glutamine!S75),"",Glutamine!S75)</f>
        <v/>
      </c>
      <c r="T84" s="238" t="str">
        <f>IF(ISBLANK(Glutamine!T75),"",Glutamine!T75)</f>
        <v/>
      </c>
      <c r="U84" s="238" t="str">
        <f>IF(ISBLANK(Glutamine!U75),"",Glutamine!U75)</f>
        <v/>
      </c>
      <c r="V84" s="238" t="str">
        <f>IF(ISBLANK(Glutamine!V75),"",Glutamine!V75)</f>
        <v/>
      </c>
      <c r="W84" s="238" t="str">
        <f>IF(ISBLANK(Glutamine!W75),"",Glutamine!W75)</f>
        <v/>
      </c>
      <c r="X84" s="238" t="str">
        <f>IF(ISBLANK(Glutamine!X75),"",Glutamine!X75)</f>
        <v/>
      </c>
      <c r="Y84" s="238" t="str">
        <f>IF(ISBLANK(Glutamine!Y75),"",Glutamine!Y75)</f>
        <v/>
      </c>
      <c r="Z84" s="238" t="str">
        <f>IF(ISBLANK(Glutamine!Z75),"",Glutamine!Z75)</f>
        <v/>
      </c>
      <c r="AA84" s="238" t="str">
        <f>IF(ISBLANK(Glutamine!AA75),"",Glutamine!AA75)</f>
        <v/>
      </c>
      <c r="AB84" s="238" t="str">
        <f>IF(ISBLANK(Glutamine!AB75),"",Glutamine!AB75)</f>
        <v/>
      </c>
      <c r="AC84" s="238" t="str">
        <f>IF(ISBLANK(Glutamine!AC75),"",Glutamine!AC75)</f>
        <v/>
      </c>
      <c r="AD84" s="238" t="str">
        <f>IF(ISBLANK(Glutamine!AD75),"",Glutamine!AD75)</f>
        <v/>
      </c>
      <c r="AE84" s="238" t="str">
        <f>IF(ISBLANK(Glutamine!AE75),"",Glutamine!AE75)</f>
        <v/>
      </c>
      <c r="AF84" s="238" t="str">
        <f>IF(ISBLANK(Glutamine!AF75),"",Glutamine!AF75)</f>
        <v/>
      </c>
      <c r="AG84" s="238" t="str">
        <f>IF(ISBLANK(Glutamine!AG75),"",Glutamine!AG75)</f>
        <v/>
      </c>
      <c r="AH84" s="238" t="str">
        <f>IF(ISBLANK(Glutamine!AH75),"",Glutamine!AH75)</f>
        <v/>
      </c>
      <c r="AI84" s="238" t="str">
        <f>IF(ISBLANK(Glutamine!AI75),"",Glutamine!AI75)</f>
        <v/>
      </c>
      <c r="AJ84" s="238" t="str">
        <f>IF(ISBLANK(Glutamine!AJ75),"",Glutamine!AJ75)</f>
        <v/>
      </c>
      <c r="AK84" s="238" t="str">
        <f>IF(ISBLANK(Glutamine!AK75),"",Glutamine!AK75)</f>
        <v/>
      </c>
      <c r="AL84" s="238" t="str">
        <f>IF(ISBLANK(Glutamine!AL75),"",Glutamine!AL75)</f>
        <v/>
      </c>
      <c r="AM84" s="238" t="str">
        <f>IF(ISBLANK(Glutamine!AM75),"",Glutamine!AM75)</f>
        <v/>
      </c>
      <c r="AN84" s="238" t="str">
        <f>IF(ISBLANK(Glutamine!AN75),"",Glutamine!AN75)</f>
        <v/>
      </c>
      <c r="AO84" s="238" t="str">
        <f>IF(ISBLANK(Glutamine!AO75),"",Glutamine!AO75)</f>
        <v/>
      </c>
      <c r="AP84" s="238" t="str">
        <f>IF(ISBLANK(Glutamine!AP75),"",Glutamine!AP75)</f>
        <v/>
      </c>
      <c r="AQ84" s="238" t="e">
        <f>IF(ISBLANK(Glutamine!#REF!),"",Glutamine!#REF!)</f>
        <v>#REF!</v>
      </c>
      <c r="AR84" s="238" t="e">
        <f>IF(ISBLANK(Glutamine!#REF!),"",Glutamine!#REF!)</f>
        <v>#REF!</v>
      </c>
      <c r="AS84" s="238" t="e">
        <f>IF(ISBLANK(Glutamine!#REF!),"",Glutamine!#REF!)</f>
        <v>#REF!</v>
      </c>
      <c r="AT84" s="238" t="e">
        <f>IF(ISBLANK(Glutamine!#REF!),"",Glutamine!#REF!)</f>
        <v>#REF!</v>
      </c>
      <c r="AU84" s="238" t="e">
        <f>IF(ISBLANK(Glutamine!#REF!),"",Glutamine!#REF!)</f>
        <v>#REF!</v>
      </c>
      <c r="AV84" s="238" t="e">
        <f>IF(ISBLANK(Glutamine!#REF!),"",Glutamine!#REF!)</f>
        <v>#REF!</v>
      </c>
      <c r="AW84" s="238" t="e">
        <f>IF(ISBLANK(Glutamine!#REF!),"",Glutamine!#REF!)</f>
        <v>#REF!</v>
      </c>
      <c r="AX84" s="238" t="e">
        <f>IF(ISBLANK(Glutamine!#REF!),"",Glutamine!#REF!)</f>
        <v>#REF!</v>
      </c>
      <c r="AY84" s="238" t="e">
        <f>IF(ISBLANK(Glutamine!#REF!),"",Glutamine!#REF!)</f>
        <v>#REF!</v>
      </c>
      <c r="AZ84" s="238" t="e">
        <f>IF(ISBLANK(Glutamine!#REF!),"",Glutamine!#REF!)</f>
        <v>#REF!</v>
      </c>
      <c r="BA84" s="238" t="e">
        <f>IF(ISBLANK(Glutamine!#REF!),"",Glutamine!#REF!)</f>
        <v>#REF!</v>
      </c>
      <c r="BB84" s="238" t="e">
        <f>IF(ISBLANK(Glutamine!#REF!),"",Glutamine!#REF!)</f>
        <v>#REF!</v>
      </c>
      <c r="BC84" s="238" t="e">
        <f>IF(ISBLANK(Glutamine!#REF!),"",Glutamine!#REF!)</f>
        <v>#REF!</v>
      </c>
      <c r="BD84" s="238" t="e">
        <f>IF(ISBLANK(Glutamine!#REF!),"",Glutamine!#REF!)</f>
        <v>#REF!</v>
      </c>
      <c r="BE84" s="238" t="e">
        <f>IF(ISBLANK(Glutamine!#REF!),"",Glutamine!#REF!)</f>
        <v>#REF!</v>
      </c>
      <c r="BF84" s="238" t="e">
        <f>IF(ISBLANK(Glutamine!#REF!),"",Glutamine!#REF!)</f>
        <v>#REF!</v>
      </c>
      <c r="BG84" s="238" t="e">
        <f>IF(ISBLANK(Glutamine!#REF!),"",Glutamine!#REF!)</f>
        <v>#REF!</v>
      </c>
      <c r="BH84" s="238" t="e">
        <f>IF(ISBLANK(Glutamine!#REF!),"",Glutamine!#REF!)</f>
        <v>#REF!</v>
      </c>
      <c r="BI84" s="238" t="e">
        <f>IF(ISBLANK(Glutamine!#REF!),"",Glutamine!#REF!)</f>
        <v>#REF!</v>
      </c>
      <c r="BJ84" s="238" t="e">
        <f>IF(ISBLANK(Glutamine!#REF!),"",Glutamine!#REF!)</f>
        <v>#REF!</v>
      </c>
      <c r="BK84" s="238" t="e">
        <f>IF(ISBLANK(Glutamine!#REF!),"",Glutamine!#REF!)</f>
        <v>#REF!</v>
      </c>
      <c r="BL84" s="238" t="e">
        <f>IF(ISBLANK(Glutamine!#REF!),"",Glutamine!#REF!)</f>
        <v>#REF!</v>
      </c>
      <c r="BM84" s="238" t="e">
        <f>IF(ISBLANK(Glutamine!#REF!),"",Glutamine!#REF!)</f>
        <v>#REF!</v>
      </c>
      <c r="BN84" s="238" t="str">
        <f>IF(ISBLANK('In Process Calc.'!B77),"",ROUND('In Process Calc.'!B77,2))</f>
        <v/>
      </c>
      <c r="BO84" s="238" t="str">
        <f>IF(ISBLANK('In Process Calc.'!C77),"",ROUND('In Process Calc.'!C77,2))</f>
        <v/>
      </c>
      <c r="BP84" s="238" t="str">
        <f>IF(ISBLANK('In Process Calc.'!E77),"",'In Process Calc.'!E77)</f>
        <v/>
      </c>
      <c r="BQ84" s="238" t="str">
        <f>IF(ISBLANK('In Process Calc.'!F77),"",'In Process Calc.'!F77)</f>
        <v/>
      </c>
      <c r="BR84" s="238" t="str">
        <f>IF(ISBLANK('In Process Calc.'!H77),"",'In Process Calc.'!H77)</f>
        <v/>
      </c>
      <c r="BS84" s="238" t="str">
        <f>IF(ISBLANK('In Process Calc.'!J77),"",'In Process Calc.'!J77)</f>
        <v/>
      </c>
      <c r="BT84" s="238" t="str">
        <f>IF(ISBLANK('In Process Calc.'!K77),"",'In Process Calc.'!K77)</f>
        <v/>
      </c>
      <c r="BU84" s="238" t="str">
        <f>IF(ISBLANK('In Process Calc.'!L77),"",'In Process Calc.'!L77)</f>
        <v/>
      </c>
      <c r="BV84" s="243" t="str">
        <f>IF(ISBLANK('In Process Calc.'!M77),"",'In Process Calc.'!M77)</f>
        <v/>
      </c>
      <c r="BW84" s="243" t="str">
        <f>IF(ISBLANK('In Process Calc.'!N77),"",'In Process Calc.'!N77)</f>
        <v/>
      </c>
      <c r="BX84" s="243" t="str">
        <f>IF(ISBLANK('In Process Calc.'!O77),"",'In Process Calc.'!O77)</f>
        <v/>
      </c>
      <c r="BY84" s="243" t="str">
        <f>IF(ISBLANK('In Process Calc.'!P77),"",'In Process Calc.'!P77)</f>
        <v/>
      </c>
      <c r="BZ84" s="243" t="str">
        <f>IF(ISBLANK('In Process Calc.'!Q77),"",'In Process Calc.'!Q77)</f>
        <v/>
      </c>
      <c r="CA84" s="243" t="str">
        <f>IF(ISBLANK('In Process Calc.'!R77),"",'In Process Calc.'!R77)</f>
        <v/>
      </c>
      <c r="CB84" s="243" t="str">
        <f>IF(ISBLANK('In Process Calc.'!S77),"",'In Process Calc.'!S77)</f>
        <v/>
      </c>
      <c r="CC84" s="243" t="str">
        <f>IF(ISBLANK('In Process Calc.'!T77),"",'In Process Calc.'!T77)</f>
        <v/>
      </c>
      <c r="CD84" s="243" t="str">
        <f>IF(ISBLANK('In Process Calc.'!U77),"",'In Process Calc.'!U77)</f>
        <v/>
      </c>
      <c r="CE84" s="243" t="str">
        <f>IF(ISBLANK('In Process Calc.'!V77),"",'In Process Calc.'!V77)</f>
        <v/>
      </c>
      <c r="CF84" s="243" t="str">
        <f>IF(ISBLANK('In Process Calc.'!W77),"",'In Process Calc.'!W77)</f>
        <v/>
      </c>
      <c r="CG84" s="243" t="str">
        <f>IF(ISBLANK('In Process Calc.'!X77),"",'In Process Calc.'!X77)</f>
        <v/>
      </c>
      <c r="CH84" s="243" t="str">
        <f>IF(ISBLANK('In Process Calc.'!Y77),"",'In Process Calc.'!Y77)</f>
        <v/>
      </c>
      <c r="CI84" s="243" t="str">
        <f>IF(ISBLANK('In Process Calc.'!Z77),"",'In Process Calc.'!Z77)</f>
        <v/>
      </c>
      <c r="CJ84" s="243" t="str">
        <f>IF(ISBLANK('In Process Calc.'!AA77),"",'In Process Calc.'!AA77)</f>
        <v/>
      </c>
      <c r="CK84" s="243" t="str">
        <f>IF(ISBLANK('In Process Calc.'!AB77),"",'In Process Calc.'!AB77)</f>
        <v/>
      </c>
      <c r="CL84" s="243" t="str">
        <f>IF(ISBLANK('In Process Calc.'!AC77),"",'In Process Calc.'!AC77)</f>
        <v/>
      </c>
      <c r="CM84" s="243" t="str">
        <f>IF(ISBLANK('In Process Calc.'!AD77),"",'In Process Calc.'!AD77)</f>
        <v/>
      </c>
      <c r="CN84" s="243" t="str">
        <f>IF(ISBLANK('In Process Calc.'!AE77),"",'In Process Calc.'!AE77)</f>
        <v/>
      </c>
      <c r="CO84" s="243" t="str">
        <f>IF(ISBLANK('In Process Calc.'!AF77),"",'In Process Calc.'!AF77)</f>
        <v/>
      </c>
      <c r="CP84" s="243" t="str">
        <f>IF(ISBLANK('In Process Calc.'!AG77),"",'In Process Calc.'!AG77)</f>
        <v/>
      </c>
      <c r="CQ84" s="243" t="str">
        <f>IF(ISBLANK('In Process Calc.'!AH77),"",'In Process Calc.'!AH77)</f>
        <v/>
      </c>
      <c r="CR84" s="243" t="str">
        <f>IF(ISBLANK('In Process Calc.'!AI77),"",'In Process Calc.'!AI77)</f>
        <v/>
      </c>
      <c r="CS84" s="243" t="str">
        <f>IF(ISBLANK('In Process Calc.'!AJ77),"",'In Process Calc.'!AJ77)</f>
        <v/>
      </c>
      <c r="CT84" s="243" t="str">
        <f>IF(ISBLANK('In Process Calc.'!AK77),"",'In Process Calc.'!AK77)</f>
        <v/>
      </c>
      <c r="CU84" s="243" t="str">
        <f>IF(ISBLANK('In Process Calc.'!AL77),"",'In Process Calc.'!AL77)</f>
        <v/>
      </c>
      <c r="CV84" s="243" t="str">
        <f>IF(ISBLANK('In Process Calc.'!AM77),"",'In Process Calc.'!AM77)</f>
        <v/>
      </c>
      <c r="CW84" s="243" t="str">
        <f>IF(ISBLANK('In Process Calc.'!AN77),"",'In Process Calc.'!AN77)</f>
        <v/>
      </c>
      <c r="CX84" s="243" t="str">
        <f>IF(ISBLANK('In Process Calc.'!AO77),"",'In Process Calc.'!AO77)</f>
        <v/>
      </c>
      <c r="CY84" s="243" t="str">
        <f>IF(ISBLANK('In Process Calc.'!AP77),"",'In Process Calc.'!AP77)</f>
        <v/>
      </c>
      <c r="CZ84" s="243" t="str">
        <f>IF(ISBLANK('In Process Calc.'!AQ77),"",'In Process Calc.'!AQ77)</f>
        <v/>
      </c>
      <c r="DA84" s="243" t="str">
        <f>IF(ISBLANK('In Process Calc.'!AR77),"",'In Process Calc.'!AR77)</f>
        <v/>
      </c>
      <c r="DB84" s="243" t="str">
        <f>IF(ISBLANK('In Process Calc.'!AS77),"",'In Process Calc.'!AS77)</f>
        <v/>
      </c>
      <c r="DC84" s="243" t="str">
        <f>IF(ISBLANK('In Process Calc.'!AT77),"",'In Process Calc.'!AT77)</f>
        <v/>
      </c>
      <c r="DD84" s="243" t="str">
        <f>IF(ISBLANK('In Process Calc.'!AU77),"",'In Process Calc.'!AU77)</f>
        <v/>
      </c>
      <c r="DE84" s="243" t="str">
        <f>IF(ISBLANK('In Process Calc.'!AV77),"",'In Process Calc.'!AV77)</f>
        <v/>
      </c>
      <c r="DF84" s="243" t="str">
        <f>IF(ISBLANK('In Process Calc.'!AW77),"",'In Process Calc.'!AW77)</f>
        <v/>
      </c>
      <c r="DG84" s="243" t="str">
        <f>IF(ISBLANK('In Process Calc.'!AX77),"",'In Process Calc.'!AX77)</f>
        <v/>
      </c>
      <c r="DH84" s="243" t="str">
        <f>IF(ISBLANK('In Process Calc.'!AY77),"",'In Process Calc.'!AY77)</f>
        <v/>
      </c>
      <c r="DI84" s="243" t="str">
        <f>IF(ISBLANK('In Process Calc.'!AZ77),"",'In Process Calc.'!AZ77)</f>
        <v/>
      </c>
      <c r="DJ84" s="243" t="str">
        <f>IF(ISBLANK('In Process Calc.'!BA77),"",'In Process Calc.'!BA77)</f>
        <v/>
      </c>
      <c r="DK84" s="243" t="str">
        <f>IF(ISBLANK('In Process Calc.'!BB77),"",'In Process Calc.'!BB77)</f>
        <v/>
      </c>
      <c r="DL84" s="243" t="str">
        <f>IF(ISBLANK('In Process Calc.'!BC77),"",'In Process Calc.'!BC77)</f>
        <v/>
      </c>
      <c r="DM84" s="243" t="str">
        <f>IF(ISBLANK('In Process Calc.'!BD77),"",'In Process Calc.'!BD77)</f>
        <v/>
      </c>
      <c r="DN84" s="243" t="str">
        <f>IF(ISBLANK('In Process Calc.'!BE77),"",'In Process Calc.'!BE77)</f>
        <v/>
      </c>
      <c r="DO84" s="243" t="str">
        <f>IF(ISBLANK('In Process Calc.'!BF77),"",'In Process Calc.'!BF77)</f>
        <v/>
      </c>
      <c r="DP84" s="243" t="str">
        <f>IF(ISBLANK('In Process Calc.'!BG77),"",'In Process Calc.'!BG77)</f>
        <v/>
      </c>
      <c r="DQ84" s="243" t="str">
        <f>IF(ISBLANK('In Process Calc.'!BH77),"",'In Process Calc.'!BH77)</f>
        <v/>
      </c>
      <c r="DR84" s="243" t="str">
        <f>IF(ISBLANK('In Process Calc.'!BI77),"",'In Process Calc.'!BI77)</f>
        <v/>
      </c>
      <c r="DS84" s="243" t="str">
        <f>IF(ISBLANK('In Process Calc.'!BJ77),"",'In Process Calc.'!BJ77)</f>
        <v/>
      </c>
      <c r="DT84" s="243" t="str">
        <f>IF(ISBLANK('In Process Calc.'!BK77),"",'In Process Calc.'!BK77)</f>
        <v/>
      </c>
      <c r="DU84" s="243" t="str">
        <f>IF(ISBLANK('In Process Calc.'!BL77),"",'In Process Calc.'!BL77)</f>
        <v/>
      </c>
      <c r="DV84" s="243" t="str">
        <f>IF(ISBLANK('In Process Calc.'!BM77),"",'In Process Calc.'!BM77)</f>
        <v/>
      </c>
      <c r="DW84" s="243" t="str">
        <f>IF(ISBLANK('In Process Calc.'!BN77),"",'In Process Calc.'!BN77)</f>
        <v/>
      </c>
      <c r="DX84" s="243" t="str">
        <f>IF(ISBLANK('In Process Calc.'!BO77),"",'In Process Calc.'!BO77)</f>
        <v/>
      </c>
      <c r="DY84" s="243" t="str">
        <f>IF(ISBLANK('In Process Calc.'!BP77),"",'In Process Calc.'!BP77)</f>
        <v/>
      </c>
      <c r="DZ84" s="243" t="str">
        <f>IF(ISBLANK('In Process Calc.'!BQ77),"",'In Process Calc.'!BQ77)</f>
        <v/>
      </c>
      <c r="EA84" s="243" t="str">
        <f>IF(ISBLANK('In Process Calc.'!BR77),"",'In Process Calc.'!BR77)</f>
        <v/>
      </c>
      <c r="EB84" s="243" t="str">
        <f>IF(ISBLANK('In Process Calc.'!BS77),"",'In Process Calc.'!BS77)</f>
        <v/>
      </c>
      <c r="EC84" s="243" t="str">
        <f>IF(ISBLANK('In Process Calc.'!BT77),"",'In Process Calc.'!BT77)</f>
        <v/>
      </c>
      <c r="ED84" s="243" t="str">
        <f>IF(ISBLANK('In Process Calc.'!BU77),"",'In Process Calc.'!BU77)</f>
        <v/>
      </c>
      <c r="EE84" s="243" t="str">
        <f>IF(ISBLANK('In Process Calc.'!BV77),"",'In Process Calc.'!BV77)</f>
        <v/>
      </c>
      <c r="EF84" s="243" t="str">
        <f>IF(ISBLANK('In Process Calc.'!BW77),"",'In Process Calc.'!BW77)</f>
        <v/>
      </c>
      <c r="EG84" s="243" t="str">
        <f>IF(ISBLANK('In Process Calc.'!BX77),"",'In Process Calc.'!BX77)</f>
        <v/>
      </c>
      <c r="EH84" s="243" t="str">
        <f>IF(ISBLANK('In Process Calc.'!BY77),"",'In Process Calc.'!BY77)</f>
        <v/>
      </c>
      <c r="EI84" s="243" t="str">
        <f>IF(ISBLANK('In Process Calc.'!BZ77),"",'In Process Calc.'!BZ77)</f>
        <v/>
      </c>
      <c r="EJ84" s="243" t="str">
        <f>IF(ISBLANK('In Process Calc.'!CA77),"",'In Process Calc.'!CA77)</f>
        <v/>
      </c>
      <c r="EK84" s="243" t="str">
        <f>IF(ISBLANK('Post Process Calc.'!A84),"",'Post Process Calc.'!A84)</f>
        <v/>
      </c>
      <c r="EL84" s="243" t="str">
        <f>IF(ISBLANK('Post Process Calc.'!C84),"",'Post Process Calc.'!C84)</f>
        <v/>
      </c>
      <c r="EM84" s="243" t="str">
        <f>IF(ISBLANK('Post Process Calc.'!D84),"",'Post Process Calc.'!D84)</f>
        <v/>
      </c>
      <c r="EN84" s="243" t="str">
        <f>IF(ISBLANK('Post Process Calc.'!E84),"",'Post Process Calc.'!E84)</f>
        <v/>
      </c>
      <c r="EO84" s="243" t="str">
        <f>IF(ISBLANK('Post Process Calc.'!F84),"",'Post Process Calc.'!F84)</f>
        <v/>
      </c>
      <c r="EP84" s="243" t="str">
        <f>IF(ISBLANK('Post Process Calc.'!G84),"",'Post Process Calc.'!G84)</f>
        <v/>
      </c>
      <c r="EQ84" s="243" t="str">
        <f>IF(ISBLANK('Post Process Calc.'!H84),"",'Post Process Calc.'!H84)</f>
        <v/>
      </c>
      <c r="ER84" s="243" t="str">
        <f>IF(ISBLANK('Post Process Calc.'!I84),"",'Post Process Calc.'!I84)</f>
        <v/>
      </c>
      <c r="ES84" s="243" t="str">
        <f>IF(ISBLANK('Post Process Calc.'!J84),"",'Post Process Calc.'!J84)</f>
        <v/>
      </c>
      <c r="ET84" s="243" t="str">
        <f>IF(ISBLANK('Post Process Calc.'!K84),"",'Post Process Calc.'!K84)</f>
        <v/>
      </c>
      <c r="EU84" s="243" t="str">
        <f>IF(ISBLANK('Post Process Calc.'!L84),"",'Post Process Calc.'!L84)</f>
        <v/>
      </c>
      <c r="EV84" s="243" t="str">
        <f>IF(ISBLANK('Post Process Calc.'!M84),"",'Post Process Calc.'!M84)</f>
        <v/>
      </c>
      <c r="EW84" s="243" t="str">
        <f>IF(ISBLANK('Post Process Calc.'!N84),"",'Post Process Calc.'!N84)</f>
        <v/>
      </c>
      <c r="EX84" s="243" t="str">
        <f>IF(ISBLANK('Post Process Calc.'!O84),"",'Post Process Calc.'!O84)</f>
        <v/>
      </c>
      <c r="EY84" s="243" t="str">
        <f>IF(ISBLANK('Post Process Calc.'!P84),"",'Post Process Calc.'!P84)</f>
        <v/>
      </c>
      <c r="EZ84" s="243" t="str">
        <f>IF(ISBLANK('Post Process Calc.'!Q84),"",'Post Process Calc.'!Q84)</f>
        <v/>
      </c>
      <c r="FA84" s="243" t="str">
        <f>IF(ISBLANK('Post Process Calc.'!R84),"",'Post Process Calc.'!R84)</f>
        <v/>
      </c>
      <c r="FB84" s="243" t="str">
        <f>IF(ISBLANK('Post Process Calc.'!S84),"",'Post Process Calc.'!S84)</f>
        <v/>
      </c>
      <c r="FC84" s="243" t="str">
        <f>IF(ISBLANK('Post Process Calc.'!T84),"",'Post Process Calc.'!T84)</f>
        <v/>
      </c>
      <c r="FD84" s="243" t="str">
        <f>IF(ISBLANK('Post Process Calc.'!U84),"",'Post Process Calc.'!U84)</f>
        <v/>
      </c>
      <c r="FE84" s="243" t="str">
        <f>IF(ISBLANK('Post Process Calc.'!V84),"",'Post Process Calc.'!V84)</f>
        <v/>
      </c>
      <c r="FF84" s="243" t="str">
        <f>IF(ISBLANK('Post Process Calc.'!W84),"",'Post Process Calc.'!W84)</f>
        <v/>
      </c>
      <c r="FG84" s="243" t="str">
        <f>IF(ISBLANK('Post Process Calc.'!X84),"",'Post Process Calc.'!X84)</f>
        <v/>
      </c>
      <c r="FH84" s="243" t="str">
        <f>IF(ISBLANK('Post Process Calc.'!Y84),"",'Post Process Calc.'!Y84)</f>
        <v/>
      </c>
      <c r="FI84" s="243" t="str">
        <f>IF(ISBLANK('Post Process Calc.'!Z84),"",'Post Process Calc.'!Z84)</f>
        <v/>
      </c>
      <c r="FJ84" s="243" t="str">
        <f>IF(ISBLANK('Post Process Calc.'!AA84),"",'Post Process Calc.'!AA84)</f>
        <v/>
      </c>
      <c r="FK84" s="243" t="str">
        <f>IF(ISBLANK('Post Process Calc.'!AB84),"",'Post Process Calc.'!AB84)</f>
        <v/>
      </c>
      <c r="FL84" s="243" t="str">
        <f>IF(ISBLANK('Post Process Calc.'!AC84),"",'Post Process Calc.'!AC84)</f>
        <v/>
      </c>
      <c r="FM84" s="243" t="str">
        <f>IF(ISBLANK('Post Process Calc.'!AD84),"",'Post Process Calc.'!AD84)</f>
        <v/>
      </c>
      <c r="FN84" s="243" t="str">
        <f>IF(ISBLANK('Post Process Calc.'!AE84),"",'Post Process Calc.'!AE84)</f>
        <v/>
      </c>
      <c r="FO84" s="243" t="str">
        <f>IF(ISBLANK('Post Process Calc.'!AF84),"",'Post Process Calc.'!AF84)</f>
        <v/>
      </c>
      <c r="FP84" s="243" t="str">
        <f>IF(ISBLANK('Post Process Calc.'!AG84),"",'Post Process Calc.'!AG84)</f>
        <v/>
      </c>
      <c r="FQ84" s="243" t="str">
        <f>IF(ISBLANK('Post Process Calc.'!AH84),"",'Post Process Calc.'!AH84)</f>
        <v/>
      </c>
      <c r="FR84" s="243" t="str">
        <f>IF(ISBLANK('Post Process Calc.'!AI84),"",'Post Process Calc.'!AI84)</f>
        <v/>
      </c>
      <c r="FS84" s="243" t="str">
        <f>IF(ISBLANK('Post Process Calc.'!AJ84),"",'Post Process Calc.'!AJ84)</f>
        <v/>
      </c>
    </row>
    <row r="85" spans="1:175">
      <c r="A85" s="238" t="str">
        <f>IF(Glutamine!B76&lt;&gt;0,Glutamine!$B$1,"")</f>
        <v/>
      </c>
      <c r="B85" s="238" t="str">
        <f>IF(ISBLANK(Glutamine!A76),"",Glutamine!A76)</f>
        <v/>
      </c>
      <c r="C85" s="245" t="str">
        <f>IF(ISBLANK(Glutamine!B76),"",Glutamine!B76)</f>
        <v/>
      </c>
      <c r="D85" s="246" t="str">
        <f>IF(ISBLANK(Glutamine!C76),"",Glutamine!C76)</f>
        <v/>
      </c>
      <c r="E85" s="238" t="str">
        <f>IF(ISBLANK(Glutamine!D76),"",Glutamine!D76)</f>
        <v/>
      </c>
      <c r="F85" s="238" t="str">
        <f>IF(ISBLANK(Glutamine!E76),"",Glutamine!E76)</f>
        <v/>
      </c>
      <c r="G85" s="238" t="str">
        <f>IF(ISBLANK(Glutamine!G76),"",Glutamine!G76)</f>
        <v/>
      </c>
      <c r="H85" s="238" t="str">
        <f>IF(ISBLANK(Glutamine!H76),"",Glutamine!H76)</f>
        <v/>
      </c>
      <c r="I85" s="238" t="str">
        <f>IF(ISBLANK(Glutamine!I76),"",Glutamine!I76)</f>
        <v/>
      </c>
      <c r="J85" s="238" t="str">
        <f>IF(ISBLANK(Glutamine!J76),"",Glutamine!J76)</f>
        <v/>
      </c>
      <c r="K85" s="238" t="str">
        <f>IF(ISBLANK(Glutamine!K76),"",Glutamine!K76)</f>
        <v/>
      </c>
      <c r="L85" s="238" t="str">
        <f>IF(ISBLANK(Glutamine!L76),"",Glutamine!L76)</f>
        <v/>
      </c>
      <c r="M85" s="238" t="str">
        <f>IF(ISBLANK(Glutamine!M76),"",Glutamine!M76)</f>
        <v/>
      </c>
      <c r="N85" s="238" t="str">
        <f>IF(ISBLANK(Glutamine!N76),"",Glutamine!N76)</f>
        <v/>
      </c>
      <c r="O85" s="238" t="str">
        <f>IF(ISBLANK(Glutamine!O76),"",Glutamine!O76)</f>
        <v/>
      </c>
      <c r="P85" s="238" t="str">
        <f>IF(ISBLANK(Glutamine!P76),"",Glutamine!P76)</f>
        <v/>
      </c>
      <c r="Q85" s="238" t="str">
        <f>IF(ISBLANK(Glutamine!Q76),"",Glutamine!Q76)</f>
        <v/>
      </c>
      <c r="R85" s="238" t="str">
        <f>IF(ISBLANK(Glutamine!R76),"",Glutamine!R76)</f>
        <v/>
      </c>
      <c r="S85" s="238" t="str">
        <f>IF(ISBLANK(Glutamine!S76),"",Glutamine!S76)</f>
        <v/>
      </c>
      <c r="T85" s="238" t="str">
        <f>IF(ISBLANK(Glutamine!T76),"",Glutamine!T76)</f>
        <v/>
      </c>
      <c r="U85" s="238" t="str">
        <f>IF(ISBLANK(Glutamine!U76),"",Glutamine!U76)</f>
        <v/>
      </c>
      <c r="V85" s="238" t="str">
        <f>IF(ISBLANK(Glutamine!V76),"",Glutamine!V76)</f>
        <v/>
      </c>
      <c r="W85" s="238" t="str">
        <f>IF(ISBLANK(Glutamine!W76),"",Glutamine!W76)</f>
        <v/>
      </c>
      <c r="X85" s="238" t="str">
        <f>IF(ISBLANK(Glutamine!X76),"",Glutamine!X76)</f>
        <v/>
      </c>
      <c r="Y85" s="238" t="str">
        <f>IF(ISBLANK(Glutamine!Y76),"",Glutamine!Y76)</f>
        <v/>
      </c>
      <c r="Z85" s="238" t="str">
        <f>IF(ISBLANK(Glutamine!Z76),"",Glutamine!Z76)</f>
        <v/>
      </c>
      <c r="AA85" s="238" t="str">
        <f>IF(ISBLANK(Glutamine!AA76),"",Glutamine!AA76)</f>
        <v/>
      </c>
      <c r="AB85" s="238" t="str">
        <f>IF(ISBLANK(Glutamine!AB76),"",Glutamine!AB76)</f>
        <v/>
      </c>
      <c r="AC85" s="238" t="str">
        <f>IF(ISBLANK(Glutamine!AC76),"",Glutamine!AC76)</f>
        <v/>
      </c>
      <c r="AD85" s="238" t="str">
        <f>IF(ISBLANK(Glutamine!AD76),"",Glutamine!AD76)</f>
        <v/>
      </c>
      <c r="AE85" s="238" t="str">
        <f>IF(ISBLANK(Glutamine!AE76),"",Glutamine!AE76)</f>
        <v/>
      </c>
      <c r="AF85" s="238" t="str">
        <f>IF(ISBLANK(Glutamine!AF76),"",Glutamine!AF76)</f>
        <v/>
      </c>
      <c r="AG85" s="238" t="str">
        <f>IF(ISBLANK(Glutamine!AG76),"",Glutamine!AG76)</f>
        <v/>
      </c>
      <c r="AH85" s="238" t="str">
        <f>IF(ISBLANK(Glutamine!AH76),"",Glutamine!AH76)</f>
        <v/>
      </c>
      <c r="AI85" s="238" t="str">
        <f>IF(ISBLANK(Glutamine!AI76),"",Glutamine!AI76)</f>
        <v/>
      </c>
      <c r="AJ85" s="238" t="str">
        <f>IF(ISBLANK(Glutamine!AJ76),"",Glutamine!AJ76)</f>
        <v/>
      </c>
      <c r="AK85" s="238" t="str">
        <f>IF(ISBLANK(Glutamine!AK76),"",Glutamine!AK76)</f>
        <v/>
      </c>
      <c r="AL85" s="238" t="str">
        <f>IF(ISBLANK(Glutamine!AL76),"",Glutamine!AL76)</f>
        <v/>
      </c>
      <c r="AM85" s="238" t="str">
        <f>IF(ISBLANK(Glutamine!AM76),"",Glutamine!AM76)</f>
        <v/>
      </c>
      <c r="AN85" s="238" t="str">
        <f>IF(ISBLANK(Glutamine!AN76),"",Glutamine!AN76)</f>
        <v/>
      </c>
      <c r="AO85" s="238" t="str">
        <f>IF(ISBLANK(Glutamine!AO76),"",Glutamine!AO76)</f>
        <v/>
      </c>
      <c r="AP85" s="238" t="str">
        <f>IF(ISBLANK(Glutamine!AP76),"",Glutamine!AP76)</f>
        <v/>
      </c>
      <c r="AQ85" s="238" t="e">
        <f>IF(ISBLANK(Glutamine!#REF!),"",Glutamine!#REF!)</f>
        <v>#REF!</v>
      </c>
      <c r="AR85" s="238" t="e">
        <f>IF(ISBLANK(Glutamine!#REF!),"",Glutamine!#REF!)</f>
        <v>#REF!</v>
      </c>
      <c r="AS85" s="238" t="e">
        <f>IF(ISBLANK(Glutamine!#REF!),"",Glutamine!#REF!)</f>
        <v>#REF!</v>
      </c>
      <c r="AT85" s="238" t="e">
        <f>IF(ISBLANK(Glutamine!#REF!),"",Glutamine!#REF!)</f>
        <v>#REF!</v>
      </c>
      <c r="AU85" s="238" t="e">
        <f>IF(ISBLANK(Glutamine!#REF!),"",Glutamine!#REF!)</f>
        <v>#REF!</v>
      </c>
      <c r="AV85" s="238" t="e">
        <f>IF(ISBLANK(Glutamine!#REF!),"",Glutamine!#REF!)</f>
        <v>#REF!</v>
      </c>
      <c r="AW85" s="238" t="e">
        <f>IF(ISBLANK(Glutamine!#REF!),"",Glutamine!#REF!)</f>
        <v>#REF!</v>
      </c>
      <c r="AX85" s="238" t="e">
        <f>IF(ISBLANK(Glutamine!#REF!),"",Glutamine!#REF!)</f>
        <v>#REF!</v>
      </c>
      <c r="AY85" s="238" t="e">
        <f>IF(ISBLANK(Glutamine!#REF!),"",Glutamine!#REF!)</f>
        <v>#REF!</v>
      </c>
      <c r="AZ85" s="238" t="e">
        <f>IF(ISBLANK(Glutamine!#REF!),"",Glutamine!#REF!)</f>
        <v>#REF!</v>
      </c>
      <c r="BA85" s="238" t="e">
        <f>IF(ISBLANK(Glutamine!#REF!),"",Glutamine!#REF!)</f>
        <v>#REF!</v>
      </c>
      <c r="BB85" s="238" t="e">
        <f>IF(ISBLANK(Glutamine!#REF!),"",Glutamine!#REF!)</f>
        <v>#REF!</v>
      </c>
      <c r="BC85" s="238" t="e">
        <f>IF(ISBLANK(Glutamine!#REF!),"",Glutamine!#REF!)</f>
        <v>#REF!</v>
      </c>
      <c r="BD85" s="238" t="e">
        <f>IF(ISBLANK(Glutamine!#REF!),"",Glutamine!#REF!)</f>
        <v>#REF!</v>
      </c>
      <c r="BE85" s="238" t="e">
        <f>IF(ISBLANK(Glutamine!#REF!),"",Glutamine!#REF!)</f>
        <v>#REF!</v>
      </c>
      <c r="BF85" s="238" t="e">
        <f>IF(ISBLANK(Glutamine!#REF!),"",Glutamine!#REF!)</f>
        <v>#REF!</v>
      </c>
      <c r="BG85" s="238" t="e">
        <f>IF(ISBLANK(Glutamine!#REF!),"",Glutamine!#REF!)</f>
        <v>#REF!</v>
      </c>
      <c r="BH85" s="238" t="e">
        <f>IF(ISBLANK(Glutamine!#REF!),"",Glutamine!#REF!)</f>
        <v>#REF!</v>
      </c>
      <c r="BI85" s="238" t="e">
        <f>IF(ISBLANK(Glutamine!#REF!),"",Glutamine!#REF!)</f>
        <v>#REF!</v>
      </c>
      <c r="BJ85" s="238" t="e">
        <f>IF(ISBLANK(Glutamine!#REF!),"",Glutamine!#REF!)</f>
        <v>#REF!</v>
      </c>
      <c r="BK85" s="238" t="e">
        <f>IF(ISBLANK(Glutamine!#REF!),"",Glutamine!#REF!)</f>
        <v>#REF!</v>
      </c>
      <c r="BL85" s="238" t="e">
        <f>IF(ISBLANK(Glutamine!#REF!),"",Glutamine!#REF!)</f>
        <v>#REF!</v>
      </c>
      <c r="BM85" s="238" t="e">
        <f>IF(ISBLANK(Glutamine!#REF!),"",Glutamine!#REF!)</f>
        <v>#REF!</v>
      </c>
      <c r="BN85" s="238" t="str">
        <f>IF(ISBLANK('In Process Calc.'!B78),"",ROUND('In Process Calc.'!B78,2))</f>
        <v/>
      </c>
      <c r="BO85" s="238" t="str">
        <f>IF(ISBLANK('In Process Calc.'!C78),"",ROUND('In Process Calc.'!C78,2))</f>
        <v/>
      </c>
      <c r="BP85" s="238" t="str">
        <f>IF(ISBLANK('In Process Calc.'!E78),"",'In Process Calc.'!E78)</f>
        <v/>
      </c>
      <c r="BQ85" s="238" t="str">
        <f>IF(ISBLANK('In Process Calc.'!F78),"",'In Process Calc.'!F78)</f>
        <v/>
      </c>
      <c r="BR85" s="238" t="str">
        <f>IF(ISBLANK('In Process Calc.'!H78),"",'In Process Calc.'!H78)</f>
        <v/>
      </c>
      <c r="BS85" s="238" t="str">
        <f>IF(ISBLANK('In Process Calc.'!J78),"",'In Process Calc.'!J78)</f>
        <v/>
      </c>
      <c r="BT85" s="238" t="str">
        <f>IF(ISBLANK('In Process Calc.'!K78),"",'In Process Calc.'!K78)</f>
        <v/>
      </c>
      <c r="BU85" s="238" t="str">
        <f>IF(ISBLANK('In Process Calc.'!L78),"",'In Process Calc.'!L78)</f>
        <v/>
      </c>
      <c r="BV85" s="243" t="str">
        <f>IF(ISBLANK('In Process Calc.'!M78),"",'In Process Calc.'!M78)</f>
        <v/>
      </c>
      <c r="BW85" s="243" t="str">
        <f>IF(ISBLANK('In Process Calc.'!N78),"",'In Process Calc.'!N78)</f>
        <v/>
      </c>
      <c r="BX85" s="243" t="str">
        <f>IF(ISBLANK('In Process Calc.'!O78),"",'In Process Calc.'!O78)</f>
        <v/>
      </c>
      <c r="BY85" s="243" t="str">
        <f>IF(ISBLANK('In Process Calc.'!P78),"",'In Process Calc.'!P78)</f>
        <v/>
      </c>
      <c r="BZ85" s="243" t="str">
        <f>IF(ISBLANK('In Process Calc.'!Q78),"",'In Process Calc.'!Q78)</f>
        <v/>
      </c>
      <c r="CA85" s="243" t="str">
        <f>IF(ISBLANK('In Process Calc.'!R78),"",'In Process Calc.'!R78)</f>
        <v/>
      </c>
      <c r="CB85" s="243" t="str">
        <f>IF(ISBLANK('In Process Calc.'!S78),"",'In Process Calc.'!S78)</f>
        <v/>
      </c>
      <c r="CC85" s="243" t="str">
        <f>IF(ISBLANK('In Process Calc.'!T78),"",'In Process Calc.'!T78)</f>
        <v/>
      </c>
      <c r="CD85" s="243" t="str">
        <f>IF(ISBLANK('In Process Calc.'!U78),"",'In Process Calc.'!U78)</f>
        <v/>
      </c>
      <c r="CE85" s="243" t="str">
        <f>IF(ISBLANK('In Process Calc.'!V78),"",'In Process Calc.'!V78)</f>
        <v/>
      </c>
      <c r="CF85" s="243" t="str">
        <f>IF(ISBLANK('In Process Calc.'!W78),"",'In Process Calc.'!W78)</f>
        <v/>
      </c>
      <c r="CG85" s="243" t="str">
        <f>IF(ISBLANK('In Process Calc.'!X78),"",'In Process Calc.'!X78)</f>
        <v/>
      </c>
      <c r="CH85" s="243" t="str">
        <f>IF(ISBLANK('In Process Calc.'!Y78),"",'In Process Calc.'!Y78)</f>
        <v/>
      </c>
      <c r="CI85" s="243" t="str">
        <f>IF(ISBLANK('In Process Calc.'!Z78),"",'In Process Calc.'!Z78)</f>
        <v/>
      </c>
      <c r="CJ85" s="243" t="str">
        <f>IF(ISBLANK('In Process Calc.'!AA78),"",'In Process Calc.'!AA78)</f>
        <v/>
      </c>
      <c r="CK85" s="243" t="str">
        <f>IF(ISBLANK('In Process Calc.'!AB78),"",'In Process Calc.'!AB78)</f>
        <v/>
      </c>
      <c r="CL85" s="243" t="str">
        <f>IF(ISBLANK('In Process Calc.'!AC78),"",'In Process Calc.'!AC78)</f>
        <v/>
      </c>
      <c r="CM85" s="243" t="str">
        <f>IF(ISBLANK('In Process Calc.'!AD78),"",'In Process Calc.'!AD78)</f>
        <v/>
      </c>
      <c r="CN85" s="243" t="str">
        <f>IF(ISBLANK('In Process Calc.'!AE78),"",'In Process Calc.'!AE78)</f>
        <v/>
      </c>
      <c r="CO85" s="243" t="str">
        <f>IF(ISBLANK('In Process Calc.'!AF78),"",'In Process Calc.'!AF78)</f>
        <v/>
      </c>
      <c r="CP85" s="243" t="str">
        <f>IF(ISBLANK('In Process Calc.'!AG78),"",'In Process Calc.'!AG78)</f>
        <v/>
      </c>
      <c r="CQ85" s="243" t="str">
        <f>IF(ISBLANK('In Process Calc.'!AH78),"",'In Process Calc.'!AH78)</f>
        <v/>
      </c>
      <c r="CR85" s="243" t="str">
        <f>IF(ISBLANK('In Process Calc.'!AI78),"",'In Process Calc.'!AI78)</f>
        <v/>
      </c>
      <c r="CS85" s="243" t="str">
        <f>IF(ISBLANK('In Process Calc.'!AJ78),"",'In Process Calc.'!AJ78)</f>
        <v/>
      </c>
      <c r="CT85" s="243" t="str">
        <f>IF(ISBLANK('In Process Calc.'!AK78),"",'In Process Calc.'!AK78)</f>
        <v/>
      </c>
      <c r="CU85" s="243" t="str">
        <f>IF(ISBLANK('In Process Calc.'!AL78),"",'In Process Calc.'!AL78)</f>
        <v/>
      </c>
      <c r="CV85" s="243" t="str">
        <f>IF(ISBLANK('In Process Calc.'!AM78),"",'In Process Calc.'!AM78)</f>
        <v/>
      </c>
      <c r="CW85" s="243" t="str">
        <f>IF(ISBLANK('In Process Calc.'!AN78),"",'In Process Calc.'!AN78)</f>
        <v/>
      </c>
      <c r="CX85" s="243" t="str">
        <f>IF(ISBLANK('In Process Calc.'!AO78),"",'In Process Calc.'!AO78)</f>
        <v/>
      </c>
      <c r="CY85" s="243" t="str">
        <f>IF(ISBLANK('In Process Calc.'!AP78),"",'In Process Calc.'!AP78)</f>
        <v/>
      </c>
      <c r="CZ85" s="243" t="str">
        <f>IF(ISBLANK('In Process Calc.'!AQ78),"",'In Process Calc.'!AQ78)</f>
        <v/>
      </c>
      <c r="DA85" s="243" t="str">
        <f>IF(ISBLANK('In Process Calc.'!AR78),"",'In Process Calc.'!AR78)</f>
        <v/>
      </c>
      <c r="DB85" s="243" t="str">
        <f>IF(ISBLANK('In Process Calc.'!AS78),"",'In Process Calc.'!AS78)</f>
        <v/>
      </c>
      <c r="DC85" s="243" t="str">
        <f>IF(ISBLANK('In Process Calc.'!AT78),"",'In Process Calc.'!AT78)</f>
        <v/>
      </c>
      <c r="DD85" s="243" t="str">
        <f>IF(ISBLANK('In Process Calc.'!AU78),"",'In Process Calc.'!AU78)</f>
        <v/>
      </c>
      <c r="DE85" s="243" t="str">
        <f>IF(ISBLANK('In Process Calc.'!AV78),"",'In Process Calc.'!AV78)</f>
        <v/>
      </c>
      <c r="DF85" s="243" t="str">
        <f>IF(ISBLANK('In Process Calc.'!AW78),"",'In Process Calc.'!AW78)</f>
        <v/>
      </c>
      <c r="DG85" s="243" t="str">
        <f>IF(ISBLANK('In Process Calc.'!AX78),"",'In Process Calc.'!AX78)</f>
        <v/>
      </c>
      <c r="DH85" s="243" t="str">
        <f>IF(ISBLANK('In Process Calc.'!AY78),"",'In Process Calc.'!AY78)</f>
        <v/>
      </c>
      <c r="DI85" s="243" t="str">
        <f>IF(ISBLANK('In Process Calc.'!AZ78),"",'In Process Calc.'!AZ78)</f>
        <v/>
      </c>
      <c r="DJ85" s="243" t="str">
        <f>IF(ISBLANK('In Process Calc.'!BA78),"",'In Process Calc.'!BA78)</f>
        <v/>
      </c>
      <c r="DK85" s="243" t="str">
        <f>IF(ISBLANK('In Process Calc.'!BB78),"",'In Process Calc.'!BB78)</f>
        <v/>
      </c>
      <c r="DL85" s="243" t="str">
        <f>IF(ISBLANK('In Process Calc.'!BC78),"",'In Process Calc.'!BC78)</f>
        <v/>
      </c>
      <c r="DM85" s="243" t="str">
        <f>IF(ISBLANK('In Process Calc.'!BD78),"",'In Process Calc.'!BD78)</f>
        <v/>
      </c>
      <c r="DN85" s="243" t="str">
        <f>IF(ISBLANK('In Process Calc.'!BE78),"",'In Process Calc.'!BE78)</f>
        <v/>
      </c>
      <c r="DO85" s="243" t="str">
        <f>IF(ISBLANK('In Process Calc.'!BF78),"",'In Process Calc.'!BF78)</f>
        <v/>
      </c>
      <c r="DP85" s="243" t="str">
        <f>IF(ISBLANK('In Process Calc.'!BG78),"",'In Process Calc.'!BG78)</f>
        <v/>
      </c>
      <c r="DQ85" s="243" t="str">
        <f>IF(ISBLANK('In Process Calc.'!BH78),"",'In Process Calc.'!BH78)</f>
        <v/>
      </c>
      <c r="DR85" s="243" t="str">
        <f>IF(ISBLANK('In Process Calc.'!BI78),"",'In Process Calc.'!BI78)</f>
        <v/>
      </c>
      <c r="DS85" s="243" t="str">
        <f>IF(ISBLANK('In Process Calc.'!BJ78),"",'In Process Calc.'!BJ78)</f>
        <v/>
      </c>
      <c r="DT85" s="243" t="str">
        <f>IF(ISBLANK('In Process Calc.'!BK78),"",'In Process Calc.'!BK78)</f>
        <v/>
      </c>
      <c r="DU85" s="243" t="str">
        <f>IF(ISBLANK('In Process Calc.'!BL78),"",'In Process Calc.'!BL78)</f>
        <v/>
      </c>
      <c r="DV85" s="243" t="str">
        <f>IF(ISBLANK('In Process Calc.'!BM78),"",'In Process Calc.'!BM78)</f>
        <v/>
      </c>
      <c r="DW85" s="243" t="str">
        <f>IF(ISBLANK('In Process Calc.'!BN78),"",'In Process Calc.'!BN78)</f>
        <v/>
      </c>
      <c r="DX85" s="243" t="str">
        <f>IF(ISBLANK('In Process Calc.'!BO78),"",'In Process Calc.'!BO78)</f>
        <v/>
      </c>
      <c r="DY85" s="243" t="str">
        <f>IF(ISBLANK('In Process Calc.'!BP78),"",'In Process Calc.'!BP78)</f>
        <v/>
      </c>
      <c r="DZ85" s="243" t="str">
        <f>IF(ISBLANK('In Process Calc.'!BQ78),"",'In Process Calc.'!BQ78)</f>
        <v/>
      </c>
      <c r="EA85" s="243" t="str">
        <f>IF(ISBLANK('In Process Calc.'!BR78),"",'In Process Calc.'!BR78)</f>
        <v/>
      </c>
      <c r="EB85" s="243" t="str">
        <f>IF(ISBLANK('In Process Calc.'!BS78),"",'In Process Calc.'!BS78)</f>
        <v/>
      </c>
      <c r="EC85" s="243" t="str">
        <f>IF(ISBLANK('In Process Calc.'!BT78),"",'In Process Calc.'!BT78)</f>
        <v/>
      </c>
      <c r="ED85" s="243" t="str">
        <f>IF(ISBLANK('In Process Calc.'!BU78),"",'In Process Calc.'!BU78)</f>
        <v/>
      </c>
      <c r="EE85" s="243" t="str">
        <f>IF(ISBLANK('In Process Calc.'!BV78),"",'In Process Calc.'!BV78)</f>
        <v/>
      </c>
      <c r="EF85" s="243" t="str">
        <f>IF(ISBLANK('In Process Calc.'!BW78),"",'In Process Calc.'!BW78)</f>
        <v/>
      </c>
      <c r="EG85" s="243" t="str">
        <f>IF(ISBLANK('In Process Calc.'!BX78),"",'In Process Calc.'!BX78)</f>
        <v/>
      </c>
      <c r="EH85" s="243" t="str">
        <f>IF(ISBLANK('In Process Calc.'!BY78),"",'In Process Calc.'!BY78)</f>
        <v/>
      </c>
      <c r="EI85" s="243" t="str">
        <f>IF(ISBLANK('In Process Calc.'!BZ78),"",'In Process Calc.'!BZ78)</f>
        <v/>
      </c>
      <c r="EJ85" s="243" t="str">
        <f>IF(ISBLANK('In Process Calc.'!CA78),"",'In Process Calc.'!CA78)</f>
        <v/>
      </c>
      <c r="EK85" s="243" t="str">
        <f>IF(ISBLANK('Post Process Calc.'!A85),"",'Post Process Calc.'!A85)</f>
        <v/>
      </c>
      <c r="EL85" s="243" t="str">
        <f>IF(ISBLANK('Post Process Calc.'!C85),"",'Post Process Calc.'!C85)</f>
        <v/>
      </c>
      <c r="EM85" s="243" t="str">
        <f>IF(ISBLANK('Post Process Calc.'!D85),"",'Post Process Calc.'!D85)</f>
        <v/>
      </c>
      <c r="EN85" s="243" t="str">
        <f>IF(ISBLANK('Post Process Calc.'!E85),"",'Post Process Calc.'!E85)</f>
        <v/>
      </c>
      <c r="EO85" s="243" t="str">
        <f>IF(ISBLANK('Post Process Calc.'!F85),"",'Post Process Calc.'!F85)</f>
        <v/>
      </c>
      <c r="EP85" s="243" t="str">
        <f>IF(ISBLANK('Post Process Calc.'!G85),"",'Post Process Calc.'!G85)</f>
        <v/>
      </c>
      <c r="EQ85" s="243" t="str">
        <f>IF(ISBLANK('Post Process Calc.'!H85),"",'Post Process Calc.'!H85)</f>
        <v/>
      </c>
      <c r="ER85" s="243" t="str">
        <f>IF(ISBLANK('Post Process Calc.'!I85),"",'Post Process Calc.'!I85)</f>
        <v/>
      </c>
      <c r="ES85" s="243" t="str">
        <f>IF(ISBLANK('Post Process Calc.'!J85),"",'Post Process Calc.'!J85)</f>
        <v/>
      </c>
      <c r="ET85" s="243" t="str">
        <f>IF(ISBLANK('Post Process Calc.'!K85),"",'Post Process Calc.'!K85)</f>
        <v/>
      </c>
      <c r="EU85" s="243" t="str">
        <f>IF(ISBLANK('Post Process Calc.'!L85),"",'Post Process Calc.'!L85)</f>
        <v/>
      </c>
      <c r="EV85" s="243" t="str">
        <f>IF(ISBLANK('Post Process Calc.'!M85),"",'Post Process Calc.'!M85)</f>
        <v/>
      </c>
      <c r="EW85" s="243" t="str">
        <f>IF(ISBLANK('Post Process Calc.'!N85),"",'Post Process Calc.'!N85)</f>
        <v/>
      </c>
      <c r="EX85" s="243" t="str">
        <f>IF(ISBLANK('Post Process Calc.'!O85),"",'Post Process Calc.'!O85)</f>
        <v/>
      </c>
      <c r="EY85" s="243" t="str">
        <f>IF(ISBLANK('Post Process Calc.'!P85),"",'Post Process Calc.'!P85)</f>
        <v/>
      </c>
      <c r="EZ85" s="243" t="str">
        <f>IF(ISBLANK('Post Process Calc.'!Q85),"",'Post Process Calc.'!Q85)</f>
        <v/>
      </c>
      <c r="FA85" s="243" t="str">
        <f>IF(ISBLANK('Post Process Calc.'!R85),"",'Post Process Calc.'!R85)</f>
        <v/>
      </c>
      <c r="FB85" s="243" t="str">
        <f>IF(ISBLANK('Post Process Calc.'!S85),"",'Post Process Calc.'!S85)</f>
        <v/>
      </c>
      <c r="FC85" s="243" t="str">
        <f>IF(ISBLANK('Post Process Calc.'!T85),"",'Post Process Calc.'!T85)</f>
        <v/>
      </c>
      <c r="FD85" s="243" t="str">
        <f>IF(ISBLANK('Post Process Calc.'!U85),"",'Post Process Calc.'!U85)</f>
        <v/>
      </c>
      <c r="FE85" s="243" t="str">
        <f>IF(ISBLANK('Post Process Calc.'!V85),"",'Post Process Calc.'!V85)</f>
        <v/>
      </c>
      <c r="FF85" s="243" t="str">
        <f>IF(ISBLANK('Post Process Calc.'!W85),"",'Post Process Calc.'!W85)</f>
        <v/>
      </c>
      <c r="FG85" s="243" t="str">
        <f>IF(ISBLANK('Post Process Calc.'!X85),"",'Post Process Calc.'!X85)</f>
        <v/>
      </c>
      <c r="FH85" s="243" t="str">
        <f>IF(ISBLANK('Post Process Calc.'!Y85),"",'Post Process Calc.'!Y85)</f>
        <v/>
      </c>
      <c r="FI85" s="243" t="str">
        <f>IF(ISBLANK('Post Process Calc.'!Z85),"",'Post Process Calc.'!Z85)</f>
        <v/>
      </c>
      <c r="FJ85" s="243" t="str">
        <f>IF(ISBLANK('Post Process Calc.'!AA85),"",'Post Process Calc.'!AA85)</f>
        <v/>
      </c>
      <c r="FK85" s="243" t="str">
        <f>IF(ISBLANK('Post Process Calc.'!AB85),"",'Post Process Calc.'!AB85)</f>
        <v/>
      </c>
      <c r="FL85" s="243" t="str">
        <f>IF(ISBLANK('Post Process Calc.'!AC85),"",'Post Process Calc.'!AC85)</f>
        <v/>
      </c>
      <c r="FM85" s="243" t="str">
        <f>IF(ISBLANK('Post Process Calc.'!AD85),"",'Post Process Calc.'!AD85)</f>
        <v/>
      </c>
      <c r="FN85" s="243" t="str">
        <f>IF(ISBLANK('Post Process Calc.'!AE85),"",'Post Process Calc.'!AE85)</f>
        <v/>
      </c>
      <c r="FO85" s="243" t="str">
        <f>IF(ISBLANK('Post Process Calc.'!AF85),"",'Post Process Calc.'!AF85)</f>
        <v/>
      </c>
      <c r="FP85" s="243" t="str">
        <f>IF(ISBLANK('Post Process Calc.'!AG85),"",'Post Process Calc.'!AG85)</f>
        <v/>
      </c>
      <c r="FQ85" s="243" t="str">
        <f>IF(ISBLANK('Post Process Calc.'!AH85),"",'Post Process Calc.'!AH85)</f>
        <v/>
      </c>
      <c r="FR85" s="243" t="str">
        <f>IF(ISBLANK('Post Process Calc.'!AI85),"",'Post Process Calc.'!AI85)</f>
        <v/>
      </c>
      <c r="FS85" s="243" t="str">
        <f>IF(ISBLANK('Post Process Calc.'!AJ85),"",'Post Process Calc.'!AJ85)</f>
        <v/>
      </c>
    </row>
    <row r="86" spans="1:175">
      <c r="A86" s="238" t="str">
        <f>IF(Glutamine!B77&lt;&gt;0,Glutamine!$B$1,"")</f>
        <v/>
      </c>
      <c r="B86" s="238" t="str">
        <f>IF(ISBLANK(Glutamine!A77),"",Glutamine!A77)</f>
        <v/>
      </c>
      <c r="C86" s="245" t="str">
        <f>IF(ISBLANK(Glutamine!B77),"",Glutamine!B77)</f>
        <v/>
      </c>
      <c r="D86" s="246" t="str">
        <f>IF(ISBLANK(Glutamine!C77),"",Glutamine!C77)</f>
        <v/>
      </c>
      <c r="E86" s="238" t="str">
        <f>IF(ISBLANK(Glutamine!D77),"",Glutamine!D77)</f>
        <v/>
      </c>
      <c r="F86" s="238" t="str">
        <f>IF(ISBLANK(Glutamine!E77),"",Glutamine!E77)</f>
        <v/>
      </c>
      <c r="G86" s="238" t="str">
        <f>IF(ISBLANK(Glutamine!G77),"",Glutamine!G77)</f>
        <v/>
      </c>
      <c r="H86" s="238" t="str">
        <f>IF(ISBLANK(Glutamine!H77),"",Glutamine!H77)</f>
        <v/>
      </c>
      <c r="I86" s="238" t="str">
        <f>IF(ISBLANK(Glutamine!I77),"",Glutamine!I77)</f>
        <v/>
      </c>
      <c r="J86" s="238" t="str">
        <f>IF(ISBLANK(Glutamine!J77),"",Glutamine!J77)</f>
        <v/>
      </c>
      <c r="K86" s="238" t="str">
        <f>IF(ISBLANK(Glutamine!K77),"",Glutamine!K77)</f>
        <v/>
      </c>
      <c r="L86" s="238" t="str">
        <f>IF(ISBLANK(Glutamine!L77),"",Glutamine!L77)</f>
        <v/>
      </c>
      <c r="M86" s="238" t="str">
        <f>IF(ISBLANK(Glutamine!M77),"",Glutamine!M77)</f>
        <v/>
      </c>
      <c r="N86" s="238" t="str">
        <f>IF(ISBLANK(Glutamine!N77),"",Glutamine!N77)</f>
        <v/>
      </c>
      <c r="O86" s="238" t="str">
        <f>IF(ISBLANK(Glutamine!O77),"",Glutamine!O77)</f>
        <v/>
      </c>
      <c r="P86" s="238" t="str">
        <f>IF(ISBLANK(Glutamine!P77),"",Glutamine!P77)</f>
        <v/>
      </c>
      <c r="Q86" s="238" t="str">
        <f>IF(ISBLANK(Glutamine!Q77),"",Glutamine!Q77)</f>
        <v/>
      </c>
      <c r="R86" s="238" t="str">
        <f>IF(ISBLANK(Glutamine!R77),"",Glutamine!R77)</f>
        <v/>
      </c>
      <c r="S86" s="238" t="str">
        <f>IF(ISBLANK(Glutamine!S77),"",Glutamine!S77)</f>
        <v/>
      </c>
      <c r="T86" s="238" t="str">
        <f>IF(ISBLANK(Glutamine!T77),"",Glutamine!T77)</f>
        <v/>
      </c>
      <c r="U86" s="238" t="str">
        <f>IF(ISBLANK(Glutamine!U77),"",Glutamine!U77)</f>
        <v/>
      </c>
      <c r="V86" s="238" t="str">
        <f>IF(ISBLANK(Glutamine!V77),"",Glutamine!V77)</f>
        <v/>
      </c>
      <c r="W86" s="238" t="str">
        <f>IF(ISBLANK(Glutamine!W77),"",Glutamine!W77)</f>
        <v/>
      </c>
      <c r="X86" s="238" t="str">
        <f>IF(ISBLANK(Glutamine!X77),"",Glutamine!X77)</f>
        <v/>
      </c>
      <c r="Y86" s="238" t="str">
        <f>IF(ISBLANK(Glutamine!Y77),"",Glutamine!Y77)</f>
        <v/>
      </c>
      <c r="Z86" s="238" t="str">
        <f>IF(ISBLANK(Glutamine!Z77),"",Glutamine!Z77)</f>
        <v/>
      </c>
      <c r="AA86" s="238" t="str">
        <f>IF(ISBLANK(Glutamine!AA77),"",Glutamine!AA77)</f>
        <v/>
      </c>
      <c r="AB86" s="238" t="str">
        <f>IF(ISBLANK(Glutamine!AB77),"",Glutamine!AB77)</f>
        <v/>
      </c>
      <c r="AC86" s="238" t="str">
        <f>IF(ISBLANK(Glutamine!AC77),"",Glutamine!AC77)</f>
        <v/>
      </c>
      <c r="AD86" s="238" t="str">
        <f>IF(ISBLANK(Glutamine!AD77),"",Glutamine!AD77)</f>
        <v/>
      </c>
      <c r="AE86" s="238" t="str">
        <f>IF(ISBLANK(Glutamine!AE77),"",Glutamine!AE77)</f>
        <v/>
      </c>
      <c r="AF86" s="238" t="str">
        <f>IF(ISBLANK(Glutamine!AF77),"",Glutamine!AF77)</f>
        <v/>
      </c>
      <c r="AG86" s="238" t="str">
        <f>IF(ISBLANK(Glutamine!AG77),"",Glutamine!AG77)</f>
        <v/>
      </c>
      <c r="AH86" s="238" t="str">
        <f>IF(ISBLANK(Glutamine!AH77),"",Glutamine!AH77)</f>
        <v/>
      </c>
      <c r="AI86" s="238" t="str">
        <f>IF(ISBLANK(Glutamine!AI77),"",Glutamine!AI77)</f>
        <v/>
      </c>
      <c r="AJ86" s="238" t="str">
        <f>IF(ISBLANK(Glutamine!AJ77),"",Glutamine!AJ77)</f>
        <v/>
      </c>
      <c r="AK86" s="238" t="str">
        <f>IF(ISBLANK(Glutamine!AK77),"",Glutamine!AK77)</f>
        <v/>
      </c>
      <c r="AL86" s="238" t="str">
        <f>IF(ISBLANK(Glutamine!AL77),"",Glutamine!AL77)</f>
        <v/>
      </c>
      <c r="AM86" s="238" t="str">
        <f>IF(ISBLANK(Glutamine!AM77),"",Glutamine!AM77)</f>
        <v/>
      </c>
      <c r="AN86" s="238" t="str">
        <f>IF(ISBLANK(Glutamine!AN77),"",Glutamine!AN77)</f>
        <v/>
      </c>
      <c r="AO86" s="238" t="str">
        <f>IF(ISBLANK(Glutamine!AO77),"",Glutamine!AO77)</f>
        <v/>
      </c>
      <c r="AP86" s="238" t="str">
        <f>IF(ISBLANK(Glutamine!AP77),"",Glutamine!AP77)</f>
        <v/>
      </c>
      <c r="AQ86" s="238" t="e">
        <f>IF(ISBLANK(Glutamine!#REF!),"",Glutamine!#REF!)</f>
        <v>#REF!</v>
      </c>
      <c r="AR86" s="238" t="e">
        <f>IF(ISBLANK(Glutamine!#REF!),"",Glutamine!#REF!)</f>
        <v>#REF!</v>
      </c>
      <c r="AS86" s="238" t="e">
        <f>IF(ISBLANK(Glutamine!#REF!),"",Glutamine!#REF!)</f>
        <v>#REF!</v>
      </c>
      <c r="AT86" s="238" t="e">
        <f>IF(ISBLANK(Glutamine!#REF!),"",Glutamine!#REF!)</f>
        <v>#REF!</v>
      </c>
      <c r="AU86" s="238" t="e">
        <f>IF(ISBLANK(Glutamine!#REF!),"",Glutamine!#REF!)</f>
        <v>#REF!</v>
      </c>
      <c r="AV86" s="238" t="e">
        <f>IF(ISBLANK(Glutamine!#REF!),"",Glutamine!#REF!)</f>
        <v>#REF!</v>
      </c>
      <c r="AW86" s="238" t="e">
        <f>IF(ISBLANK(Glutamine!#REF!),"",Glutamine!#REF!)</f>
        <v>#REF!</v>
      </c>
      <c r="AX86" s="238" t="e">
        <f>IF(ISBLANK(Glutamine!#REF!),"",Glutamine!#REF!)</f>
        <v>#REF!</v>
      </c>
      <c r="AY86" s="238" t="e">
        <f>IF(ISBLANK(Glutamine!#REF!),"",Glutamine!#REF!)</f>
        <v>#REF!</v>
      </c>
      <c r="AZ86" s="238" t="e">
        <f>IF(ISBLANK(Glutamine!#REF!),"",Glutamine!#REF!)</f>
        <v>#REF!</v>
      </c>
      <c r="BA86" s="238" t="e">
        <f>IF(ISBLANK(Glutamine!#REF!),"",Glutamine!#REF!)</f>
        <v>#REF!</v>
      </c>
      <c r="BB86" s="238" t="e">
        <f>IF(ISBLANK(Glutamine!#REF!),"",Glutamine!#REF!)</f>
        <v>#REF!</v>
      </c>
      <c r="BC86" s="238" t="e">
        <f>IF(ISBLANK(Glutamine!#REF!),"",Glutamine!#REF!)</f>
        <v>#REF!</v>
      </c>
      <c r="BD86" s="238" t="e">
        <f>IF(ISBLANK(Glutamine!#REF!),"",Glutamine!#REF!)</f>
        <v>#REF!</v>
      </c>
      <c r="BE86" s="238" t="e">
        <f>IF(ISBLANK(Glutamine!#REF!),"",Glutamine!#REF!)</f>
        <v>#REF!</v>
      </c>
      <c r="BF86" s="238" t="e">
        <f>IF(ISBLANK(Glutamine!#REF!),"",Glutamine!#REF!)</f>
        <v>#REF!</v>
      </c>
      <c r="BG86" s="238" t="e">
        <f>IF(ISBLANK(Glutamine!#REF!),"",Glutamine!#REF!)</f>
        <v>#REF!</v>
      </c>
      <c r="BH86" s="238" t="e">
        <f>IF(ISBLANK(Glutamine!#REF!),"",Glutamine!#REF!)</f>
        <v>#REF!</v>
      </c>
      <c r="BI86" s="238" t="e">
        <f>IF(ISBLANK(Glutamine!#REF!),"",Glutamine!#REF!)</f>
        <v>#REF!</v>
      </c>
      <c r="BJ86" s="238" t="e">
        <f>IF(ISBLANK(Glutamine!#REF!),"",Glutamine!#REF!)</f>
        <v>#REF!</v>
      </c>
      <c r="BK86" s="238" t="e">
        <f>IF(ISBLANK(Glutamine!#REF!),"",Glutamine!#REF!)</f>
        <v>#REF!</v>
      </c>
      <c r="BL86" s="238" t="e">
        <f>IF(ISBLANK(Glutamine!#REF!),"",Glutamine!#REF!)</f>
        <v>#REF!</v>
      </c>
      <c r="BM86" s="238" t="e">
        <f>IF(ISBLANK(Glutamine!#REF!),"",Glutamine!#REF!)</f>
        <v>#REF!</v>
      </c>
      <c r="BN86" s="238" t="str">
        <f>IF(ISBLANK('In Process Calc.'!B79),"",ROUND('In Process Calc.'!B79,2))</f>
        <v/>
      </c>
      <c r="BO86" s="238" t="str">
        <f>IF(ISBLANK('In Process Calc.'!C79),"",ROUND('In Process Calc.'!C79,2))</f>
        <v/>
      </c>
      <c r="BP86" s="238" t="str">
        <f>IF(ISBLANK('In Process Calc.'!E79),"",'In Process Calc.'!E79)</f>
        <v/>
      </c>
      <c r="BQ86" s="238" t="str">
        <f>IF(ISBLANK('In Process Calc.'!F79),"",'In Process Calc.'!F79)</f>
        <v/>
      </c>
      <c r="BR86" s="238" t="str">
        <f>IF(ISBLANK('In Process Calc.'!H79),"",'In Process Calc.'!H79)</f>
        <v/>
      </c>
      <c r="BS86" s="238" t="str">
        <f>IF(ISBLANK('In Process Calc.'!J79),"",'In Process Calc.'!J79)</f>
        <v/>
      </c>
      <c r="BT86" s="238" t="str">
        <f>IF(ISBLANK('In Process Calc.'!K79),"",'In Process Calc.'!K79)</f>
        <v/>
      </c>
      <c r="BU86" s="238" t="str">
        <f>IF(ISBLANK('In Process Calc.'!L79),"",'In Process Calc.'!L79)</f>
        <v/>
      </c>
      <c r="BV86" s="243" t="str">
        <f>IF(ISBLANK('In Process Calc.'!M79),"",'In Process Calc.'!M79)</f>
        <v/>
      </c>
      <c r="BW86" s="243" t="str">
        <f>IF(ISBLANK('In Process Calc.'!N79),"",'In Process Calc.'!N79)</f>
        <v/>
      </c>
      <c r="BX86" s="243" t="str">
        <f>IF(ISBLANK('In Process Calc.'!O79),"",'In Process Calc.'!O79)</f>
        <v/>
      </c>
      <c r="BY86" s="243" t="str">
        <f>IF(ISBLANK('In Process Calc.'!P79),"",'In Process Calc.'!P79)</f>
        <v/>
      </c>
      <c r="BZ86" s="243" t="str">
        <f>IF(ISBLANK('In Process Calc.'!Q79),"",'In Process Calc.'!Q79)</f>
        <v/>
      </c>
      <c r="CA86" s="243" t="str">
        <f>IF(ISBLANK('In Process Calc.'!R79),"",'In Process Calc.'!R79)</f>
        <v/>
      </c>
      <c r="CB86" s="243" t="str">
        <f>IF(ISBLANK('In Process Calc.'!S79),"",'In Process Calc.'!S79)</f>
        <v/>
      </c>
      <c r="CC86" s="243" t="str">
        <f>IF(ISBLANK('In Process Calc.'!T79),"",'In Process Calc.'!T79)</f>
        <v/>
      </c>
      <c r="CD86" s="243" t="str">
        <f>IF(ISBLANK('In Process Calc.'!U79),"",'In Process Calc.'!U79)</f>
        <v/>
      </c>
      <c r="CE86" s="243" t="str">
        <f>IF(ISBLANK('In Process Calc.'!V79),"",'In Process Calc.'!V79)</f>
        <v/>
      </c>
      <c r="CF86" s="243" t="str">
        <f>IF(ISBLANK('In Process Calc.'!W79),"",'In Process Calc.'!W79)</f>
        <v/>
      </c>
      <c r="CG86" s="243" t="str">
        <f>IF(ISBLANK('In Process Calc.'!X79),"",'In Process Calc.'!X79)</f>
        <v/>
      </c>
      <c r="CH86" s="243" t="str">
        <f>IF(ISBLANK('In Process Calc.'!Y79),"",'In Process Calc.'!Y79)</f>
        <v/>
      </c>
      <c r="CI86" s="243" t="str">
        <f>IF(ISBLANK('In Process Calc.'!Z79),"",'In Process Calc.'!Z79)</f>
        <v/>
      </c>
      <c r="CJ86" s="243" t="str">
        <f>IF(ISBLANK('In Process Calc.'!AA79),"",'In Process Calc.'!AA79)</f>
        <v/>
      </c>
      <c r="CK86" s="243" t="str">
        <f>IF(ISBLANK('In Process Calc.'!AB79),"",'In Process Calc.'!AB79)</f>
        <v/>
      </c>
      <c r="CL86" s="243" t="str">
        <f>IF(ISBLANK('In Process Calc.'!AC79),"",'In Process Calc.'!AC79)</f>
        <v/>
      </c>
      <c r="CM86" s="243" t="str">
        <f>IF(ISBLANK('In Process Calc.'!AD79),"",'In Process Calc.'!AD79)</f>
        <v/>
      </c>
      <c r="CN86" s="243" t="str">
        <f>IF(ISBLANK('In Process Calc.'!AE79),"",'In Process Calc.'!AE79)</f>
        <v/>
      </c>
      <c r="CO86" s="243" t="str">
        <f>IF(ISBLANK('In Process Calc.'!AF79),"",'In Process Calc.'!AF79)</f>
        <v/>
      </c>
      <c r="CP86" s="243" t="str">
        <f>IF(ISBLANK('In Process Calc.'!AG79),"",'In Process Calc.'!AG79)</f>
        <v/>
      </c>
      <c r="CQ86" s="243" t="str">
        <f>IF(ISBLANK('In Process Calc.'!AH79),"",'In Process Calc.'!AH79)</f>
        <v/>
      </c>
      <c r="CR86" s="243" t="str">
        <f>IF(ISBLANK('In Process Calc.'!AI79),"",'In Process Calc.'!AI79)</f>
        <v/>
      </c>
      <c r="CS86" s="243" t="str">
        <f>IF(ISBLANK('In Process Calc.'!AJ79),"",'In Process Calc.'!AJ79)</f>
        <v/>
      </c>
      <c r="CT86" s="243" t="str">
        <f>IF(ISBLANK('In Process Calc.'!AK79),"",'In Process Calc.'!AK79)</f>
        <v/>
      </c>
      <c r="CU86" s="243" t="str">
        <f>IF(ISBLANK('In Process Calc.'!AL79),"",'In Process Calc.'!AL79)</f>
        <v/>
      </c>
      <c r="CV86" s="243" t="str">
        <f>IF(ISBLANK('In Process Calc.'!AM79),"",'In Process Calc.'!AM79)</f>
        <v/>
      </c>
      <c r="CW86" s="243" t="str">
        <f>IF(ISBLANK('In Process Calc.'!AN79),"",'In Process Calc.'!AN79)</f>
        <v/>
      </c>
      <c r="CX86" s="243" t="str">
        <f>IF(ISBLANK('In Process Calc.'!AO79),"",'In Process Calc.'!AO79)</f>
        <v/>
      </c>
      <c r="CY86" s="243" t="str">
        <f>IF(ISBLANK('In Process Calc.'!AP79),"",'In Process Calc.'!AP79)</f>
        <v/>
      </c>
      <c r="CZ86" s="243" t="str">
        <f>IF(ISBLANK('In Process Calc.'!AQ79),"",'In Process Calc.'!AQ79)</f>
        <v/>
      </c>
      <c r="DA86" s="243" t="str">
        <f>IF(ISBLANK('In Process Calc.'!AR79),"",'In Process Calc.'!AR79)</f>
        <v/>
      </c>
      <c r="DB86" s="243" t="str">
        <f>IF(ISBLANK('In Process Calc.'!AS79),"",'In Process Calc.'!AS79)</f>
        <v/>
      </c>
      <c r="DC86" s="243" t="str">
        <f>IF(ISBLANK('In Process Calc.'!AT79),"",'In Process Calc.'!AT79)</f>
        <v/>
      </c>
      <c r="DD86" s="243" t="str">
        <f>IF(ISBLANK('In Process Calc.'!AU79),"",'In Process Calc.'!AU79)</f>
        <v/>
      </c>
      <c r="DE86" s="243" t="str">
        <f>IF(ISBLANK('In Process Calc.'!AV79),"",'In Process Calc.'!AV79)</f>
        <v/>
      </c>
      <c r="DF86" s="243" t="str">
        <f>IF(ISBLANK('In Process Calc.'!AW79),"",'In Process Calc.'!AW79)</f>
        <v/>
      </c>
      <c r="DG86" s="243" t="str">
        <f>IF(ISBLANK('In Process Calc.'!AX79),"",'In Process Calc.'!AX79)</f>
        <v/>
      </c>
      <c r="DH86" s="243" t="str">
        <f>IF(ISBLANK('In Process Calc.'!AY79),"",'In Process Calc.'!AY79)</f>
        <v/>
      </c>
      <c r="DI86" s="243" t="str">
        <f>IF(ISBLANK('In Process Calc.'!AZ79),"",'In Process Calc.'!AZ79)</f>
        <v/>
      </c>
      <c r="DJ86" s="243" t="str">
        <f>IF(ISBLANK('In Process Calc.'!BA79),"",'In Process Calc.'!BA79)</f>
        <v/>
      </c>
      <c r="DK86" s="243" t="str">
        <f>IF(ISBLANK('In Process Calc.'!BB79),"",'In Process Calc.'!BB79)</f>
        <v/>
      </c>
      <c r="DL86" s="243" t="str">
        <f>IF(ISBLANK('In Process Calc.'!BC79),"",'In Process Calc.'!BC79)</f>
        <v/>
      </c>
      <c r="DM86" s="243" t="str">
        <f>IF(ISBLANK('In Process Calc.'!BD79),"",'In Process Calc.'!BD79)</f>
        <v/>
      </c>
      <c r="DN86" s="243" t="str">
        <f>IF(ISBLANK('In Process Calc.'!BE79),"",'In Process Calc.'!BE79)</f>
        <v/>
      </c>
      <c r="DO86" s="243" t="str">
        <f>IF(ISBLANK('In Process Calc.'!BF79),"",'In Process Calc.'!BF79)</f>
        <v/>
      </c>
      <c r="DP86" s="243" t="str">
        <f>IF(ISBLANK('In Process Calc.'!BG79),"",'In Process Calc.'!BG79)</f>
        <v/>
      </c>
      <c r="DQ86" s="243" t="str">
        <f>IF(ISBLANK('In Process Calc.'!BH79),"",'In Process Calc.'!BH79)</f>
        <v/>
      </c>
      <c r="DR86" s="243" t="str">
        <f>IF(ISBLANK('In Process Calc.'!BI79),"",'In Process Calc.'!BI79)</f>
        <v/>
      </c>
      <c r="DS86" s="243" t="str">
        <f>IF(ISBLANK('In Process Calc.'!BJ79),"",'In Process Calc.'!BJ79)</f>
        <v/>
      </c>
      <c r="DT86" s="243" t="str">
        <f>IF(ISBLANK('In Process Calc.'!BK79),"",'In Process Calc.'!BK79)</f>
        <v/>
      </c>
      <c r="DU86" s="243" t="str">
        <f>IF(ISBLANK('In Process Calc.'!BL79),"",'In Process Calc.'!BL79)</f>
        <v/>
      </c>
      <c r="DV86" s="243" t="str">
        <f>IF(ISBLANK('In Process Calc.'!BM79),"",'In Process Calc.'!BM79)</f>
        <v/>
      </c>
      <c r="DW86" s="243" t="str">
        <f>IF(ISBLANK('In Process Calc.'!BN79),"",'In Process Calc.'!BN79)</f>
        <v/>
      </c>
      <c r="DX86" s="243" t="str">
        <f>IF(ISBLANK('In Process Calc.'!BO79),"",'In Process Calc.'!BO79)</f>
        <v/>
      </c>
      <c r="DY86" s="243" t="str">
        <f>IF(ISBLANK('In Process Calc.'!BP79),"",'In Process Calc.'!BP79)</f>
        <v/>
      </c>
      <c r="DZ86" s="243" t="str">
        <f>IF(ISBLANK('In Process Calc.'!BQ79),"",'In Process Calc.'!BQ79)</f>
        <v/>
      </c>
      <c r="EA86" s="243" t="str">
        <f>IF(ISBLANK('In Process Calc.'!BR79),"",'In Process Calc.'!BR79)</f>
        <v/>
      </c>
      <c r="EB86" s="243" t="str">
        <f>IF(ISBLANK('In Process Calc.'!BS79),"",'In Process Calc.'!BS79)</f>
        <v/>
      </c>
      <c r="EC86" s="243" t="str">
        <f>IF(ISBLANK('In Process Calc.'!BT79),"",'In Process Calc.'!BT79)</f>
        <v/>
      </c>
      <c r="ED86" s="243" t="str">
        <f>IF(ISBLANK('In Process Calc.'!BU79),"",'In Process Calc.'!BU79)</f>
        <v/>
      </c>
      <c r="EE86" s="243" t="str">
        <f>IF(ISBLANK('In Process Calc.'!BV79),"",'In Process Calc.'!BV79)</f>
        <v/>
      </c>
      <c r="EF86" s="243" t="str">
        <f>IF(ISBLANK('In Process Calc.'!BW79),"",'In Process Calc.'!BW79)</f>
        <v/>
      </c>
      <c r="EG86" s="243" t="str">
        <f>IF(ISBLANK('In Process Calc.'!BX79),"",'In Process Calc.'!BX79)</f>
        <v/>
      </c>
      <c r="EH86" s="243" t="str">
        <f>IF(ISBLANK('In Process Calc.'!BY79),"",'In Process Calc.'!BY79)</f>
        <v/>
      </c>
      <c r="EI86" s="243" t="str">
        <f>IF(ISBLANK('In Process Calc.'!BZ79),"",'In Process Calc.'!BZ79)</f>
        <v/>
      </c>
      <c r="EJ86" s="243" t="str">
        <f>IF(ISBLANK('In Process Calc.'!CA79),"",'In Process Calc.'!CA79)</f>
        <v/>
      </c>
      <c r="EK86" s="243" t="str">
        <f>IF(ISBLANK('Post Process Calc.'!A86),"",'Post Process Calc.'!A86)</f>
        <v/>
      </c>
      <c r="EL86" s="243" t="str">
        <f>IF(ISBLANK('Post Process Calc.'!C86),"",'Post Process Calc.'!C86)</f>
        <v/>
      </c>
      <c r="EM86" s="243" t="str">
        <f>IF(ISBLANK('Post Process Calc.'!D86),"",'Post Process Calc.'!D86)</f>
        <v/>
      </c>
      <c r="EN86" s="243" t="str">
        <f>IF(ISBLANK('Post Process Calc.'!E86),"",'Post Process Calc.'!E86)</f>
        <v/>
      </c>
      <c r="EO86" s="243" t="str">
        <f>IF(ISBLANK('Post Process Calc.'!F86),"",'Post Process Calc.'!F86)</f>
        <v/>
      </c>
      <c r="EP86" s="243" t="str">
        <f>IF(ISBLANK('Post Process Calc.'!G86),"",'Post Process Calc.'!G86)</f>
        <v/>
      </c>
      <c r="EQ86" s="243" t="str">
        <f>IF(ISBLANK('Post Process Calc.'!H86),"",'Post Process Calc.'!H86)</f>
        <v/>
      </c>
      <c r="ER86" s="243" t="str">
        <f>IF(ISBLANK('Post Process Calc.'!I86),"",'Post Process Calc.'!I86)</f>
        <v/>
      </c>
      <c r="ES86" s="243" t="str">
        <f>IF(ISBLANK('Post Process Calc.'!J86),"",'Post Process Calc.'!J86)</f>
        <v/>
      </c>
      <c r="ET86" s="243" t="str">
        <f>IF(ISBLANK('Post Process Calc.'!K86),"",'Post Process Calc.'!K86)</f>
        <v/>
      </c>
      <c r="EU86" s="243" t="str">
        <f>IF(ISBLANK('Post Process Calc.'!L86),"",'Post Process Calc.'!L86)</f>
        <v/>
      </c>
      <c r="EV86" s="243" t="str">
        <f>IF(ISBLANK('Post Process Calc.'!M86),"",'Post Process Calc.'!M86)</f>
        <v/>
      </c>
      <c r="EW86" s="243" t="str">
        <f>IF(ISBLANK('Post Process Calc.'!N86),"",'Post Process Calc.'!N86)</f>
        <v/>
      </c>
      <c r="EX86" s="243" t="str">
        <f>IF(ISBLANK('Post Process Calc.'!O86),"",'Post Process Calc.'!O86)</f>
        <v/>
      </c>
      <c r="EY86" s="243" t="str">
        <f>IF(ISBLANK('Post Process Calc.'!P86),"",'Post Process Calc.'!P86)</f>
        <v/>
      </c>
      <c r="EZ86" s="243" t="str">
        <f>IF(ISBLANK('Post Process Calc.'!Q86),"",'Post Process Calc.'!Q86)</f>
        <v/>
      </c>
      <c r="FA86" s="243" t="str">
        <f>IF(ISBLANK('Post Process Calc.'!R86),"",'Post Process Calc.'!R86)</f>
        <v/>
      </c>
      <c r="FB86" s="243" t="str">
        <f>IF(ISBLANK('Post Process Calc.'!S86),"",'Post Process Calc.'!S86)</f>
        <v/>
      </c>
      <c r="FC86" s="243" t="str">
        <f>IF(ISBLANK('Post Process Calc.'!T86),"",'Post Process Calc.'!T86)</f>
        <v/>
      </c>
      <c r="FD86" s="243" t="str">
        <f>IF(ISBLANK('Post Process Calc.'!U86),"",'Post Process Calc.'!U86)</f>
        <v/>
      </c>
      <c r="FE86" s="243" t="str">
        <f>IF(ISBLANK('Post Process Calc.'!V86),"",'Post Process Calc.'!V86)</f>
        <v/>
      </c>
      <c r="FF86" s="243" t="str">
        <f>IF(ISBLANK('Post Process Calc.'!W86),"",'Post Process Calc.'!W86)</f>
        <v/>
      </c>
      <c r="FG86" s="243" t="str">
        <f>IF(ISBLANK('Post Process Calc.'!X86),"",'Post Process Calc.'!X86)</f>
        <v/>
      </c>
      <c r="FH86" s="243" t="str">
        <f>IF(ISBLANK('Post Process Calc.'!Y86),"",'Post Process Calc.'!Y86)</f>
        <v/>
      </c>
      <c r="FI86" s="243" t="str">
        <f>IF(ISBLANK('Post Process Calc.'!Z86),"",'Post Process Calc.'!Z86)</f>
        <v/>
      </c>
      <c r="FJ86" s="243" t="str">
        <f>IF(ISBLANK('Post Process Calc.'!AA86),"",'Post Process Calc.'!AA86)</f>
        <v/>
      </c>
      <c r="FK86" s="243" t="str">
        <f>IF(ISBLANK('Post Process Calc.'!AB86),"",'Post Process Calc.'!AB86)</f>
        <v/>
      </c>
      <c r="FL86" s="243" t="str">
        <f>IF(ISBLANK('Post Process Calc.'!AC86),"",'Post Process Calc.'!AC86)</f>
        <v/>
      </c>
      <c r="FM86" s="243" t="str">
        <f>IF(ISBLANK('Post Process Calc.'!AD86),"",'Post Process Calc.'!AD86)</f>
        <v/>
      </c>
      <c r="FN86" s="243" t="str">
        <f>IF(ISBLANK('Post Process Calc.'!AE86),"",'Post Process Calc.'!AE86)</f>
        <v/>
      </c>
      <c r="FO86" s="243" t="str">
        <f>IF(ISBLANK('Post Process Calc.'!AF86),"",'Post Process Calc.'!AF86)</f>
        <v/>
      </c>
      <c r="FP86" s="243" t="str">
        <f>IF(ISBLANK('Post Process Calc.'!AG86),"",'Post Process Calc.'!AG86)</f>
        <v/>
      </c>
      <c r="FQ86" s="243" t="str">
        <f>IF(ISBLANK('Post Process Calc.'!AH86),"",'Post Process Calc.'!AH86)</f>
        <v/>
      </c>
      <c r="FR86" s="243" t="str">
        <f>IF(ISBLANK('Post Process Calc.'!AI86),"",'Post Process Calc.'!AI86)</f>
        <v/>
      </c>
      <c r="FS86" s="243" t="str">
        <f>IF(ISBLANK('Post Process Calc.'!AJ86),"",'Post Process Calc.'!AJ86)</f>
        <v/>
      </c>
    </row>
    <row r="87" spans="1:175">
      <c r="A87" s="238" t="str">
        <f>IF(Glutamine!B78&lt;&gt;0,Glutamine!$B$1,"")</f>
        <v/>
      </c>
      <c r="B87" s="238" t="str">
        <f>IF(ISBLANK(Glutamine!A78),"",Glutamine!A78)</f>
        <v/>
      </c>
      <c r="C87" s="245" t="str">
        <f>IF(ISBLANK(Glutamine!B78),"",Glutamine!B78)</f>
        <v/>
      </c>
      <c r="D87" s="246" t="str">
        <f>IF(ISBLANK(Glutamine!C78),"",Glutamine!C78)</f>
        <v/>
      </c>
      <c r="E87" s="238" t="str">
        <f>IF(ISBLANK(Glutamine!D78),"",Glutamine!D78)</f>
        <v/>
      </c>
      <c r="F87" s="238" t="str">
        <f>IF(ISBLANK(Glutamine!E78),"",Glutamine!E78)</f>
        <v/>
      </c>
      <c r="G87" s="238" t="str">
        <f>IF(ISBLANK(Glutamine!G78),"",Glutamine!G78)</f>
        <v/>
      </c>
      <c r="H87" s="238" t="str">
        <f>IF(ISBLANK(Glutamine!H78),"",Glutamine!H78)</f>
        <v/>
      </c>
      <c r="I87" s="238" t="str">
        <f>IF(ISBLANK(Glutamine!I78),"",Glutamine!I78)</f>
        <v/>
      </c>
      <c r="J87" s="238" t="str">
        <f>IF(ISBLANK(Glutamine!J78),"",Glutamine!J78)</f>
        <v/>
      </c>
      <c r="K87" s="238" t="str">
        <f>IF(ISBLANK(Glutamine!K78),"",Glutamine!K78)</f>
        <v/>
      </c>
      <c r="L87" s="238" t="str">
        <f>IF(ISBLANK(Glutamine!L78),"",Glutamine!L78)</f>
        <v/>
      </c>
      <c r="M87" s="238" t="str">
        <f>IF(ISBLANK(Glutamine!M78),"",Glutamine!M78)</f>
        <v/>
      </c>
      <c r="N87" s="238" t="str">
        <f>IF(ISBLANK(Glutamine!N78),"",Glutamine!N78)</f>
        <v/>
      </c>
      <c r="O87" s="238" t="str">
        <f>IF(ISBLANK(Glutamine!O78),"",Glutamine!O78)</f>
        <v/>
      </c>
      <c r="P87" s="238" t="str">
        <f>IF(ISBLANK(Glutamine!P78),"",Glutamine!P78)</f>
        <v/>
      </c>
      <c r="Q87" s="238" t="str">
        <f>IF(ISBLANK(Glutamine!Q78),"",Glutamine!Q78)</f>
        <v/>
      </c>
      <c r="R87" s="238" t="str">
        <f>IF(ISBLANK(Glutamine!R78),"",Glutamine!R78)</f>
        <v/>
      </c>
      <c r="S87" s="238" t="str">
        <f>IF(ISBLANK(Glutamine!S78),"",Glutamine!S78)</f>
        <v/>
      </c>
      <c r="T87" s="238" t="str">
        <f>IF(ISBLANK(Glutamine!T78),"",Glutamine!T78)</f>
        <v/>
      </c>
      <c r="U87" s="238" t="str">
        <f>IF(ISBLANK(Glutamine!U78),"",Glutamine!U78)</f>
        <v/>
      </c>
      <c r="V87" s="238" t="str">
        <f>IF(ISBLANK(Glutamine!V78),"",Glutamine!V78)</f>
        <v/>
      </c>
      <c r="W87" s="238" t="str">
        <f>IF(ISBLANK(Glutamine!W78),"",Glutamine!W78)</f>
        <v/>
      </c>
      <c r="X87" s="238" t="str">
        <f>IF(ISBLANK(Glutamine!X78),"",Glutamine!X78)</f>
        <v/>
      </c>
      <c r="Y87" s="238" t="str">
        <f>IF(ISBLANK(Glutamine!Y78),"",Glutamine!Y78)</f>
        <v/>
      </c>
      <c r="Z87" s="238" t="str">
        <f>IF(ISBLANK(Glutamine!Z78),"",Glutamine!Z78)</f>
        <v/>
      </c>
      <c r="AA87" s="238" t="str">
        <f>IF(ISBLANK(Glutamine!AA78),"",Glutamine!AA78)</f>
        <v/>
      </c>
      <c r="AB87" s="238" t="str">
        <f>IF(ISBLANK(Glutamine!AB78),"",Glutamine!AB78)</f>
        <v/>
      </c>
      <c r="AC87" s="238" t="str">
        <f>IF(ISBLANK(Glutamine!AC78),"",Glutamine!AC78)</f>
        <v/>
      </c>
      <c r="AD87" s="238" t="str">
        <f>IF(ISBLANK(Glutamine!AD78),"",Glutamine!AD78)</f>
        <v/>
      </c>
      <c r="AE87" s="238" t="str">
        <f>IF(ISBLANK(Glutamine!AE78),"",Glutamine!AE78)</f>
        <v/>
      </c>
      <c r="AF87" s="238" t="str">
        <f>IF(ISBLANK(Glutamine!AF78),"",Glutamine!AF78)</f>
        <v/>
      </c>
      <c r="AG87" s="238" t="str">
        <f>IF(ISBLANK(Glutamine!AG78),"",Glutamine!AG78)</f>
        <v/>
      </c>
      <c r="AH87" s="238" t="str">
        <f>IF(ISBLANK(Glutamine!AH78),"",Glutamine!AH78)</f>
        <v/>
      </c>
      <c r="AI87" s="238" t="str">
        <f>IF(ISBLANK(Glutamine!AI78),"",Glutamine!AI78)</f>
        <v/>
      </c>
      <c r="AJ87" s="238" t="str">
        <f>IF(ISBLANK(Glutamine!AJ78),"",Glutamine!AJ78)</f>
        <v/>
      </c>
      <c r="AK87" s="238" t="str">
        <f>IF(ISBLANK(Glutamine!AK78),"",Glutamine!AK78)</f>
        <v/>
      </c>
      <c r="AL87" s="238" t="str">
        <f>IF(ISBLANK(Glutamine!AL78),"",Glutamine!AL78)</f>
        <v/>
      </c>
      <c r="AM87" s="238" t="str">
        <f>IF(ISBLANK(Glutamine!AM78),"",Glutamine!AM78)</f>
        <v/>
      </c>
      <c r="AN87" s="238" t="str">
        <f>IF(ISBLANK(Glutamine!AN78),"",Glutamine!AN78)</f>
        <v/>
      </c>
      <c r="AO87" s="238" t="str">
        <f>IF(ISBLANK(Glutamine!AO78),"",Glutamine!AO78)</f>
        <v/>
      </c>
      <c r="AP87" s="238" t="str">
        <f>IF(ISBLANK(Glutamine!AP78),"",Glutamine!AP78)</f>
        <v/>
      </c>
      <c r="AQ87" s="238" t="e">
        <f>IF(ISBLANK(Glutamine!#REF!),"",Glutamine!#REF!)</f>
        <v>#REF!</v>
      </c>
      <c r="AR87" s="238" t="e">
        <f>IF(ISBLANK(Glutamine!#REF!),"",Glutamine!#REF!)</f>
        <v>#REF!</v>
      </c>
      <c r="AS87" s="238" t="e">
        <f>IF(ISBLANK(Glutamine!#REF!),"",Glutamine!#REF!)</f>
        <v>#REF!</v>
      </c>
      <c r="AT87" s="238" t="e">
        <f>IF(ISBLANK(Glutamine!#REF!),"",Glutamine!#REF!)</f>
        <v>#REF!</v>
      </c>
      <c r="AU87" s="238" t="e">
        <f>IF(ISBLANK(Glutamine!#REF!),"",Glutamine!#REF!)</f>
        <v>#REF!</v>
      </c>
      <c r="AV87" s="238" t="e">
        <f>IF(ISBLANK(Glutamine!#REF!),"",Glutamine!#REF!)</f>
        <v>#REF!</v>
      </c>
      <c r="AW87" s="238" t="e">
        <f>IF(ISBLANK(Glutamine!#REF!),"",Glutamine!#REF!)</f>
        <v>#REF!</v>
      </c>
      <c r="AX87" s="238" t="e">
        <f>IF(ISBLANK(Glutamine!#REF!),"",Glutamine!#REF!)</f>
        <v>#REF!</v>
      </c>
      <c r="AY87" s="238" t="e">
        <f>IF(ISBLANK(Glutamine!#REF!),"",Glutamine!#REF!)</f>
        <v>#REF!</v>
      </c>
      <c r="AZ87" s="238" t="e">
        <f>IF(ISBLANK(Glutamine!#REF!),"",Glutamine!#REF!)</f>
        <v>#REF!</v>
      </c>
      <c r="BA87" s="238" t="e">
        <f>IF(ISBLANK(Glutamine!#REF!),"",Glutamine!#REF!)</f>
        <v>#REF!</v>
      </c>
      <c r="BB87" s="238" t="e">
        <f>IF(ISBLANK(Glutamine!#REF!),"",Glutamine!#REF!)</f>
        <v>#REF!</v>
      </c>
      <c r="BC87" s="238" t="e">
        <f>IF(ISBLANK(Glutamine!#REF!),"",Glutamine!#REF!)</f>
        <v>#REF!</v>
      </c>
      <c r="BD87" s="238" t="e">
        <f>IF(ISBLANK(Glutamine!#REF!),"",Glutamine!#REF!)</f>
        <v>#REF!</v>
      </c>
      <c r="BE87" s="238" t="e">
        <f>IF(ISBLANK(Glutamine!#REF!),"",Glutamine!#REF!)</f>
        <v>#REF!</v>
      </c>
      <c r="BF87" s="238" t="e">
        <f>IF(ISBLANK(Glutamine!#REF!),"",Glutamine!#REF!)</f>
        <v>#REF!</v>
      </c>
      <c r="BG87" s="238" t="e">
        <f>IF(ISBLANK(Glutamine!#REF!),"",Glutamine!#REF!)</f>
        <v>#REF!</v>
      </c>
      <c r="BH87" s="238" t="e">
        <f>IF(ISBLANK(Glutamine!#REF!),"",Glutamine!#REF!)</f>
        <v>#REF!</v>
      </c>
      <c r="BI87" s="238" t="e">
        <f>IF(ISBLANK(Glutamine!#REF!),"",Glutamine!#REF!)</f>
        <v>#REF!</v>
      </c>
      <c r="BJ87" s="238" t="e">
        <f>IF(ISBLANK(Glutamine!#REF!),"",Glutamine!#REF!)</f>
        <v>#REF!</v>
      </c>
      <c r="BK87" s="238" t="e">
        <f>IF(ISBLANK(Glutamine!#REF!),"",Glutamine!#REF!)</f>
        <v>#REF!</v>
      </c>
      <c r="BL87" s="238" t="e">
        <f>IF(ISBLANK(Glutamine!#REF!),"",Glutamine!#REF!)</f>
        <v>#REF!</v>
      </c>
      <c r="BM87" s="238" t="e">
        <f>IF(ISBLANK(Glutamine!#REF!),"",Glutamine!#REF!)</f>
        <v>#REF!</v>
      </c>
      <c r="BN87" s="238" t="str">
        <f>IF(ISBLANK('In Process Calc.'!B80),"",ROUND('In Process Calc.'!B80,2))</f>
        <v/>
      </c>
      <c r="BO87" s="238" t="str">
        <f>IF(ISBLANK('In Process Calc.'!C80),"",ROUND('In Process Calc.'!C80,2))</f>
        <v/>
      </c>
      <c r="BP87" s="238" t="str">
        <f>IF(ISBLANK('In Process Calc.'!E80),"",'In Process Calc.'!E80)</f>
        <v/>
      </c>
      <c r="BQ87" s="238" t="str">
        <f>IF(ISBLANK('In Process Calc.'!F80),"",'In Process Calc.'!F80)</f>
        <v/>
      </c>
      <c r="BR87" s="238" t="str">
        <f>IF(ISBLANK('In Process Calc.'!H80),"",'In Process Calc.'!H80)</f>
        <v/>
      </c>
      <c r="BS87" s="238" t="str">
        <f>IF(ISBLANK('In Process Calc.'!J80),"",'In Process Calc.'!J80)</f>
        <v/>
      </c>
      <c r="BT87" s="238" t="str">
        <f>IF(ISBLANK('In Process Calc.'!K80),"",'In Process Calc.'!K80)</f>
        <v/>
      </c>
      <c r="BU87" s="238" t="str">
        <f>IF(ISBLANK('In Process Calc.'!L80),"",'In Process Calc.'!L80)</f>
        <v/>
      </c>
      <c r="BV87" s="243" t="str">
        <f>IF(ISBLANK('In Process Calc.'!M80),"",'In Process Calc.'!M80)</f>
        <v/>
      </c>
      <c r="BW87" s="243" t="str">
        <f>IF(ISBLANK('In Process Calc.'!N80),"",'In Process Calc.'!N80)</f>
        <v/>
      </c>
      <c r="BX87" s="243" t="str">
        <f>IF(ISBLANK('In Process Calc.'!O80),"",'In Process Calc.'!O80)</f>
        <v/>
      </c>
      <c r="BY87" s="243" t="str">
        <f>IF(ISBLANK('In Process Calc.'!P80),"",'In Process Calc.'!P80)</f>
        <v/>
      </c>
      <c r="BZ87" s="243" t="str">
        <f>IF(ISBLANK('In Process Calc.'!Q80),"",'In Process Calc.'!Q80)</f>
        <v/>
      </c>
      <c r="CA87" s="243" t="str">
        <f>IF(ISBLANK('In Process Calc.'!R80),"",'In Process Calc.'!R80)</f>
        <v/>
      </c>
      <c r="CB87" s="243" t="str">
        <f>IF(ISBLANK('In Process Calc.'!S80),"",'In Process Calc.'!S80)</f>
        <v/>
      </c>
      <c r="CC87" s="243" t="str">
        <f>IF(ISBLANK('In Process Calc.'!T80),"",'In Process Calc.'!T80)</f>
        <v/>
      </c>
      <c r="CD87" s="243" t="str">
        <f>IF(ISBLANK('In Process Calc.'!U80),"",'In Process Calc.'!U80)</f>
        <v/>
      </c>
      <c r="CE87" s="243" t="str">
        <f>IF(ISBLANK('In Process Calc.'!V80),"",'In Process Calc.'!V80)</f>
        <v/>
      </c>
      <c r="CF87" s="243" t="str">
        <f>IF(ISBLANK('In Process Calc.'!W80),"",'In Process Calc.'!W80)</f>
        <v/>
      </c>
      <c r="CG87" s="243" t="str">
        <f>IF(ISBLANK('In Process Calc.'!X80),"",'In Process Calc.'!X80)</f>
        <v/>
      </c>
      <c r="CH87" s="243" t="str">
        <f>IF(ISBLANK('In Process Calc.'!Y80),"",'In Process Calc.'!Y80)</f>
        <v/>
      </c>
      <c r="CI87" s="243" t="str">
        <f>IF(ISBLANK('In Process Calc.'!Z80),"",'In Process Calc.'!Z80)</f>
        <v/>
      </c>
      <c r="CJ87" s="243" t="str">
        <f>IF(ISBLANK('In Process Calc.'!AA80),"",'In Process Calc.'!AA80)</f>
        <v/>
      </c>
      <c r="CK87" s="243" t="str">
        <f>IF(ISBLANK('In Process Calc.'!AB80),"",'In Process Calc.'!AB80)</f>
        <v/>
      </c>
      <c r="CL87" s="243" t="str">
        <f>IF(ISBLANK('In Process Calc.'!AC80),"",'In Process Calc.'!AC80)</f>
        <v/>
      </c>
      <c r="CM87" s="243" t="str">
        <f>IF(ISBLANK('In Process Calc.'!AD80),"",'In Process Calc.'!AD80)</f>
        <v/>
      </c>
      <c r="CN87" s="243" t="str">
        <f>IF(ISBLANK('In Process Calc.'!AE80),"",'In Process Calc.'!AE80)</f>
        <v/>
      </c>
      <c r="CO87" s="243" t="str">
        <f>IF(ISBLANK('In Process Calc.'!AF80),"",'In Process Calc.'!AF80)</f>
        <v/>
      </c>
      <c r="CP87" s="243" t="str">
        <f>IF(ISBLANK('In Process Calc.'!AG80),"",'In Process Calc.'!AG80)</f>
        <v/>
      </c>
      <c r="CQ87" s="243" t="str">
        <f>IF(ISBLANK('In Process Calc.'!AH80),"",'In Process Calc.'!AH80)</f>
        <v/>
      </c>
      <c r="CR87" s="243" t="str">
        <f>IF(ISBLANK('In Process Calc.'!AI80),"",'In Process Calc.'!AI80)</f>
        <v/>
      </c>
      <c r="CS87" s="243" t="str">
        <f>IF(ISBLANK('In Process Calc.'!AJ80),"",'In Process Calc.'!AJ80)</f>
        <v/>
      </c>
      <c r="CT87" s="243" t="str">
        <f>IF(ISBLANK('In Process Calc.'!AK80),"",'In Process Calc.'!AK80)</f>
        <v/>
      </c>
      <c r="CU87" s="243" t="str">
        <f>IF(ISBLANK('In Process Calc.'!AL80),"",'In Process Calc.'!AL80)</f>
        <v/>
      </c>
      <c r="CV87" s="243" t="str">
        <f>IF(ISBLANK('In Process Calc.'!AM80),"",'In Process Calc.'!AM80)</f>
        <v/>
      </c>
      <c r="CW87" s="243" t="str">
        <f>IF(ISBLANK('In Process Calc.'!AN80),"",'In Process Calc.'!AN80)</f>
        <v/>
      </c>
      <c r="CX87" s="243" t="str">
        <f>IF(ISBLANK('In Process Calc.'!AO80),"",'In Process Calc.'!AO80)</f>
        <v/>
      </c>
      <c r="CY87" s="243" t="str">
        <f>IF(ISBLANK('In Process Calc.'!AP80),"",'In Process Calc.'!AP80)</f>
        <v/>
      </c>
      <c r="CZ87" s="243" t="str">
        <f>IF(ISBLANK('In Process Calc.'!AQ80),"",'In Process Calc.'!AQ80)</f>
        <v/>
      </c>
      <c r="DA87" s="243" t="str">
        <f>IF(ISBLANK('In Process Calc.'!AR80),"",'In Process Calc.'!AR80)</f>
        <v/>
      </c>
      <c r="DB87" s="243" t="str">
        <f>IF(ISBLANK('In Process Calc.'!AS80),"",'In Process Calc.'!AS80)</f>
        <v/>
      </c>
      <c r="DC87" s="243" t="str">
        <f>IF(ISBLANK('In Process Calc.'!AT80),"",'In Process Calc.'!AT80)</f>
        <v/>
      </c>
      <c r="DD87" s="243" t="str">
        <f>IF(ISBLANK('In Process Calc.'!AU80),"",'In Process Calc.'!AU80)</f>
        <v/>
      </c>
      <c r="DE87" s="243" t="str">
        <f>IF(ISBLANK('In Process Calc.'!AV80),"",'In Process Calc.'!AV80)</f>
        <v/>
      </c>
      <c r="DF87" s="243" t="str">
        <f>IF(ISBLANK('In Process Calc.'!AW80),"",'In Process Calc.'!AW80)</f>
        <v/>
      </c>
      <c r="DG87" s="243" t="str">
        <f>IF(ISBLANK('In Process Calc.'!AX80),"",'In Process Calc.'!AX80)</f>
        <v/>
      </c>
      <c r="DH87" s="243" t="str">
        <f>IF(ISBLANK('In Process Calc.'!AY80),"",'In Process Calc.'!AY80)</f>
        <v/>
      </c>
      <c r="DI87" s="243" t="str">
        <f>IF(ISBLANK('In Process Calc.'!AZ80),"",'In Process Calc.'!AZ80)</f>
        <v/>
      </c>
      <c r="DJ87" s="243" t="str">
        <f>IF(ISBLANK('In Process Calc.'!BA80),"",'In Process Calc.'!BA80)</f>
        <v/>
      </c>
      <c r="DK87" s="243" t="str">
        <f>IF(ISBLANK('In Process Calc.'!BB80),"",'In Process Calc.'!BB80)</f>
        <v/>
      </c>
      <c r="DL87" s="243" t="str">
        <f>IF(ISBLANK('In Process Calc.'!BC80),"",'In Process Calc.'!BC80)</f>
        <v/>
      </c>
      <c r="DM87" s="243" t="str">
        <f>IF(ISBLANK('In Process Calc.'!BD80),"",'In Process Calc.'!BD80)</f>
        <v/>
      </c>
      <c r="DN87" s="243" t="str">
        <f>IF(ISBLANK('In Process Calc.'!BE80),"",'In Process Calc.'!BE80)</f>
        <v/>
      </c>
      <c r="DO87" s="243" t="str">
        <f>IF(ISBLANK('In Process Calc.'!BF80),"",'In Process Calc.'!BF80)</f>
        <v/>
      </c>
      <c r="DP87" s="243" t="str">
        <f>IF(ISBLANK('In Process Calc.'!BG80),"",'In Process Calc.'!BG80)</f>
        <v/>
      </c>
      <c r="DQ87" s="243" t="str">
        <f>IF(ISBLANK('In Process Calc.'!BH80),"",'In Process Calc.'!BH80)</f>
        <v/>
      </c>
      <c r="DR87" s="243" t="str">
        <f>IF(ISBLANK('In Process Calc.'!BI80),"",'In Process Calc.'!BI80)</f>
        <v/>
      </c>
      <c r="DS87" s="243" t="str">
        <f>IF(ISBLANK('In Process Calc.'!BJ80),"",'In Process Calc.'!BJ80)</f>
        <v/>
      </c>
      <c r="DT87" s="243" t="str">
        <f>IF(ISBLANK('In Process Calc.'!BK80),"",'In Process Calc.'!BK80)</f>
        <v/>
      </c>
      <c r="DU87" s="243" t="str">
        <f>IF(ISBLANK('In Process Calc.'!BL80),"",'In Process Calc.'!BL80)</f>
        <v/>
      </c>
      <c r="DV87" s="243" t="str">
        <f>IF(ISBLANK('In Process Calc.'!BM80),"",'In Process Calc.'!BM80)</f>
        <v/>
      </c>
      <c r="DW87" s="243" t="str">
        <f>IF(ISBLANK('In Process Calc.'!BN80),"",'In Process Calc.'!BN80)</f>
        <v/>
      </c>
      <c r="DX87" s="243" t="str">
        <f>IF(ISBLANK('In Process Calc.'!BO80),"",'In Process Calc.'!BO80)</f>
        <v/>
      </c>
      <c r="DY87" s="243" t="str">
        <f>IF(ISBLANK('In Process Calc.'!BP80),"",'In Process Calc.'!BP80)</f>
        <v/>
      </c>
      <c r="DZ87" s="243" t="str">
        <f>IF(ISBLANK('In Process Calc.'!BQ80),"",'In Process Calc.'!BQ80)</f>
        <v/>
      </c>
      <c r="EA87" s="243" t="str">
        <f>IF(ISBLANK('In Process Calc.'!BR80),"",'In Process Calc.'!BR80)</f>
        <v/>
      </c>
      <c r="EB87" s="243" t="str">
        <f>IF(ISBLANK('In Process Calc.'!BS80),"",'In Process Calc.'!BS80)</f>
        <v/>
      </c>
      <c r="EC87" s="243" t="str">
        <f>IF(ISBLANK('In Process Calc.'!BT80),"",'In Process Calc.'!BT80)</f>
        <v/>
      </c>
      <c r="ED87" s="243" t="str">
        <f>IF(ISBLANK('In Process Calc.'!BU80),"",'In Process Calc.'!BU80)</f>
        <v/>
      </c>
      <c r="EE87" s="243" t="str">
        <f>IF(ISBLANK('In Process Calc.'!BV80),"",'In Process Calc.'!BV80)</f>
        <v/>
      </c>
      <c r="EF87" s="243" t="str">
        <f>IF(ISBLANK('In Process Calc.'!BW80),"",'In Process Calc.'!BW80)</f>
        <v/>
      </c>
      <c r="EG87" s="243" t="str">
        <f>IF(ISBLANK('In Process Calc.'!BX80),"",'In Process Calc.'!BX80)</f>
        <v/>
      </c>
      <c r="EH87" s="243" t="str">
        <f>IF(ISBLANK('In Process Calc.'!BY80),"",'In Process Calc.'!BY80)</f>
        <v/>
      </c>
      <c r="EI87" s="243" t="str">
        <f>IF(ISBLANK('In Process Calc.'!BZ80),"",'In Process Calc.'!BZ80)</f>
        <v/>
      </c>
      <c r="EJ87" s="243" t="str">
        <f>IF(ISBLANK('In Process Calc.'!CA80),"",'In Process Calc.'!CA80)</f>
        <v/>
      </c>
      <c r="EK87" s="243" t="str">
        <f>IF(ISBLANK('Post Process Calc.'!A87),"",'Post Process Calc.'!A87)</f>
        <v/>
      </c>
      <c r="EL87" s="243" t="str">
        <f>IF(ISBLANK('Post Process Calc.'!C87),"",'Post Process Calc.'!C87)</f>
        <v/>
      </c>
      <c r="EM87" s="243" t="str">
        <f>IF(ISBLANK('Post Process Calc.'!D87),"",'Post Process Calc.'!D87)</f>
        <v/>
      </c>
      <c r="EN87" s="243" t="str">
        <f>IF(ISBLANK('Post Process Calc.'!E87),"",'Post Process Calc.'!E87)</f>
        <v/>
      </c>
      <c r="EO87" s="243" t="str">
        <f>IF(ISBLANK('Post Process Calc.'!F87),"",'Post Process Calc.'!F87)</f>
        <v/>
      </c>
      <c r="EP87" s="243" t="str">
        <f>IF(ISBLANK('Post Process Calc.'!G87),"",'Post Process Calc.'!G87)</f>
        <v/>
      </c>
      <c r="EQ87" s="243" t="str">
        <f>IF(ISBLANK('Post Process Calc.'!H87),"",'Post Process Calc.'!H87)</f>
        <v/>
      </c>
      <c r="ER87" s="243" t="str">
        <f>IF(ISBLANK('Post Process Calc.'!I87),"",'Post Process Calc.'!I87)</f>
        <v/>
      </c>
      <c r="ES87" s="243" t="str">
        <f>IF(ISBLANK('Post Process Calc.'!J87),"",'Post Process Calc.'!J87)</f>
        <v/>
      </c>
      <c r="ET87" s="243" t="str">
        <f>IF(ISBLANK('Post Process Calc.'!K87),"",'Post Process Calc.'!K87)</f>
        <v/>
      </c>
      <c r="EU87" s="243" t="str">
        <f>IF(ISBLANK('Post Process Calc.'!L87),"",'Post Process Calc.'!L87)</f>
        <v/>
      </c>
      <c r="EV87" s="243" t="str">
        <f>IF(ISBLANK('Post Process Calc.'!M87),"",'Post Process Calc.'!M87)</f>
        <v/>
      </c>
      <c r="EW87" s="243" t="str">
        <f>IF(ISBLANK('Post Process Calc.'!N87),"",'Post Process Calc.'!N87)</f>
        <v/>
      </c>
      <c r="EX87" s="243" t="str">
        <f>IF(ISBLANK('Post Process Calc.'!O87),"",'Post Process Calc.'!O87)</f>
        <v/>
      </c>
      <c r="EY87" s="243" t="str">
        <f>IF(ISBLANK('Post Process Calc.'!P87),"",'Post Process Calc.'!P87)</f>
        <v/>
      </c>
      <c r="EZ87" s="243" t="str">
        <f>IF(ISBLANK('Post Process Calc.'!Q87),"",'Post Process Calc.'!Q87)</f>
        <v/>
      </c>
      <c r="FA87" s="243" t="str">
        <f>IF(ISBLANK('Post Process Calc.'!R87),"",'Post Process Calc.'!R87)</f>
        <v/>
      </c>
      <c r="FB87" s="243" t="str">
        <f>IF(ISBLANK('Post Process Calc.'!S87),"",'Post Process Calc.'!S87)</f>
        <v/>
      </c>
      <c r="FC87" s="243" t="str">
        <f>IF(ISBLANK('Post Process Calc.'!T87),"",'Post Process Calc.'!T87)</f>
        <v/>
      </c>
      <c r="FD87" s="243" t="str">
        <f>IF(ISBLANK('Post Process Calc.'!U87),"",'Post Process Calc.'!U87)</f>
        <v/>
      </c>
      <c r="FE87" s="243" t="str">
        <f>IF(ISBLANK('Post Process Calc.'!V87),"",'Post Process Calc.'!V87)</f>
        <v/>
      </c>
      <c r="FF87" s="243" t="str">
        <f>IF(ISBLANK('Post Process Calc.'!W87),"",'Post Process Calc.'!W87)</f>
        <v/>
      </c>
      <c r="FG87" s="243" t="str">
        <f>IF(ISBLANK('Post Process Calc.'!X87),"",'Post Process Calc.'!X87)</f>
        <v/>
      </c>
      <c r="FH87" s="243" t="str">
        <f>IF(ISBLANK('Post Process Calc.'!Y87),"",'Post Process Calc.'!Y87)</f>
        <v/>
      </c>
      <c r="FI87" s="243" t="str">
        <f>IF(ISBLANK('Post Process Calc.'!Z87),"",'Post Process Calc.'!Z87)</f>
        <v/>
      </c>
      <c r="FJ87" s="243" t="str">
        <f>IF(ISBLANK('Post Process Calc.'!AA87),"",'Post Process Calc.'!AA87)</f>
        <v/>
      </c>
      <c r="FK87" s="243" t="str">
        <f>IF(ISBLANK('Post Process Calc.'!AB87),"",'Post Process Calc.'!AB87)</f>
        <v/>
      </c>
      <c r="FL87" s="243" t="str">
        <f>IF(ISBLANK('Post Process Calc.'!AC87),"",'Post Process Calc.'!AC87)</f>
        <v/>
      </c>
      <c r="FM87" s="243" t="str">
        <f>IF(ISBLANK('Post Process Calc.'!AD87),"",'Post Process Calc.'!AD87)</f>
        <v/>
      </c>
      <c r="FN87" s="243" t="str">
        <f>IF(ISBLANK('Post Process Calc.'!AE87),"",'Post Process Calc.'!AE87)</f>
        <v/>
      </c>
      <c r="FO87" s="243" t="str">
        <f>IF(ISBLANK('Post Process Calc.'!AF87),"",'Post Process Calc.'!AF87)</f>
        <v/>
      </c>
      <c r="FP87" s="243" t="str">
        <f>IF(ISBLANK('Post Process Calc.'!AG87),"",'Post Process Calc.'!AG87)</f>
        <v/>
      </c>
      <c r="FQ87" s="243" t="str">
        <f>IF(ISBLANK('Post Process Calc.'!AH87),"",'Post Process Calc.'!AH87)</f>
        <v/>
      </c>
      <c r="FR87" s="243" t="str">
        <f>IF(ISBLANK('Post Process Calc.'!AI87),"",'Post Process Calc.'!AI87)</f>
        <v/>
      </c>
      <c r="FS87" s="243" t="str">
        <f>IF(ISBLANK('Post Process Calc.'!AJ87),"",'Post Process Calc.'!AJ87)</f>
        <v/>
      </c>
    </row>
    <row r="88" spans="1:175">
      <c r="A88" s="238" t="str">
        <f>IF(Glutamine!B79&lt;&gt;0,Glutamine!$B$1,"")</f>
        <v/>
      </c>
      <c r="B88" s="238" t="str">
        <f>IF(ISBLANK(Glutamine!A79),"",Glutamine!A79)</f>
        <v/>
      </c>
      <c r="C88" s="245" t="str">
        <f>IF(ISBLANK(Glutamine!B79),"",Glutamine!B79)</f>
        <v/>
      </c>
      <c r="D88" s="246" t="str">
        <f>IF(ISBLANK(Glutamine!C79),"",Glutamine!C79)</f>
        <v/>
      </c>
      <c r="E88" s="238" t="str">
        <f>IF(ISBLANK(Glutamine!D79),"",Glutamine!D79)</f>
        <v/>
      </c>
      <c r="F88" s="238" t="str">
        <f>IF(ISBLANK(Glutamine!E79),"",Glutamine!E79)</f>
        <v/>
      </c>
      <c r="G88" s="238" t="str">
        <f>IF(ISBLANK(Glutamine!G79),"",Glutamine!G79)</f>
        <v/>
      </c>
      <c r="H88" s="238" t="str">
        <f>IF(ISBLANK(Glutamine!H79),"",Glutamine!H79)</f>
        <v/>
      </c>
      <c r="I88" s="238" t="str">
        <f>IF(ISBLANK(Glutamine!I79),"",Glutamine!I79)</f>
        <v/>
      </c>
      <c r="J88" s="238" t="str">
        <f>IF(ISBLANK(Glutamine!J79),"",Glutamine!J79)</f>
        <v/>
      </c>
      <c r="K88" s="238" t="str">
        <f>IF(ISBLANK(Glutamine!K79),"",Glutamine!K79)</f>
        <v/>
      </c>
      <c r="L88" s="238" t="str">
        <f>IF(ISBLANK(Glutamine!L79),"",Glutamine!L79)</f>
        <v/>
      </c>
      <c r="M88" s="238" t="str">
        <f>IF(ISBLANK(Glutamine!M79),"",Glutamine!M79)</f>
        <v/>
      </c>
      <c r="N88" s="238" t="str">
        <f>IF(ISBLANK(Glutamine!N79),"",Glutamine!N79)</f>
        <v/>
      </c>
      <c r="O88" s="238" t="str">
        <f>IF(ISBLANK(Glutamine!O79),"",Glutamine!O79)</f>
        <v/>
      </c>
      <c r="P88" s="238" t="str">
        <f>IF(ISBLANK(Glutamine!P79),"",Glutamine!P79)</f>
        <v/>
      </c>
      <c r="Q88" s="238" t="str">
        <f>IF(ISBLANK(Glutamine!Q79),"",Glutamine!Q79)</f>
        <v/>
      </c>
      <c r="R88" s="238" t="str">
        <f>IF(ISBLANK(Glutamine!R79),"",Glutamine!R79)</f>
        <v/>
      </c>
      <c r="S88" s="238" t="str">
        <f>IF(ISBLANK(Glutamine!S79),"",Glutamine!S79)</f>
        <v/>
      </c>
      <c r="T88" s="238" t="str">
        <f>IF(ISBLANK(Glutamine!T79),"",Glutamine!T79)</f>
        <v/>
      </c>
      <c r="U88" s="238" t="str">
        <f>IF(ISBLANK(Glutamine!U79),"",Glutamine!U79)</f>
        <v/>
      </c>
      <c r="V88" s="238" t="str">
        <f>IF(ISBLANK(Glutamine!V79),"",Glutamine!V79)</f>
        <v/>
      </c>
      <c r="W88" s="238" t="str">
        <f>IF(ISBLANK(Glutamine!W79),"",Glutamine!W79)</f>
        <v/>
      </c>
      <c r="X88" s="238" t="str">
        <f>IF(ISBLANK(Glutamine!X79),"",Glutamine!X79)</f>
        <v/>
      </c>
      <c r="Y88" s="238" t="str">
        <f>IF(ISBLANK(Glutamine!Y79),"",Glutamine!Y79)</f>
        <v/>
      </c>
      <c r="Z88" s="238" t="str">
        <f>IF(ISBLANK(Glutamine!Z79),"",Glutamine!Z79)</f>
        <v/>
      </c>
      <c r="AA88" s="238" t="str">
        <f>IF(ISBLANK(Glutamine!AA79),"",Glutamine!AA79)</f>
        <v/>
      </c>
      <c r="AB88" s="238" t="str">
        <f>IF(ISBLANK(Glutamine!AB79),"",Glutamine!AB79)</f>
        <v/>
      </c>
      <c r="AC88" s="238" t="str">
        <f>IF(ISBLANK(Glutamine!AC79),"",Glutamine!AC79)</f>
        <v/>
      </c>
      <c r="AD88" s="238" t="str">
        <f>IF(ISBLANK(Glutamine!AD79),"",Glutamine!AD79)</f>
        <v/>
      </c>
      <c r="AE88" s="238" t="str">
        <f>IF(ISBLANK(Glutamine!AE79),"",Glutamine!AE79)</f>
        <v/>
      </c>
      <c r="AF88" s="238" t="str">
        <f>IF(ISBLANK(Glutamine!AF79),"",Glutamine!AF79)</f>
        <v/>
      </c>
      <c r="AG88" s="238" t="str">
        <f>IF(ISBLANK(Glutamine!AG79),"",Glutamine!AG79)</f>
        <v/>
      </c>
      <c r="AH88" s="238" t="str">
        <f>IF(ISBLANK(Glutamine!AH79),"",Glutamine!AH79)</f>
        <v/>
      </c>
      <c r="AI88" s="238" t="str">
        <f>IF(ISBLANK(Glutamine!AI79),"",Glutamine!AI79)</f>
        <v/>
      </c>
      <c r="AJ88" s="238" t="str">
        <f>IF(ISBLANK(Glutamine!AJ79),"",Glutamine!AJ79)</f>
        <v/>
      </c>
      <c r="AK88" s="238" t="str">
        <f>IF(ISBLANK(Glutamine!AK79),"",Glutamine!AK79)</f>
        <v/>
      </c>
      <c r="AL88" s="238" t="str">
        <f>IF(ISBLANK(Glutamine!AL79),"",Glutamine!AL79)</f>
        <v/>
      </c>
      <c r="AM88" s="238" t="str">
        <f>IF(ISBLANK(Glutamine!AM79),"",Glutamine!AM79)</f>
        <v/>
      </c>
      <c r="AN88" s="238" t="str">
        <f>IF(ISBLANK(Glutamine!AN79),"",Glutamine!AN79)</f>
        <v/>
      </c>
      <c r="AO88" s="238" t="str">
        <f>IF(ISBLANK(Glutamine!AO79),"",Glutamine!AO79)</f>
        <v/>
      </c>
      <c r="AP88" s="238" t="str">
        <f>IF(ISBLANK(Glutamine!AP79),"",Glutamine!AP79)</f>
        <v/>
      </c>
      <c r="AQ88" s="238" t="e">
        <f>IF(ISBLANK(Glutamine!#REF!),"",Glutamine!#REF!)</f>
        <v>#REF!</v>
      </c>
      <c r="AR88" s="238" t="e">
        <f>IF(ISBLANK(Glutamine!#REF!),"",Glutamine!#REF!)</f>
        <v>#REF!</v>
      </c>
      <c r="AS88" s="238" t="e">
        <f>IF(ISBLANK(Glutamine!#REF!),"",Glutamine!#REF!)</f>
        <v>#REF!</v>
      </c>
      <c r="AT88" s="238" t="e">
        <f>IF(ISBLANK(Glutamine!#REF!),"",Glutamine!#REF!)</f>
        <v>#REF!</v>
      </c>
      <c r="AU88" s="238" t="e">
        <f>IF(ISBLANK(Glutamine!#REF!),"",Glutamine!#REF!)</f>
        <v>#REF!</v>
      </c>
      <c r="AV88" s="238" t="e">
        <f>IF(ISBLANK(Glutamine!#REF!),"",Glutamine!#REF!)</f>
        <v>#REF!</v>
      </c>
      <c r="AW88" s="238" t="e">
        <f>IF(ISBLANK(Glutamine!#REF!),"",Glutamine!#REF!)</f>
        <v>#REF!</v>
      </c>
      <c r="AX88" s="238" t="e">
        <f>IF(ISBLANK(Glutamine!#REF!),"",Glutamine!#REF!)</f>
        <v>#REF!</v>
      </c>
      <c r="AY88" s="238" t="e">
        <f>IF(ISBLANK(Glutamine!#REF!),"",Glutamine!#REF!)</f>
        <v>#REF!</v>
      </c>
      <c r="AZ88" s="238" t="e">
        <f>IF(ISBLANK(Glutamine!#REF!),"",Glutamine!#REF!)</f>
        <v>#REF!</v>
      </c>
      <c r="BA88" s="238" t="e">
        <f>IF(ISBLANK(Glutamine!#REF!),"",Glutamine!#REF!)</f>
        <v>#REF!</v>
      </c>
      <c r="BB88" s="238" t="e">
        <f>IF(ISBLANK(Glutamine!#REF!),"",Glutamine!#REF!)</f>
        <v>#REF!</v>
      </c>
      <c r="BC88" s="238" t="e">
        <f>IF(ISBLANK(Glutamine!#REF!),"",Glutamine!#REF!)</f>
        <v>#REF!</v>
      </c>
      <c r="BD88" s="238" t="e">
        <f>IF(ISBLANK(Glutamine!#REF!),"",Glutamine!#REF!)</f>
        <v>#REF!</v>
      </c>
      <c r="BE88" s="238" t="e">
        <f>IF(ISBLANK(Glutamine!#REF!),"",Glutamine!#REF!)</f>
        <v>#REF!</v>
      </c>
      <c r="BF88" s="238" t="e">
        <f>IF(ISBLANK(Glutamine!#REF!),"",Glutamine!#REF!)</f>
        <v>#REF!</v>
      </c>
      <c r="BG88" s="238" t="e">
        <f>IF(ISBLANK(Glutamine!#REF!),"",Glutamine!#REF!)</f>
        <v>#REF!</v>
      </c>
      <c r="BH88" s="238" t="e">
        <f>IF(ISBLANK(Glutamine!#REF!),"",Glutamine!#REF!)</f>
        <v>#REF!</v>
      </c>
      <c r="BI88" s="238" t="e">
        <f>IF(ISBLANK(Glutamine!#REF!),"",Glutamine!#REF!)</f>
        <v>#REF!</v>
      </c>
      <c r="BJ88" s="238" t="e">
        <f>IF(ISBLANK(Glutamine!#REF!),"",Glutamine!#REF!)</f>
        <v>#REF!</v>
      </c>
      <c r="BK88" s="238" t="e">
        <f>IF(ISBLANK(Glutamine!#REF!),"",Glutamine!#REF!)</f>
        <v>#REF!</v>
      </c>
      <c r="BL88" s="238" t="e">
        <f>IF(ISBLANK(Glutamine!#REF!),"",Glutamine!#REF!)</f>
        <v>#REF!</v>
      </c>
      <c r="BM88" s="238" t="e">
        <f>IF(ISBLANK(Glutamine!#REF!),"",Glutamine!#REF!)</f>
        <v>#REF!</v>
      </c>
      <c r="BN88" s="238" t="str">
        <f>IF(ISBLANK('In Process Calc.'!B81),"",ROUND('In Process Calc.'!B81,2))</f>
        <v/>
      </c>
      <c r="BO88" s="238" t="str">
        <f>IF(ISBLANK('In Process Calc.'!C81),"",ROUND('In Process Calc.'!C81,2))</f>
        <v/>
      </c>
      <c r="BP88" s="238" t="str">
        <f>IF(ISBLANK('In Process Calc.'!E81),"",'In Process Calc.'!E81)</f>
        <v/>
      </c>
      <c r="BQ88" s="238" t="str">
        <f>IF(ISBLANK('In Process Calc.'!F81),"",'In Process Calc.'!F81)</f>
        <v/>
      </c>
      <c r="BR88" s="238" t="str">
        <f>IF(ISBLANK('In Process Calc.'!H81),"",'In Process Calc.'!H81)</f>
        <v/>
      </c>
      <c r="BS88" s="238" t="str">
        <f>IF(ISBLANK('In Process Calc.'!J81),"",'In Process Calc.'!J81)</f>
        <v/>
      </c>
      <c r="BT88" s="238" t="str">
        <f>IF(ISBLANK('In Process Calc.'!K81),"",'In Process Calc.'!K81)</f>
        <v/>
      </c>
      <c r="BU88" s="238" t="str">
        <f>IF(ISBLANK('In Process Calc.'!L81),"",'In Process Calc.'!L81)</f>
        <v/>
      </c>
      <c r="BV88" s="243" t="str">
        <f>IF(ISBLANK('In Process Calc.'!M81),"",'In Process Calc.'!M81)</f>
        <v/>
      </c>
      <c r="BW88" s="243" t="str">
        <f>IF(ISBLANK('In Process Calc.'!N81),"",'In Process Calc.'!N81)</f>
        <v/>
      </c>
      <c r="BX88" s="243" t="str">
        <f>IF(ISBLANK('In Process Calc.'!O81),"",'In Process Calc.'!O81)</f>
        <v/>
      </c>
      <c r="BY88" s="243" t="str">
        <f>IF(ISBLANK('In Process Calc.'!P81),"",'In Process Calc.'!P81)</f>
        <v/>
      </c>
      <c r="BZ88" s="243" t="str">
        <f>IF(ISBLANK('In Process Calc.'!Q81),"",'In Process Calc.'!Q81)</f>
        <v/>
      </c>
      <c r="CA88" s="243" t="str">
        <f>IF(ISBLANK('In Process Calc.'!R81),"",'In Process Calc.'!R81)</f>
        <v/>
      </c>
      <c r="CB88" s="243" t="str">
        <f>IF(ISBLANK('In Process Calc.'!S81),"",'In Process Calc.'!S81)</f>
        <v/>
      </c>
      <c r="CC88" s="243" t="str">
        <f>IF(ISBLANK('In Process Calc.'!T81),"",'In Process Calc.'!T81)</f>
        <v/>
      </c>
      <c r="CD88" s="243" t="str">
        <f>IF(ISBLANK('In Process Calc.'!U81),"",'In Process Calc.'!U81)</f>
        <v/>
      </c>
      <c r="CE88" s="243" t="str">
        <f>IF(ISBLANK('In Process Calc.'!V81),"",'In Process Calc.'!V81)</f>
        <v/>
      </c>
      <c r="CF88" s="243" t="str">
        <f>IF(ISBLANK('In Process Calc.'!W81),"",'In Process Calc.'!W81)</f>
        <v/>
      </c>
      <c r="CG88" s="243" t="str">
        <f>IF(ISBLANK('In Process Calc.'!X81),"",'In Process Calc.'!X81)</f>
        <v/>
      </c>
      <c r="CH88" s="243" t="str">
        <f>IF(ISBLANK('In Process Calc.'!Y81),"",'In Process Calc.'!Y81)</f>
        <v/>
      </c>
      <c r="CI88" s="243" t="str">
        <f>IF(ISBLANK('In Process Calc.'!Z81),"",'In Process Calc.'!Z81)</f>
        <v/>
      </c>
      <c r="CJ88" s="243" t="str">
        <f>IF(ISBLANK('In Process Calc.'!AA81),"",'In Process Calc.'!AA81)</f>
        <v/>
      </c>
      <c r="CK88" s="243" t="str">
        <f>IF(ISBLANK('In Process Calc.'!AB81),"",'In Process Calc.'!AB81)</f>
        <v/>
      </c>
      <c r="CL88" s="243" t="str">
        <f>IF(ISBLANK('In Process Calc.'!AC81),"",'In Process Calc.'!AC81)</f>
        <v/>
      </c>
      <c r="CM88" s="243" t="str">
        <f>IF(ISBLANK('In Process Calc.'!AD81),"",'In Process Calc.'!AD81)</f>
        <v/>
      </c>
      <c r="CN88" s="243" t="str">
        <f>IF(ISBLANK('In Process Calc.'!AE81),"",'In Process Calc.'!AE81)</f>
        <v/>
      </c>
      <c r="CO88" s="243" t="str">
        <f>IF(ISBLANK('In Process Calc.'!AF81),"",'In Process Calc.'!AF81)</f>
        <v/>
      </c>
      <c r="CP88" s="243" t="str">
        <f>IF(ISBLANK('In Process Calc.'!AG81),"",'In Process Calc.'!AG81)</f>
        <v/>
      </c>
      <c r="CQ88" s="243" t="str">
        <f>IF(ISBLANK('In Process Calc.'!AH81),"",'In Process Calc.'!AH81)</f>
        <v/>
      </c>
      <c r="CR88" s="243" t="str">
        <f>IF(ISBLANK('In Process Calc.'!AI81),"",'In Process Calc.'!AI81)</f>
        <v/>
      </c>
      <c r="CS88" s="243" t="str">
        <f>IF(ISBLANK('In Process Calc.'!AJ81),"",'In Process Calc.'!AJ81)</f>
        <v/>
      </c>
      <c r="CT88" s="243" t="str">
        <f>IF(ISBLANK('In Process Calc.'!AK81),"",'In Process Calc.'!AK81)</f>
        <v/>
      </c>
      <c r="CU88" s="243" t="str">
        <f>IF(ISBLANK('In Process Calc.'!AL81),"",'In Process Calc.'!AL81)</f>
        <v/>
      </c>
      <c r="CV88" s="243" t="str">
        <f>IF(ISBLANK('In Process Calc.'!AM81),"",'In Process Calc.'!AM81)</f>
        <v/>
      </c>
      <c r="CW88" s="243" t="str">
        <f>IF(ISBLANK('In Process Calc.'!AN81),"",'In Process Calc.'!AN81)</f>
        <v/>
      </c>
      <c r="CX88" s="243" t="str">
        <f>IF(ISBLANK('In Process Calc.'!AO81),"",'In Process Calc.'!AO81)</f>
        <v/>
      </c>
      <c r="CY88" s="243" t="str">
        <f>IF(ISBLANK('In Process Calc.'!AP81),"",'In Process Calc.'!AP81)</f>
        <v/>
      </c>
      <c r="CZ88" s="243" t="str">
        <f>IF(ISBLANK('In Process Calc.'!AQ81),"",'In Process Calc.'!AQ81)</f>
        <v/>
      </c>
      <c r="DA88" s="243" t="str">
        <f>IF(ISBLANK('In Process Calc.'!AR81),"",'In Process Calc.'!AR81)</f>
        <v/>
      </c>
      <c r="DB88" s="243" t="str">
        <f>IF(ISBLANK('In Process Calc.'!AS81),"",'In Process Calc.'!AS81)</f>
        <v/>
      </c>
      <c r="DC88" s="243" t="str">
        <f>IF(ISBLANK('In Process Calc.'!AT81),"",'In Process Calc.'!AT81)</f>
        <v/>
      </c>
      <c r="DD88" s="243" t="str">
        <f>IF(ISBLANK('In Process Calc.'!AU81),"",'In Process Calc.'!AU81)</f>
        <v/>
      </c>
      <c r="DE88" s="243" t="str">
        <f>IF(ISBLANK('In Process Calc.'!AV81),"",'In Process Calc.'!AV81)</f>
        <v/>
      </c>
      <c r="DF88" s="243" t="str">
        <f>IF(ISBLANK('In Process Calc.'!AW81),"",'In Process Calc.'!AW81)</f>
        <v/>
      </c>
      <c r="DG88" s="243" t="str">
        <f>IF(ISBLANK('In Process Calc.'!AX81),"",'In Process Calc.'!AX81)</f>
        <v/>
      </c>
      <c r="DH88" s="243" t="str">
        <f>IF(ISBLANK('In Process Calc.'!AY81),"",'In Process Calc.'!AY81)</f>
        <v/>
      </c>
      <c r="DI88" s="243" t="str">
        <f>IF(ISBLANK('In Process Calc.'!AZ81),"",'In Process Calc.'!AZ81)</f>
        <v/>
      </c>
      <c r="DJ88" s="243" t="str">
        <f>IF(ISBLANK('In Process Calc.'!BA81),"",'In Process Calc.'!BA81)</f>
        <v/>
      </c>
      <c r="DK88" s="243" t="str">
        <f>IF(ISBLANK('In Process Calc.'!BB81),"",'In Process Calc.'!BB81)</f>
        <v/>
      </c>
      <c r="DL88" s="243" t="str">
        <f>IF(ISBLANK('In Process Calc.'!BC81),"",'In Process Calc.'!BC81)</f>
        <v/>
      </c>
      <c r="DM88" s="243" t="str">
        <f>IF(ISBLANK('In Process Calc.'!BD81),"",'In Process Calc.'!BD81)</f>
        <v/>
      </c>
      <c r="DN88" s="243" t="str">
        <f>IF(ISBLANK('In Process Calc.'!BE81),"",'In Process Calc.'!BE81)</f>
        <v/>
      </c>
      <c r="DO88" s="243" t="str">
        <f>IF(ISBLANK('In Process Calc.'!BF81),"",'In Process Calc.'!BF81)</f>
        <v/>
      </c>
      <c r="DP88" s="243" t="str">
        <f>IF(ISBLANK('In Process Calc.'!BG81),"",'In Process Calc.'!BG81)</f>
        <v/>
      </c>
      <c r="DQ88" s="243" t="str">
        <f>IF(ISBLANK('In Process Calc.'!BH81),"",'In Process Calc.'!BH81)</f>
        <v/>
      </c>
      <c r="DR88" s="243" t="str">
        <f>IF(ISBLANK('In Process Calc.'!BI81),"",'In Process Calc.'!BI81)</f>
        <v/>
      </c>
      <c r="DS88" s="243" t="str">
        <f>IF(ISBLANK('In Process Calc.'!BJ81),"",'In Process Calc.'!BJ81)</f>
        <v/>
      </c>
      <c r="DT88" s="243" t="str">
        <f>IF(ISBLANK('In Process Calc.'!BK81),"",'In Process Calc.'!BK81)</f>
        <v/>
      </c>
      <c r="DU88" s="243" t="str">
        <f>IF(ISBLANK('In Process Calc.'!BL81),"",'In Process Calc.'!BL81)</f>
        <v/>
      </c>
      <c r="DV88" s="243" t="str">
        <f>IF(ISBLANK('In Process Calc.'!BM81),"",'In Process Calc.'!BM81)</f>
        <v/>
      </c>
      <c r="DW88" s="243" t="str">
        <f>IF(ISBLANK('In Process Calc.'!BN81),"",'In Process Calc.'!BN81)</f>
        <v/>
      </c>
      <c r="DX88" s="243" t="str">
        <f>IF(ISBLANK('In Process Calc.'!BO81),"",'In Process Calc.'!BO81)</f>
        <v/>
      </c>
      <c r="DY88" s="243" t="str">
        <f>IF(ISBLANK('In Process Calc.'!BP81),"",'In Process Calc.'!BP81)</f>
        <v/>
      </c>
      <c r="DZ88" s="243" t="str">
        <f>IF(ISBLANK('In Process Calc.'!BQ81),"",'In Process Calc.'!BQ81)</f>
        <v/>
      </c>
      <c r="EA88" s="243" t="str">
        <f>IF(ISBLANK('In Process Calc.'!BR81),"",'In Process Calc.'!BR81)</f>
        <v/>
      </c>
      <c r="EB88" s="243" t="str">
        <f>IF(ISBLANK('In Process Calc.'!BS81),"",'In Process Calc.'!BS81)</f>
        <v/>
      </c>
      <c r="EC88" s="243" t="str">
        <f>IF(ISBLANK('In Process Calc.'!BT81),"",'In Process Calc.'!BT81)</f>
        <v/>
      </c>
      <c r="ED88" s="243" t="str">
        <f>IF(ISBLANK('In Process Calc.'!BU81),"",'In Process Calc.'!BU81)</f>
        <v/>
      </c>
      <c r="EE88" s="243" t="str">
        <f>IF(ISBLANK('In Process Calc.'!BV81),"",'In Process Calc.'!BV81)</f>
        <v/>
      </c>
      <c r="EF88" s="243" t="str">
        <f>IF(ISBLANK('In Process Calc.'!BW81),"",'In Process Calc.'!BW81)</f>
        <v/>
      </c>
      <c r="EG88" s="243" t="str">
        <f>IF(ISBLANK('In Process Calc.'!BX81),"",'In Process Calc.'!BX81)</f>
        <v/>
      </c>
      <c r="EH88" s="243" t="str">
        <f>IF(ISBLANK('In Process Calc.'!BY81),"",'In Process Calc.'!BY81)</f>
        <v/>
      </c>
      <c r="EI88" s="243" t="str">
        <f>IF(ISBLANK('In Process Calc.'!BZ81),"",'In Process Calc.'!BZ81)</f>
        <v/>
      </c>
      <c r="EJ88" s="243" t="str">
        <f>IF(ISBLANK('In Process Calc.'!CA81),"",'In Process Calc.'!CA81)</f>
        <v/>
      </c>
      <c r="EK88" s="243" t="str">
        <f>IF(ISBLANK('Post Process Calc.'!A88),"",'Post Process Calc.'!A88)</f>
        <v/>
      </c>
      <c r="EL88" s="243" t="str">
        <f>IF(ISBLANK('Post Process Calc.'!C88),"",'Post Process Calc.'!C88)</f>
        <v/>
      </c>
      <c r="EM88" s="243" t="str">
        <f>IF(ISBLANK('Post Process Calc.'!D88),"",'Post Process Calc.'!D88)</f>
        <v/>
      </c>
      <c r="EN88" s="243" t="str">
        <f>IF(ISBLANK('Post Process Calc.'!E88),"",'Post Process Calc.'!E88)</f>
        <v/>
      </c>
      <c r="EO88" s="243" t="str">
        <f>IF(ISBLANK('Post Process Calc.'!F88),"",'Post Process Calc.'!F88)</f>
        <v/>
      </c>
      <c r="EP88" s="243" t="str">
        <f>IF(ISBLANK('Post Process Calc.'!G88),"",'Post Process Calc.'!G88)</f>
        <v/>
      </c>
      <c r="EQ88" s="243" t="str">
        <f>IF(ISBLANK('Post Process Calc.'!H88),"",'Post Process Calc.'!H88)</f>
        <v/>
      </c>
      <c r="ER88" s="243" t="str">
        <f>IF(ISBLANK('Post Process Calc.'!I88),"",'Post Process Calc.'!I88)</f>
        <v/>
      </c>
      <c r="ES88" s="243" t="str">
        <f>IF(ISBLANK('Post Process Calc.'!J88),"",'Post Process Calc.'!J88)</f>
        <v/>
      </c>
      <c r="ET88" s="243" t="str">
        <f>IF(ISBLANK('Post Process Calc.'!K88),"",'Post Process Calc.'!K88)</f>
        <v/>
      </c>
      <c r="EU88" s="243" t="str">
        <f>IF(ISBLANK('Post Process Calc.'!L88),"",'Post Process Calc.'!L88)</f>
        <v/>
      </c>
      <c r="EV88" s="243" t="str">
        <f>IF(ISBLANK('Post Process Calc.'!M88),"",'Post Process Calc.'!M88)</f>
        <v/>
      </c>
      <c r="EW88" s="243" t="str">
        <f>IF(ISBLANK('Post Process Calc.'!N88),"",'Post Process Calc.'!N88)</f>
        <v/>
      </c>
      <c r="EX88" s="243" t="str">
        <f>IF(ISBLANK('Post Process Calc.'!O88),"",'Post Process Calc.'!O88)</f>
        <v/>
      </c>
      <c r="EY88" s="243" t="str">
        <f>IF(ISBLANK('Post Process Calc.'!P88),"",'Post Process Calc.'!P88)</f>
        <v/>
      </c>
      <c r="EZ88" s="243" t="str">
        <f>IF(ISBLANK('Post Process Calc.'!Q88),"",'Post Process Calc.'!Q88)</f>
        <v/>
      </c>
      <c r="FA88" s="243" t="str">
        <f>IF(ISBLANK('Post Process Calc.'!R88),"",'Post Process Calc.'!R88)</f>
        <v/>
      </c>
      <c r="FB88" s="243" t="str">
        <f>IF(ISBLANK('Post Process Calc.'!S88),"",'Post Process Calc.'!S88)</f>
        <v/>
      </c>
      <c r="FC88" s="243" t="str">
        <f>IF(ISBLANK('Post Process Calc.'!T88),"",'Post Process Calc.'!T88)</f>
        <v/>
      </c>
      <c r="FD88" s="243" t="str">
        <f>IF(ISBLANK('Post Process Calc.'!U88),"",'Post Process Calc.'!U88)</f>
        <v/>
      </c>
      <c r="FE88" s="243" t="str">
        <f>IF(ISBLANK('Post Process Calc.'!V88),"",'Post Process Calc.'!V88)</f>
        <v/>
      </c>
      <c r="FF88" s="243" t="str">
        <f>IF(ISBLANK('Post Process Calc.'!W88),"",'Post Process Calc.'!W88)</f>
        <v/>
      </c>
      <c r="FG88" s="243" t="str">
        <f>IF(ISBLANK('Post Process Calc.'!X88),"",'Post Process Calc.'!X88)</f>
        <v/>
      </c>
      <c r="FH88" s="243" t="str">
        <f>IF(ISBLANK('Post Process Calc.'!Y88),"",'Post Process Calc.'!Y88)</f>
        <v/>
      </c>
      <c r="FI88" s="243" t="str">
        <f>IF(ISBLANK('Post Process Calc.'!Z88),"",'Post Process Calc.'!Z88)</f>
        <v/>
      </c>
      <c r="FJ88" s="243" t="str">
        <f>IF(ISBLANK('Post Process Calc.'!AA88),"",'Post Process Calc.'!AA88)</f>
        <v/>
      </c>
      <c r="FK88" s="243" t="str">
        <f>IF(ISBLANK('Post Process Calc.'!AB88),"",'Post Process Calc.'!AB88)</f>
        <v/>
      </c>
      <c r="FL88" s="243" t="str">
        <f>IF(ISBLANK('Post Process Calc.'!AC88),"",'Post Process Calc.'!AC88)</f>
        <v/>
      </c>
      <c r="FM88" s="243" t="str">
        <f>IF(ISBLANK('Post Process Calc.'!AD88),"",'Post Process Calc.'!AD88)</f>
        <v/>
      </c>
      <c r="FN88" s="243" t="str">
        <f>IF(ISBLANK('Post Process Calc.'!AE88),"",'Post Process Calc.'!AE88)</f>
        <v/>
      </c>
      <c r="FO88" s="243" t="str">
        <f>IF(ISBLANK('Post Process Calc.'!AF88),"",'Post Process Calc.'!AF88)</f>
        <v/>
      </c>
      <c r="FP88" s="243" t="str">
        <f>IF(ISBLANK('Post Process Calc.'!AG88),"",'Post Process Calc.'!AG88)</f>
        <v/>
      </c>
      <c r="FQ88" s="243" t="str">
        <f>IF(ISBLANK('Post Process Calc.'!AH88),"",'Post Process Calc.'!AH88)</f>
        <v/>
      </c>
      <c r="FR88" s="243" t="str">
        <f>IF(ISBLANK('Post Process Calc.'!AI88),"",'Post Process Calc.'!AI88)</f>
        <v/>
      </c>
      <c r="FS88" s="243" t="str">
        <f>IF(ISBLANK('Post Process Calc.'!AJ88),"",'Post Process Calc.'!AJ88)</f>
        <v/>
      </c>
    </row>
    <row r="89" spans="1:175">
      <c r="A89" s="238" t="str">
        <f>IF(Glutamine!B80&lt;&gt;0,Glutamine!$B$1,"")</f>
        <v/>
      </c>
      <c r="B89" s="238" t="str">
        <f>IF(ISBLANK(Glutamine!A80),"",Glutamine!A80)</f>
        <v/>
      </c>
      <c r="C89" s="245" t="str">
        <f>IF(ISBLANK(Glutamine!B80),"",Glutamine!B80)</f>
        <v/>
      </c>
      <c r="D89" s="246" t="str">
        <f>IF(ISBLANK(Glutamine!C80),"",Glutamine!C80)</f>
        <v/>
      </c>
      <c r="E89" s="238" t="str">
        <f>IF(ISBLANK(Glutamine!D80),"",Glutamine!D80)</f>
        <v/>
      </c>
      <c r="F89" s="238" t="str">
        <f>IF(ISBLANK(Glutamine!E80),"",Glutamine!E80)</f>
        <v/>
      </c>
      <c r="G89" s="238" t="str">
        <f>IF(ISBLANK(Glutamine!G80),"",Glutamine!G80)</f>
        <v/>
      </c>
      <c r="H89" s="238" t="str">
        <f>IF(ISBLANK(Glutamine!H80),"",Glutamine!H80)</f>
        <v/>
      </c>
      <c r="I89" s="238" t="str">
        <f>IF(ISBLANK(Glutamine!I80),"",Glutamine!I80)</f>
        <v/>
      </c>
      <c r="J89" s="238" t="str">
        <f>IF(ISBLANK(Glutamine!J80),"",Glutamine!J80)</f>
        <v/>
      </c>
      <c r="K89" s="238" t="str">
        <f>IF(ISBLANK(Glutamine!K80),"",Glutamine!K80)</f>
        <v/>
      </c>
      <c r="L89" s="238" t="str">
        <f>IF(ISBLANK(Glutamine!L80),"",Glutamine!L80)</f>
        <v/>
      </c>
      <c r="M89" s="238" t="str">
        <f>IF(ISBLANK(Glutamine!M80),"",Glutamine!M80)</f>
        <v/>
      </c>
      <c r="N89" s="238" t="str">
        <f>IF(ISBLANK(Glutamine!N80),"",Glutamine!N80)</f>
        <v/>
      </c>
      <c r="O89" s="238" t="str">
        <f>IF(ISBLANK(Glutamine!O80),"",Glutamine!O80)</f>
        <v/>
      </c>
      <c r="P89" s="238" t="str">
        <f>IF(ISBLANK(Glutamine!P80),"",Glutamine!P80)</f>
        <v/>
      </c>
      <c r="Q89" s="238" t="str">
        <f>IF(ISBLANK(Glutamine!Q80),"",Glutamine!Q80)</f>
        <v/>
      </c>
      <c r="R89" s="238" t="str">
        <f>IF(ISBLANK(Glutamine!R80),"",Glutamine!R80)</f>
        <v/>
      </c>
      <c r="S89" s="238" t="str">
        <f>IF(ISBLANK(Glutamine!S80),"",Glutamine!S80)</f>
        <v/>
      </c>
      <c r="T89" s="238" t="str">
        <f>IF(ISBLANK(Glutamine!T80),"",Glutamine!T80)</f>
        <v/>
      </c>
      <c r="U89" s="238" t="str">
        <f>IF(ISBLANK(Glutamine!U80),"",Glutamine!U80)</f>
        <v/>
      </c>
      <c r="V89" s="238" t="str">
        <f>IF(ISBLANK(Glutamine!V80),"",Glutamine!V80)</f>
        <v/>
      </c>
      <c r="W89" s="238" t="str">
        <f>IF(ISBLANK(Glutamine!W80),"",Glutamine!W80)</f>
        <v/>
      </c>
      <c r="X89" s="238" t="str">
        <f>IF(ISBLANK(Glutamine!X80),"",Glutamine!X80)</f>
        <v/>
      </c>
      <c r="Y89" s="238" t="str">
        <f>IF(ISBLANK(Glutamine!Y80),"",Glutamine!Y80)</f>
        <v/>
      </c>
      <c r="Z89" s="238" t="str">
        <f>IF(ISBLANK(Glutamine!Z80),"",Glutamine!Z80)</f>
        <v/>
      </c>
      <c r="AA89" s="238" t="str">
        <f>IF(ISBLANK(Glutamine!AA80),"",Glutamine!AA80)</f>
        <v/>
      </c>
      <c r="AB89" s="238" t="str">
        <f>IF(ISBLANK(Glutamine!AB80),"",Glutamine!AB80)</f>
        <v/>
      </c>
      <c r="AC89" s="238" t="str">
        <f>IF(ISBLANK(Glutamine!AC80),"",Glutamine!AC80)</f>
        <v/>
      </c>
      <c r="AD89" s="238" t="str">
        <f>IF(ISBLANK(Glutamine!AD80),"",Glutamine!AD80)</f>
        <v/>
      </c>
      <c r="AE89" s="238" t="str">
        <f>IF(ISBLANK(Glutamine!AE80),"",Glutamine!AE80)</f>
        <v/>
      </c>
      <c r="AF89" s="238" t="str">
        <f>IF(ISBLANK(Glutamine!AF80),"",Glutamine!AF80)</f>
        <v/>
      </c>
      <c r="AG89" s="238" t="str">
        <f>IF(ISBLANK(Glutamine!AG80),"",Glutamine!AG80)</f>
        <v/>
      </c>
      <c r="AH89" s="238" t="str">
        <f>IF(ISBLANK(Glutamine!AH80),"",Glutamine!AH80)</f>
        <v/>
      </c>
      <c r="AI89" s="238" t="str">
        <f>IF(ISBLANK(Glutamine!AI80),"",Glutamine!AI80)</f>
        <v/>
      </c>
      <c r="AJ89" s="238" t="str">
        <f>IF(ISBLANK(Glutamine!AJ80),"",Glutamine!AJ80)</f>
        <v/>
      </c>
      <c r="AK89" s="238" t="str">
        <f>IF(ISBLANK(Glutamine!AK80),"",Glutamine!AK80)</f>
        <v/>
      </c>
      <c r="AL89" s="238" t="str">
        <f>IF(ISBLANK(Glutamine!AL80),"",Glutamine!AL80)</f>
        <v/>
      </c>
      <c r="AM89" s="238" t="str">
        <f>IF(ISBLANK(Glutamine!AM80),"",Glutamine!AM80)</f>
        <v/>
      </c>
      <c r="AN89" s="238" t="str">
        <f>IF(ISBLANK(Glutamine!AN80),"",Glutamine!AN80)</f>
        <v/>
      </c>
      <c r="AO89" s="238" t="str">
        <f>IF(ISBLANK(Glutamine!AO80),"",Glutamine!AO80)</f>
        <v/>
      </c>
      <c r="AP89" s="238" t="str">
        <f>IF(ISBLANK(Glutamine!AP80),"",Glutamine!AP80)</f>
        <v/>
      </c>
      <c r="AQ89" s="238" t="e">
        <f>IF(ISBLANK(Glutamine!#REF!),"",Glutamine!#REF!)</f>
        <v>#REF!</v>
      </c>
      <c r="AR89" s="238" t="e">
        <f>IF(ISBLANK(Glutamine!#REF!),"",Glutamine!#REF!)</f>
        <v>#REF!</v>
      </c>
      <c r="AS89" s="238" t="e">
        <f>IF(ISBLANK(Glutamine!#REF!),"",Glutamine!#REF!)</f>
        <v>#REF!</v>
      </c>
      <c r="AT89" s="238" t="e">
        <f>IF(ISBLANK(Glutamine!#REF!),"",Glutamine!#REF!)</f>
        <v>#REF!</v>
      </c>
      <c r="AU89" s="238" t="e">
        <f>IF(ISBLANK(Glutamine!#REF!),"",Glutamine!#REF!)</f>
        <v>#REF!</v>
      </c>
      <c r="AV89" s="238" t="e">
        <f>IF(ISBLANK(Glutamine!#REF!),"",Glutamine!#REF!)</f>
        <v>#REF!</v>
      </c>
      <c r="AW89" s="238" t="e">
        <f>IF(ISBLANK(Glutamine!#REF!),"",Glutamine!#REF!)</f>
        <v>#REF!</v>
      </c>
      <c r="AX89" s="238" t="e">
        <f>IF(ISBLANK(Glutamine!#REF!),"",Glutamine!#REF!)</f>
        <v>#REF!</v>
      </c>
      <c r="AY89" s="238" t="e">
        <f>IF(ISBLANK(Glutamine!#REF!),"",Glutamine!#REF!)</f>
        <v>#REF!</v>
      </c>
      <c r="AZ89" s="238" t="e">
        <f>IF(ISBLANK(Glutamine!#REF!),"",Glutamine!#REF!)</f>
        <v>#REF!</v>
      </c>
      <c r="BA89" s="238" t="e">
        <f>IF(ISBLANK(Glutamine!#REF!),"",Glutamine!#REF!)</f>
        <v>#REF!</v>
      </c>
      <c r="BB89" s="238" t="e">
        <f>IF(ISBLANK(Glutamine!#REF!),"",Glutamine!#REF!)</f>
        <v>#REF!</v>
      </c>
      <c r="BC89" s="238" t="e">
        <f>IF(ISBLANK(Glutamine!#REF!),"",Glutamine!#REF!)</f>
        <v>#REF!</v>
      </c>
      <c r="BD89" s="238" t="e">
        <f>IF(ISBLANK(Glutamine!#REF!),"",Glutamine!#REF!)</f>
        <v>#REF!</v>
      </c>
      <c r="BE89" s="238" t="e">
        <f>IF(ISBLANK(Glutamine!#REF!),"",Glutamine!#REF!)</f>
        <v>#REF!</v>
      </c>
      <c r="BF89" s="238" t="e">
        <f>IF(ISBLANK(Glutamine!#REF!),"",Glutamine!#REF!)</f>
        <v>#REF!</v>
      </c>
      <c r="BG89" s="238" t="e">
        <f>IF(ISBLANK(Glutamine!#REF!),"",Glutamine!#REF!)</f>
        <v>#REF!</v>
      </c>
      <c r="BH89" s="238" t="e">
        <f>IF(ISBLANK(Glutamine!#REF!),"",Glutamine!#REF!)</f>
        <v>#REF!</v>
      </c>
      <c r="BI89" s="238" t="e">
        <f>IF(ISBLANK(Glutamine!#REF!),"",Glutamine!#REF!)</f>
        <v>#REF!</v>
      </c>
      <c r="BJ89" s="238" t="e">
        <f>IF(ISBLANK(Glutamine!#REF!),"",Glutamine!#REF!)</f>
        <v>#REF!</v>
      </c>
      <c r="BK89" s="238" t="e">
        <f>IF(ISBLANK(Glutamine!#REF!),"",Glutamine!#REF!)</f>
        <v>#REF!</v>
      </c>
      <c r="BL89" s="238" t="e">
        <f>IF(ISBLANK(Glutamine!#REF!),"",Glutamine!#REF!)</f>
        <v>#REF!</v>
      </c>
      <c r="BM89" s="238" t="e">
        <f>IF(ISBLANK(Glutamine!#REF!),"",Glutamine!#REF!)</f>
        <v>#REF!</v>
      </c>
      <c r="BN89" s="238" t="str">
        <f>IF(ISBLANK('In Process Calc.'!B82),"",ROUND('In Process Calc.'!B82,2))</f>
        <v/>
      </c>
      <c r="BO89" s="238" t="str">
        <f>IF(ISBLANK('In Process Calc.'!C82),"",ROUND('In Process Calc.'!C82,2))</f>
        <v/>
      </c>
      <c r="BP89" s="238" t="str">
        <f>IF(ISBLANK('In Process Calc.'!E82),"",'In Process Calc.'!E82)</f>
        <v/>
      </c>
      <c r="BQ89" s="238" t="str">
        <f>IF(ISBLANK('In Process Calc.'!F82),"",'In Process Calc.'!F82)</f>
        <v/>
      </c>
      <c r="BR89" s="238" t="str">
        <f>IF(ISBLANK('In Process Calc.'!H82),"",'In Process Calc.'!H82)</f>
        <v/>
      </c>
      <c r="BS89" s="238" t="str">
        <f>IF(ISBLANK('In Process Calc.'!J82),"",'In Process Calc.'!J82)</f>
        <v/>
      </c>
      <c r="BT89" s="238" t="str">
        <f>IF(ISBLANK('In Process Calc.'!K82),"",'In Process Calc.'!K82)</f>
        <v/>
      </c>
      <c r="BU89" s="238" t="str">
        <f>IF(ISBLANK('In Process Calc.'!L82),"",'In Process Calc.'!L82)</f>
        <v/>
      </c>
      <c r="BV89" s="243" t="str">
        <f>IF(ISBLANK('In Process Calc.'!M82),"",'In Process Calc.'!M82)</f>
        <v/>
      </c>
      <c r="BW89" s="243" t="str">
        <f>IF(ISBLANK('In Process Calc.'!N82),"",'In Process Calc.'!N82)</f>
        <v/>
      </c>
      <c r="BX89" s="243" t="str">
        <f>IF(ISBLANK('In Process Calc.'!O82),"",'In Process Calc.'!O82)</f>
        <v/>
      </c>
      <c r="BY89" s="243" t="str">
        <f>IF(ISBLANK('In Process Calc.'!P82),"",'In Process Calc.'!P82)</f>
        <v/>
      </c>
      <c r="BZ89" s="243" t="str">
        <f>IF(ISBLANK('In Process Calc.'!Q82),"",'In Process Calc.'!Q82)</f>
        <v/>
      </c>
      <c r="CA89" s="243" t="str">
        <f>IF(ISBLANK('In Process Calc.'!R82),"",'In Process Calc.'!R82)</f>
        <v/>
      </c>
      <c r="CB89" s="243" t="str">
        <f>IF(ISBLANK('In Process Calc.'!S82),"",'In Process Calc.'!S82)</f>
        <v/>
      </c>
      <c r="CC89" s="243" t="str">
        <f>IF(ISBLANK('In Process Calc.'!T82),"",'In Process Calc.'!T82)</f>
        <v/>
      </c>
      <c r="CD89" s="243" t="str">
        <f>IF(ISBLANK('In Process Calc.'!U82),"",'In Process Calc.'!U82)</f>
        <v/>
      </c>
      <c r="CE89" s="243" t="str">
        <f>IF(ISBLANK('In Process Calc.'!V82),"",'In Process Calc.'!V82)</f>
        <v/>
      </c>
      <c r="CF89" s="243" t="str">
        <f>IF(ISBLANK('In Process Calc.'!W82),"",'In Process Calc.'!W82)</f>
        <v/>
      </c>
      <c r="CG89" s="243" t="str">
        <f>IF(ISBLANK('In Process Calc.'!X82),"",'In Process Calc.'!X82)</f>
        <v/>
      </c>
      <c r="CH89" s="243" t="str">
        <f>IF(ISBLANK('In Process Calc.'!Y82),"",'In Process Calc.'!Y82)</f>
        <v/>
      </c>
      <c r="CI89" s="243" t="str">
        <f>IF(ISBLANK('In Process Calc.'!Z82),"",'In Process Calc.'!Z82)</f>
        <v/>
      </c>
      <c r="CJ89" s="243" t="str">
        <f>IF(ISBLANK('In Process Calc.'!AA82),"",'In Process Calc.'!AA82)</f>
        <v/>
      </c>
      <c r="CK89" s="243" t="str">
        <f>IF(ISBLANK('In Process Calc.'!AB82),"",'In Process Calc.'!AB82)</f>
        <v/>
      </c>
      <c r="CL89" s="243" t="str">
        <f>IF(ISBLANK('In Process Calc.'!AC82),"",'In Process Calc.'!AC82)</f>
        <v/>
      </c>
      <c r="CM89" s="243" t="str">
        <f>IF(ISBLANK('In Process Calc.'!AD82),"",'In Process Calc.'!AD82)</f>
        <v/>
      </c>
      <c r="CN89" s="243" t="str">
        <f>IF(ISBLANK('In Process Calc.'!AE82),"",'In Process Calc.'!AE82)</f>
        <v/>
      </c>
      <c r="CO89" s="243" t="str">
        <f>IF(ISBLANK('In Process Calc.'!AF82),"",'In Process Calc.'!AF82)</f>
        <v/>
      </c>
      <c r="CP89" s="243" t="str">
        <f>IF(ISBLANK('In Process Calc.'!AG82),"",'In Process Calc.'!AG82)</f>
        <v/>
      </c>
      <c r="CQ89" s="243" t="str">
        <f>IF(ISBLANK('In Process Calc.'!AH82),"",'In Process Calc.'!AH82)</f>
        <v/>
      </c>
      <c r="CR89" s="243" t="str">
        <f>IF(ISBLANK('In Process Calc.'!AI82),"",'In Process Calc.'!AI82)</f>
        <v/>
      </c>
      <c r="CS89" s="243" t="str">
        <f>IF(ISBLANK('In Process Calc.'!AJ82),"",'In Process Calc.'!AJ82)</f>
        <v/>
      </c>
      <c r="CT89" s="243" t="str">
        <f>IF(ISBLANK('In Process Calc.'!AK82),"",'In Process Calc.'!AK82)</f>
        <v/>
      </c>
      <c r="CU89" s="243" t="str">
        <f>IF(ISBLANK('In Process Calc.'!AL82),"",'In Process Calc.'!AL82)</f>
        <v/>
      </c>
      <c r="CV89" s="243" t="str">
        <f>IF(ISBLANK('In Process Calc.'!AM82),"",'In Process Calc.'!AM82)</f>
        <v/>
      </c>
      <c r="CW89" s="243" t="str">
        <f>IF(ISBLANK('In Process Calc.'!AN82),"",'In Process Calc.'!AN82)</f>
        <v/>
      </c>
      <c r="CX89" s="243" t="str">
        <f>IF(ISBLANK('In Process Calc.'!AO82),"",'In Process Calc.'!AO82)</f>
        <v/>
      </c>
      <c r="CY89" s="243" t="str">
        <f>IF(ISBLANK('In Process Calc.'!AP82),"",'In Process Calc.'!AP82)</f>
        <v/>
      </c>
      <c r="CZ89" s="243" t="str">
        <f>IF(ISBLANK('In Process Calc.'!AQ82),"",'In Process Calc.'!AQ82)</f>
        <v/>
      </c>
      <c r="DA89" s="243" t="str">
        <f>IF(ISBLANK('In Process Calc.'!AR82),"",'In Process Calc.'!AR82)</f>
        <v/>
      </c>
      <c r="DB89" s="243" t="str">
        <f>IF(ISBLANK('In Process Calc.'!AS82),"",'In Process Calc.'!AS82)</f>
        <v/>
      </c>
      <c r="DC89" s="243" t="str">
        <f>IF(ISBLANK('In Process Calc.'!AT82),"",'In Process Calc.'!AT82)</f>
        <v/>
      </c>
      <c r="DD89" s="243" t="str">
        <f>IF(ISBLANK('In Process Calc.'!AU82),"",'In Process Calc.'!AU82)</f>
        <v/>
      </c>
      <c r="DE89" s="243" t="str">
        <f>IF(ISBLANK('In Process Calc.'!AV82),"",'In Process Calc.'!AV82)</f>
        <v/>
      </c>
      <c r="DF89" s="243" t="str">
        <f>IF(ISBLANK('In Process Calc.'!AW82),"",'In Process Calc.'!AW82)</f>
        <v/>
      </c>
      <c r="DG89" s="243" t="str">
        <f>IF(ISBLANK('In Process Calc.'!AX82),"",'In Process Calc.'!AX82)</f>
        <v/>
      </c>
      <c r="DH89" s="243" t="str">
        <f>IF(ISBLANK('In Process Calc.'!AY82),"",'In Process Calc.'!AY82)</f>
        <v/>
      </c>
      <c r="DI89" s="243" t="str">
        <f>IF(ISBLANK('In Process Calc.'!AZ82),"",'In Process Calc.'!AZ82)</f>
        <v/>
      </c>
      <c r="DJ89" s="243" t="str">
        <f>IF(ISBLANK('In Process Calc.'!BA82),"",'In Process Calc.'!BA82)</f>
        <v/>
      </c>
      <c r="DK89" s="243" t="str">
        <f>IF(ISBLANK('In Process Calc.'!BB82),"",'In Process Calc.'!BB82)</f>
        <v/>
      </c>
      <c r="DL89" s="243" t="str">
        <f>IF(ISBLANK('In Process Calc.'!BC82),"",'In Process Calc.'!BC82)</f>
        <v/>
      </c>
      <c r="DM89" s="243" t="str">
        <f>IF(ISBLANK('In Process Calc.'!BD82),"",'In Process Calc.'!BD82)</f>
        <v/>
      </c>
      <c r="DN89" s="243" t="str">
        <f>IF(ISBLANK('In Process Calc.'!BE82),"",'In Process Calc.'!BE82)</f>
        <v/>
      </c>
      <c r="DO89" s="243" t="str">
        <f>IF(ISBLANK('In Process Calc.'!BF82),"",'In Process Calc.'!BF82)</f>
        <v/>
      </c>
      <c r="DP89" s="243" t="str">
        <f>IF(ISBLANK('In Process Calc.'!BG82),"",'In Process Calc.'!BG82)</f>
        <v/>
      </c>
      <c r="DQ89" s="243" t="str">
        <f>IF(ISBLANK('In Process Calc.'!BH82),"",'In Process Calc.'!BH82)</f>
        <v/>
      </c>
      <c r="DR89" s="243" t="str">
        <f>IF(ISBLANK('In Process Calc.'!BI82),"",'In Process Calc.'!BI82)</f>
        <v/>
      </c>
      <c r="DS89" s="243" t="str">
        <f>IF(ISBLANK('In Process Calc.'!BJ82),"",'In Process Calc.'!BJ82)</f>
        <v/>
      </c>
      <c r="DT89" s="243" t="str">
        <f>IF(ISBLANK('In Process Calc.'!BK82),"",'In Process Calc.'!BK82)</f>
        <v/>
      </c>
      <c r="DU89" s="243" t="str">
        <f>IF(ISBLANK('In Process Calc.'!BL82),"",'In Process Calc.'!BL82)</f>
        <v/>
      </c>
      <c r="DV89" s="243" t="str">
        <f>IF(ISBLANK('In Process Calc.'!BM82),"",'In Process Calc.'!BM82)</f>
        <v/>
      </c>
      <c r="DW89" s="243" t="str">
        <f>IF(ISBLANK('In Process Calc.'!BN82),"",'In Process Calc.'!BN82)</f>
        <v/>
      </c>
      <c r="DX89" s="243" t="str">
        <f>IF(ISBLANK('In Process Calc.'!BO82),"",'In Process Calc.'!BO82)</f>
        <v/>
      </c>
      <c r="DY89" s="243" t="str">
        <f>IF(ISBLANK('In Process Calc.'!BP82),"",'In Process Calc.'!BP82)</f>
        <v/>
      </c>
      <c r="DZ89" s="243" t="str">
        <f>IF(ISBLANK('In Process Calc.'!BQ82),"",'In Process Calc.'!BQ82)</f>
        <v/>
      </c>
      <c r="EA89" s="243" t="str">
        <f>IF(ISBLANK('In Process Calc.'!BR82),"",'In Process Calc.'!BR82)</f>
        <v/>
      </c>
      <c r="EB89" s="243" t="str">
        <f>IF(ISBLANK('In Process Calc.'!BS82),"",'In Process Calc.'!BS82)</f>
        <v/>
      </c>
      <c r="EC89" s="243" t="str">
        <f>IF(ISBLANK('In Process Calc.'!BT82),"",'In Process Calc.'!BT82)</f>
        <v/>
      </c>
      <c r="ED89" s="243" t="str">
        <f>IF(ISBLANK('In Process Calc.'!BU82),"",'In Process Calc.'!BU82)</f>
        <v/>
      </c>
      <c r="EE89" s="243" t="str">
        <f>IF(ISBLANK('In Process Calc.'!BV82),"",'In Process Calc.'!BV82)</f>
        <v/>
      </c>
      <c r="EF89" s="243" t="str">
        <f>IF(ISBLANK('In Process Calc.'!BW82),"",'In Process Calc.'!BW82)</f>
        <v/>
      </c>
      <c r="EG89" s="243" t="str">
        <f>IF(ISBLANK('In Process Calc.'!BX82),"",'In Process Calc.'!BX82)</f>
        <v/>
      </c>
      <c r="EH89" s="243" t="str">
        <f>IF(ISBLANK('In Process Calc.'!BY82),"",'In Process Calc.'!BY82)</f>
        <v/>
      </c>
      <c r="EI89" s="243" t="str">
        <f>IF(ISBLANK('In Process Calc.'!BZ82),"",'In Process Calc.'!BZ82)</f>
        <v/>
      </c>
      <c r="EJ89" s="243" t="str">
        <f>IF(ISBLANK('In Process Calc.'!CA82),"",'In Process Calc.'!CA82)</f>
        <v/>
      </c>
      <c r="EK89" s="243" t="str">
        <f>IF(ISBLANK('Post Process Calc.'!A89),"",'Post Process Calc.'!A89)</f>
        <v/>
      </c>
      <c r="EL89" s="243" t="str">
        <f>IF(ISBLANK('Post Process Calc.'!C89),"",'Post Process Calc.'!C89)</f>
        <v/>
      </c>
      <c r="EM89" s="243" t="str">
        <f>IF(ISBLANK('Post Process Calc.'!D89),"",'Post Process Calc.'!D89)</f>
        <v/>
      </c>
      <c r="EN89" s="243" t="str">
        <f>IF(ISBLANK('Post Process Calc.'!E89),"",'Post Process Calc.'!E89)</f>
        <v/>
      </c>
      <c r="EO89" s="243" t="str">
        <f>IF(ISBLANK('Post Process Calc.'!F89),"",'Post Process Calc.'!F89)</f>
        <v/>
      </c>
      <c r="EP89" s="243" t="str">
        <f>IF(ISBLANK('Post Process Calc.'!G89),"",'Post Process Calc.'!G89)</f>
        <v/>
      </c>
      <c r="EQ89" s="243" t="str">
        <f>IF(ISBLANK('Post Process Calc.'!H89),"",'Post Process Calc.'!H89)</f>
        <v/>
      </c>
      <c r="ER89" s="243" t="str">
        <f>IF(ISBLANK('Post Process Calc.'!I89),"",'Post Process Calc.'!I89)</f>
        <v/>
      </c>
      <c r="ES89" s="243" t="str">
        <f>IF(ISBLANK('Post Process Calc.'!J89),"",'Post Process Calc.'!J89)</f>
        <v/>
      </c>
      <c r="ET89" s="243" t="str">
        <f>IF(ISBLANK('Post Process Calc.'!K89),"",'Post Process Calc.'!K89)</f>
        <v/>
      </c>
      <c r="EU89" s="243" t="str">
        <f>IF(ISBLANK('Post Process Calc.'!L89),"",'Post Process Calc.'!L89)</f>
        <v/>
      </c>
      <c r="EV89" s="243" t="str">
        <f>IF(ISBLANK('Post Process Calc.'!M89),"",'Post Process Calc.'!M89)</f>
        <v/>
      </c>
      <c r="EW89" s="243" t="str">
        <f>IF(ISBLANK('Post Process Calc.'!N89),"",'Post Process Calc.'!N89)</f>
        <v/>
      </c>
      <c r="EX89" s="243" t="str">
        <f>IF(ISBLANK('Post Process Calc.'!O89),"",'Post Process Calc.'!O89)</f>
        <v/>
      </c>
      <c r="EY89" s="243" t="str">
        <f>IF(ISBLANK('Post Process Calc.'!P89),"",'Post Process Calc.'!P89)</f>
        <v/>
      </c>
      <c r="EZ89" s="243" t="str">
        <f>IF(ISBLANK('Post Process Calc.'!Q89),"",'Post Process Calc.'!Q89)</f>
        <v/>
      </c>
      <c r="FA89" s="243" t="str">
        <f>IF(ISBLANK('Post Process Calc.'!R89),"",'Post Process Calc.'!R89)</f>
        <v/>
      </c>
      <c r="FB89" s="243" t="str">
        <f>IF(ISBLANK('Post Process Calc.'!S89),"",'Post Process Calc.'!S89)</f>
        <v/>
      </c>
      <c r="FC89" s="243" t="str">
        <f>IF(ISBLANK('Post Process Calc.'!T89),"",'Post Process Calc.'!T89)</f>
        <v/>
      </c>
      <c r="FD89" s="243" t="str">
        <f>IF(ISBLANK('Post Process Calc.'!U89),"",'Post Process Calc.'!U89)</f>
        <v/>
      </c>
      <c r="FE89" s="243" t="str">
        <f>IF(ISBLANK('Post Process Calc.'!V89),"",'Post Process Calc.'!V89)</f>
        <v/>
      </c>
      <c r="FF89" s="243" t="str">
        <f>IF(ISBLANK('Post Process Calc.'!W89),"",'Post Process Calc.'!W89)</f>
        <v/>
      </c>
      <c r="FG89" s="243" t="str">
        <f>IF(ISBLANK('Post Process Calc.'!X89),"",'Post Process Calc.'!X89)</f>
        <v/>
      </c>
      <c r="FH89" s="243" t="str">
        <f>IF(ISBLANK('Post Process Calc.'!Y89),"",'Post Process Calc.'!Y89)</f>
        <v/>
      </c>
      <c r="FI89" s="243" t="str">
        <f>IF(ISBLANK('Post Process Calc.'!Z89),"",'Post Process Calc.'!Z89)</f>
        <v/>
      </c>
      <c r="FJ89" s="243" t="str">
        <f>IF(ISBLANK('Post Process Calc.'!AA89),"",'Post Process Calc.'!AA89)</f>
        <v/>
      </c>
      <c r="FK89" s="243" t="str">
        <f>IF(ISBLANK('Post Process Calc.'!AB89),"",'Post Process Calc.'!AB89)</f>
        <v/>
      </c>
      <c r="FL89" s="243" t="str">
        <f>IF(ISBLANK('Post Process Calc.'!AC89),"",'Post Process Calc.'!AC89)</f>
        <v/>
      </c>
      <c r="FM89" s="243" t="str">
        <f>IF(ISBLANK('Post Process Calc.'!AD89),"",'Post Process Calc.'!AD89)</f>
        <v/>
      </c>
      <c r="FN89" s="243" t="str">
        <f>IF(ISBLANK('Post Process Calc.'!AE89),"",'Post Process Calc.'!AE89)</f>
        <v/>
      </c>
      <c r="FO89" s="243" t="str">
        <f>IF(ISBLANK('Post Process Calc.'!AF89),"",'Post Process Calc.'!AF89)</f>
        <v/>
      </c>
      <c r="FP89" s="243" t="str">
        <f>IF(ISBLANK('Post Process Calc.'!AG89),"",'Post Process Calc.'!AG89)</f>
        <v/>
      </c>
      <c r="FQ89" s="243" t="str">
        <f>IF(ISBLANK('Post Process Calc.'!AH89),"",'Post Process Calc.'!AH89)</f>
        <v/>
      </c>
      <c r="FR89" s="243" t="str">
        <f>IF(ISBLANK('Post Process Calc.'!AI89),"",'Post Process Calc.'!AI89)</f>
        <v/>
      </c>
      <c r="FS89" s="243" t="str">
        <f>IF(ISBLANK('Post Process Calc.'!AJ89),"",'Post Process Calc.'!AJ89)</f>
        <v/>
      </c>
    </row>
    <row r="90" spans="1:175">
      <c r="A90" s="238" t="str">
        <f>IF(Glutamine!B81&lt;&gt;0,Glutamine!$B$1,"")</f>
        <v/>
      </c>
      <c r="B90" s="238" t="str">
        <f>IF(ISBLANK(Glutamine!A81),"",Glutamine!A81)</f>
        <v/>
      </c>
      <c r="C90" s="245" t="str">
        <f>IF(ISBLANK(Glutamine!B81),"",Glutamine!B81)</f>
        <v/>
      </c>
      <c r="D90" s="246" t="str">
        <f>IF(ISBLANK(Glutamine!C81),"",Glutamine!C81)</f>
        <v/>
      </c>
      <c r="E90" s="238" t="str">
        <f>IF(ISBLANK(Glutamine!D81),"",Glutamine!D81)</f>
        <v/>
      </c>
      <c r="F90" s="238" t="str">
        <f>IF(ISBLANK(Glutamine!E81),"",Glutamine!E81)</f>
        <v/>
      </c>
      <c r="G90" s="238" t="str">
        <f>IF(ISBLANK(Glutamine!G81),"",Glutamine!G81)</f>
        <v/>
      </c>
      <c r="H90" s="238" t="str">
        <f>IF(ISBLANK(Glutamine!H81),"",Glutamine!H81)</f>
        <v/>
      </c>
      <c r="I90" s="238" t="str">
        <f>IF(ISBLANK(Glutamine!I81),"",Glutamine!I81)</f>
        <v/>
      </c>
      <c r="J90" s="238" t="str">
        <f>IF(ISBLANK(Glutamine!J81),"",Glutamine!J81)</f>
        <v/>
      </c>
      <c r="K90" s="238" t="str">
        <f>IF(ISBLANK(Glutamine!K81),"",Glutamine!K81)</f>
        <v/>
      </c>
      <c r="L90" s="238" t="str">
        <f>IF(ISBLANK(Glutamine!L81),"",Glutamine!L81)</f>
        <v/>
      </c>
      <c r="M90" s="238" t="str">
        <f>IF(ISBLANK(Glutamine!M81),"",Glutamine!M81)</f>
        <v/>
      </c>
      <c r="N90" s="238" t="str">
        <f>IF(ISBLANK(Glutamine!N81),"",Glutamine!N81)</f>
        <v/>
      </c>
      <c r="O90" s="238" t="str">
        <f>IF(ISBLANK(Glutamine!O81),"",Glutamine!O81)</f>
        <v/>
      </c>
      <c r="P90" s="238" t="str">
        <f>IF(ISBLANK(Glutamine!P81),"",Glutamine!P81)</f>
        <v/>
      </c>
      <c r="Q90" s="238" t="str">
        <f>IF(ISBLANK(Glutamine!Q81),"",Glutamine!Q81)</f>
        <v/>
      </c>
      <c r="R90" s="238" t="str">
        <f>IF(ISBLANK(Glutamine!R81),"",Glutamine!R81)</f>
        <v/>
      </c>
      <c r="S90" s="238" t="str">
        <f>IF(ISBLANK(Glutamine!S81),"",Glutamine!S81)</f>
        <v/>
      </c>
      <c r="T90" s="238" t="str">
        <f>IF(ISBLANK(Glutamine!T81),"",Glutamine!T81)</f>
        <v/>
      </c>
      <c r="U90" s="238" t="str">
        <f>IF(ISBLANK(Glutamine!U81),"",Glutamine!U81)</f>
        <v/>
      </c>
      <c r="V90" s="238" t="str">
        <f>IF(ISBLANK(Glutamine!V81),"",Glutamine!V81)</f>
        <v/>
      </c>
      <c r="W90" s="238" t="str">
        <f>IF(ISBLANK(Glutamine!W81),"",Glutamine!W81)</f>
        <v/>
      </c>
      <c r="X90" s="238" t="str">
        <f>IF(ISBLANK(Glutamine!X81),"",Glutamine!X81)</f>
        <v/>
      </c>
      <c r="Y90" s="238" t="str">
        <f>IF(ISBLANK(Glutamine!Y81),"",Glutamine!Y81)</f>
        <v/>
      </c>
      <c r="Z90" s="238" t="str">
        <f>IF(ISBLANK(Glutamine!Z81),"",Glutamine!Z81)</f>
        <v/>
      </c>
      <c r="AA90" s="238" t="str">
        <f>IF(ISBLANK(Glutamine!AA81),"",Glutamine!AA81)</f>
        <v/>
      </c>
      <c r="AB90" s="238" t="str">
        <f>IF(ISBLANK(Glutamine!AB81),"",Glutamine!AB81)</f>
        <v/>
      </c>
      <c r="AC90" s="238" t="str">
        <f>IF(ISBLANK(Glutamine!AC81),"",Glutamine!AC81)</f>
        <v/>
      </c>
      <c r="AD90" s="238" t="str">
        <f>IF(ISBLANK(Glutamine!AD81),"",Glutamine!AD81)</f>
        <v/>
      </c>
      <c r="AE90" s="238" t="str">
        <f>IF(ISBLANK(Glutamine!AE81),"",Glutamine!AE81)</f>
        <v/>
      </c>
      <c r="AF90" s="238" t="str">
        <f>IF(ISBLANK(Glutamine!AF81),"",Glutamine!AF81)</f>
        <v/>
      </c>
      <c r="AG90" s="238" t="str">
        <f>IF(ISBLANK(Glutamine!AG81),"",Glutamine!AG81)</f>
        <v/>
      </c>
      <c r="AH90" s="238" t="str">
        <f>IF(ISBLANK(Glutamine!AH81),"",Glutamine!AH81)</f>
        <v/>
      </c>
      <c r="AI90" s="238" t="str">
        <f>IF(ISBLANK(Glutamine!AI81),"",Glutamine!AI81)</f>
        <v/>
      </c>
      <c r="AJ90" s="238" t="str">
        <f>IF(ISBLANK(Glutamine!AJ81),"",Glutamine!AJ81)</f>
        <v/>
      </c>
      <c r="AK90" s="238" t="str">
        <f>IF(ISBLANK(Glutamine!AK81),"",Glutamine!AK81)</f>
        <v/>
      </c>
      <c r="AL90" s="238" t="str">
        <f>IF(ISBLANK(Glutamine!AL81),"",Glutamine!AL81)</f>
        <v/>
      </c>
      <c r="AM90" s="238" t="str">
        <f>IF(ISBLANK(Glutamine!AM81),"",Glutamine!AM81)</f>
        <v/>
      </c>
      <c r="AN90" s="238" t="str">
        <f>IF(ISBLANK(Glutamine!AN81),"",Glutamine!AN81)</f>
        <v/>
      </c>
      <c r="AO90" s="238" t="str">
        <f>IF(ISBLANK(Glutamine!AO81),"",Glutamine!AO81)</f>
        <v/>
      </c>
      <c r="AP90" s="238" t="str">
        <f>IF(ISBLANK(Glutamine!AP81),"",Glutamine!AP81)</f>
        <v/>
      </c>
      <c r="AQ90" s="238" t="e">
        <f>IF(ISBLANK(Glutamine!#REF!),"",Glutamine!#REF!)</f>
        <v>#REF!</v>
      </c>
      <c r="AR90" s="238" t="e">
        <f>IF(ISBLANK(Glutamine!#REF!),"",Glutamine!#REF!)</f>
        <v>#REF!</v>
      </c>
      <c r="AS90" s="238" t="e">
        <f>IF(ISBLANK(Glutamine!#REF!),"",Glutamine!#REF!)</f>
        <v>#REF!</v>
      </c>
      <c r="AT90" s="238" t="e">
        <f>IF(ISBLANK(Glutamine!#REF!),"",Glutamine!#REF!)</f>
        <v>#REF!</v>
      </c>
      <c r="AU90" s="238" t="e">
        <f>IF(ISBLANK(Glutamine!#REF!),"",Glutamine!#REF!)</f>
        <v>#REF!</v>
      </c>
      <c r="AV90" s="238" t="e">
        <f>IF(ISBLANK(Glutamine!#REF!),"",Glutamine!#REF!)</f>
        <v>#REF!</v>
      </c>
      <c r="AW90" s="238" t="e">
        <f>IF(ISBLANK(Glutamine!#REF!),"",Glutamine!#REF!)</f>
        <v>#REF!</v>
      </c>
      <c r="AX90" s="238" t="e">
        <f>IF(ISBLANK(Glutamine!#REF!),"",Glutamine!#REF!)</f>
        <v>#REF!</v>
      </c>
      <c r="AY90" s="238" t="e">
        <f>IF(ISBLANK(Glutamine!#REF!),"",Glutamine!#REF!)</f>
        <v>#REF!</v>
      </c>
      <c r="AZ90" s="238" t="e">
        <f>IF(ISBLANK(Glutamine!#REF!),"",Glutamine!#REF!)</f>
        <v>#REF!</v>
      </c>
      <c r="BA90" s="238" t="e">
        <f>IF(ISBLANK(Glutamine!#REF!),"",Glutamine!#REF!)</f>
        <v>#REF!</v>
      </c>
      <c r="BB90" s="238" t="e">
        <f>IF(ISBLANK(Glutamine!#REF!),"",Glutamine!#REF!)</f>
        <v>#REF!</v>
      </c>
      <c r="BC90" s="238" t="e">
        <f>IF(ISBLANK(Glutamine!#REF!),"",Glutamine!#REF!)</f>
        <v>#REF!</v>
      </c>
      <c r="BD90" s="238" t="e">
        <f>IF(ISBLANK(Glutamine!#REF!),"",Glutamine!#REF!)</f>
        <v>#REF!</v>
      </c>
      <c r="BE90" s="238" t="e">
        <f>IF(ISBLANK(Glutamine!#REF!),"",Glutamine!#REF!)</f>
        <v>#REF!</v>
      </c>
      <c r="BF90" s="238" t="e">
        <f>IF(ISBLANK(Glutamine!#REF!),"",Glutamine!#REF!)</f>
        <v>#REF!</v>
      </c>
      <c r="BG90" s="238" t="e">
        <f>IF(ISBLANK(Glutamine!#REF!),"",Glutamine!#REF!)</f>
        <v>#REF!</v>
      </c>
      <c r="BH90" s="238" t="e">
        <f>IF(ISBLANK(Glutamine!#REF!),"",Glutamine!#REF!)</f>
        <v>#REF!</v>
      </c>
      <c r="BI90" s="238" t="e">
        <f>IF(ISBLANK(Glutamine!#REF!),"",Glutamine!#REF!)</f>
        <v>#REF!</v>
      </c>
      <c r="BJ90" s="238" t="e">
        <f>IF(ISBLANK(Glutamine!#REF!),"",Glutamine!#REF!)</f>
        <v>#REF!</v>
      </c>
      <c r="BK90" s="238" t="e">
        <f>IF(ISBLANK(Glutamine!#REF!),"",Glutamine!#REF!)</f>
        <v>#REF!</v>
      </c>
      <c r="BL90" s="238" t="e">
        <f>IF(ISBLANK(Glutamine!#REF!),"",Glutamine!#REF!)</f>
        <v>#REF!</v>
      </c>
      <c r="BM90" s="238" t="e">
        <f>IF(ISBLANK(Glutamine!#REF!),"",Glutamine!#REF!)</f>
        <v>#REF!</v>
      </c>
      <c r="BN90" s="238" t="str">
        <f>IF(ISBLANK('In Process Calc.'!B83),"",ROUND('In Process Calc.'!B83,2))</f>
        <v/>
      </c>
      <c r="BO90" s="238" t="str">
        <f>IF(ISBLANK('In Process Calc.'!C83),"",ROUND('In Process Calc.'!C83,2))</f>
        <v/>
      </c>
      <c r="BP90" s="238" t="str">
        <f>IF(ISBLANK('In Process Calc.'!E83),"",'In Process Calc.'!E83)</f>
        <v/>
      </c>
      <c r="BQ90" s="238" t="str">
        <f>IF(ISBLANK('In Process Calc.'!F83),"",'In Process Calc.'!F83)</f>
        <v/>
      </c>
      <c r="BR90" s="238" t="str">
        <f>IF(ISBLANK('In Process Calc.'!H83),"",'In Process Calc.'!H83)</f>
        <v/>
      </c>
      <c r="BS90" s="238" t="str">
        <f>IF(ISBLANK('In Process Calc.'!J83),"",'In Process Calc.'!J83)</f>
        <v/>
      </c>
      <c r="BT90" s="238" t="str">
        <f>IF(ISBLANK('In Process Calc.'!K83),"",'In Process Calc.'!K83)</f>
        <v/>
      </c>
      <c r="BU90" s="238" t="str">
        <f>IF(ISBLANK('In Process Calc.'!L83),"",'In Process Calc.'!L83)</f>
        <v/>
      </c>
      <c r="BV90" s="243" t="str">
        <f>IF(ISBLANK('In Process Calc.'!M83),"",'In Process Calc.'!M83)</f>
        <v/>
      </c>
      <c r="BW90" s="243" t="str">
        <f>IF(ISBLANK('In Process Calc.'!N83),"",'In Process Calc.'!N83)</f>
        <v/>
      </c>
      <c r="BX90" s="243" t="str">
        <f>IF(ISBLANK('In Process Calc.'!O83),"",'In Process Calc.'!O83)</f>
        <v/>
      </c>
      <c r="BY90" s="243" t="str">
        <f>IF(ISBLANK('In Process Calc.'!P83),"",'In Process Calc.'!P83)</f>
        <v/>
      </c>
      <c r="BZ90" s="243" t="str">
        <f>IF(ISBLANK('In Process Calc.'!Q83),"",'In Process Calc.'!Q83)</f>
        <v/>
      </c>
      <c r="CA90" s="243" t="str">
        <f>IF(ISBLANK('In Process Calc.'!R83),"",'In Process Calc.'!R83)</f>
        <v/>
      </c>
      <c r="CB90" s="243" t="str">
        <f>IF(ISBLANK('In Process Calc.'!S83),"",'In Process Calc.'!S83)</f>
        <v/>
      </c>
      <c r="CC90" s="243" t="str">
        <f>IF(ISBLANK('In Process Calc.'!T83),"",'In Process Calc.'!T83)</f>
        <v/>
      </c>
      <c r="CD90" s="243" t="str">
        <f>IF(ISBLANK('In Process Calc.'!U83),"",'In Process Calc.'!U83)</f>
        <v/>
      </c>
      <c r="CE90" s="243" t="str">
        <f>IF(ISBLANK('In Process Calc.'!V83),"",'In Process Calc.'!V83)</f>
        <v/>
      </c>
      <c r="CF90" s="243" t="str">
        <f>IF(ISBLANK('In Process Calc.'!W83),"",'In Process Calc.'!W83)</f>
        <v/>
      </c>
      <c r="CG90" s="243" t="str">
        <f>IF(ISBLANK('In Process Calc.'!X83),"",'In Process Calc.'!X83)</f>
        <v/>
      </c>
      <c r="CH90" s="243" t="str">
        <f>IF(ISBLANK('In Process Calc.'!Y83),"",'In Process Calc.'!Y83)</f>
        <v/>
      </c>
      <c r="CI90" s="243" t="str">
        <f>IF(ISBLANK('In Process Calc.'!Z83),"",'In Process Calc.'!Z83)</f>
        <v/>
      </c>
      <c r="CJ90" s="243" t="str">
        <f>IF(ISBLANK('In Process Calc.'!AA83),"",'In Process Calc.'!AA83)</f>
        <v/>
      </c>
      <c r="CK90" s="243" t="str">
        <f>IF(ISBLANK('In Process Calc.'!AB83),"",'In Process Calc.'!AB83)</f>
        <v/>
      </c>
      <c r="CL90" s="243" t="str">
        <f>IF(ISBLANK('In Process Calc.'!AC83),"",'In Process Calc.'!AC83)</f>
        <v/>
      </c>
      <c r="CM90" s="243" t="str">
        <f>IF(ISBLANK('In Process Calc.'!AD83),"",'In Process Calc.'!AD83)</f>
        <v/>
      </c>
      <c r="CN90" s="243" t="str">
        <f>IF(ISBLANK('In Process Calc.'!AE83),"",'In Process Calc.'!AE83)</f>
        <v/>
      </c>
      <c r="CO90" s="243" t="str">
        <f>IF(ISBLANK('In Process Calc.'!AF83),"",'In Process Calc.'!AF83)</f>
        <v/>
      </c>
      <c r="CP90" s="243" t="str">
        <f>IF(ISBLANK('In Process Calc.'!AG83),"",'In Process Calc.'!AG83)</f>
        <v/>
      </c>
      <c r="CQ90" s="243" t="str">
        <f>IF(ISBLANK('In Process Calc.'!AH83),"",'In Process Calc.'!AH83)</f>
        <v/>
      </c>
      <c r="CR90" s="243" t="str">
        <f>IF(ISBLANK('In Process Calc.'!AI83),"",'In Process Calc.'!AI83)</f>
        <v/>
      </c>
      <c r="CS90" s="243" t="str">
        <f>IF(ISBLANK('In Process Calc.'!AJ83),"",'In Process Calc.'!AJ83)</f>
        <v/>
      </c>
      <c r="CT90" s="243" t="str">
        <f>IF(ISBLANK('In Process Calc.'!AK83),"",'In Process Calc.'!AK83)</f>
        <v/>
      </c>
      <c r="CU90" s="243" t="str">
        <f>IF(ISBLANK('In Process Calc.'!AL83),"",'In Process Calc.'!AL83)</f>
        <v/>
      </c>
      <c r="CV90" s="243" t="str">
        <f>IF(ISBLANK('In Process Calc.'!AM83),"",'In Process Calc.'!AM83)</f>
        <v/>
      </c>
      <c r="CW90" s="243" t="str">
        <f>IF(ISBLANK('In Process Calc.'!AN83),"",'In Process Calc.'!AN83)</f>
        <v/>
      </c>
      <c r="CX90" s="243" t="str">
        <f>IF(ISBLANK('In Process Calc.'!AO83),"",'In Process Calc.'!AO83)</f>
        <v/>
      </c>
      <c r="CY90" s="243" t="str">
        <f>IF(ISBLANK('In Process Calc.'!AP83),"",'In Process Calc.'!AP83)</f>
        <v/>
      </c>
      <c r="CZ90" s="243" t="str">
        <f>IF(ISBLANK('In Process Calc.'!AQ83),"",'In Process Calc.'!AQ83)</f>
        <v/>
      </c>
      <c r="DA90" s="243" t="str">
        <f>IF(ISBLANK('In Process Calc.'!AR83),"",'In Process Calc.'!AR83)</f>
        <v/>
      </c>
      <c r="DB90" s="243" t="str">
        <f>IF(ISBLANK('In Process Calc.'!AS83),"",'In Process Calc.'!AS83)</f>
        <v/>
      </c>
      <c r="DC90" s="243" t="str">
        <f>IF(ISBLANK('In Process Calc.'!AT83),"",'In Process Calc.'!AT83)</f>
        <v/>
      </c>
      <c r="DD90" s="243" t="str">
        <f>IF(ISBLANK('In Process Calc.'!AU83),"",'In Process Calc.'!AU83)</f>
        <v/>
      </c>
      <c r="DE90" s="243" t="str">
        <f>IF(ISBLANK('In Process Calc.'!AV83),"",'In Process Calc.'!AV83)</f>
        <v/>
      </c>
      <c r="DF90" s="243" t="str">
        <f>IF(ISBLANK('In Process Calc.'!AW83),"",'In Process Calc.'!AW83)</f>
        <v/>
      </c>
      <c r="DG90" s="243" t="str">
        <f>IF(ISBLANK('In Process Calc.'!AX83),"",'In Process Calc.'!AX83)</f>
        <v/>
      </c>
      <c r="DH90" s="243" t="str">
        <f>IF(ISBLANK('In Process Calc.'!AY83),"",'In Process Calc.'!AY83)</f>
        <v/>
      </c>
      <c r="DI90" s="243" t="str">
        <f>IF(ISBLANK('In Process Calc.'!AZ83),"",'In Process Calc.'!AZ83)</f>
        <v/>
      </c>
      <c r="DJ90" s="243" t="str">
        <f>IF(ISBLANK('In Process Calc.'!BA83),"",'In Process Calc.'!BA83)</f>
        <v/>
      </c>
      <c r="DK90" s="243" t="str">
        <f>IF(ISBLANK('In Process Calc.'!BB83),"",'In Process Calc.'!BB83)</f>
        <v/>
      </c>
      <c r="DL90" s="243" t="str">
        <f>IF(ISBLANK('In Process Calc.'!BC83),"",'In Process Calc.'!BC83)</f>
        <v/>
      </c>
      <c r="DM90" s="243" t="str">
        <f>IF(ISBLANK('In Process Calc.'!BD83),"",'In Process Calc.'!BD83)</f>
        <v/>
      </c>
      <c r="DN90" s="243" t="str">
        <f>IF(ISBLANK('In Process Calc.'!BE83),"",'In Process Calc.'!BE83)</f>
        <v/>
      </c>
      <c r="DO90" s="243" t="str">
        <f>IF(ISBLANK('In Process Calc.'!BF83),"",'In Process Calc.'!BF83)</f>
        <v/>
      </c>
      <c r="DP90" s="243" t="str">
        <f>IF(ISBLANK('In Process Calc.'!BG83),"",'In Process Calc.'!BG83)</f>
        <v/>
      </c>
      <c r="DQ90" s="243" t="str">
        <f>IF(ISBLANK('In Process Calc.'!BH83),"",'In Process Calc.'!BH83)</f>
        <v/>
      </c>
      <c r="DR90" s="243" t="str">
        <f>IF(ISBLANK('In Process Calc.'!BI83),"",'In Process Calc.'!BI83)</f>
        <v/>
      </c>
      <c r="DS90" s="243" t="str">
        <f>IF(ISBLANK('In Process Calc.'!BJ83),"",'In Process Calc.'!BJ83)</f>
        <v/>
      </c>
      <c r="DT90" s="243" t="str">
        <f>IF(ISBLANK('In Process Calc.'!BK83),"",'In Process Calc.'!BK83)</f>
        <v/>
      </c>
      <c r="DU90" s="243" t="str">
        <f>IF(ISBLANK('In Process Calc.'!BL83),"",'In Process Calc.'!BL83)</f>
        <v/>
      </c>
      <c r="DV90" s="243" t="str">
        <f>IF(ISBLANK('In Process Calc.'!BM83),"",'In Process Calc.'!BM83)</f>
        <v/>
      </c>
      <c r="DW90" s="243" t="str">
        <f>IF(ISBLANK('In Process Calc.'!BN83),"",'In Process Calc.'!BN83)</f>
        <v/>
      </c>
      <c r="DX90" s="243" t="str">
        <f>IF(ISBLANK('In Process Calc.'!BO83),"",'In Process Calc.'!BO83)</f>
        <v/>
      </c>
      <c r="DY90" s="243" t="str">
        <f>IF(ISBLANK('In Process Calc.'!BP83),"",'In Process Calc.'!BP83)</f>
        <v/>
      </c>
      <c r="DZ90" s="243" t="str">
        <f>IF(ISBLANK('In Process Calc.'!BQ83),"",'In Process Calc.'!BQ83)</f>
        <v/>
      </c>
      <c r="EA90" s="243" t="str">
        <f>IF(ISBLANK('In Process Calc.'!BR83),"",'In Process Calc.'!BR83)</f>
        <v/>
      </c>
      <c r="EB90" s="243" t="str">
        <f>IF(ISBLANK('In Process Calc.'!BS83),"",'In Process Calc.'!BS83)</f>
        <v/>
      </c>
      <c r="EC90" s="243" t="str">
        <f>IF(ISBLANK('In Process Calc.'!BT83),"",'In Process Calc.'!BT83)</f>
        <v/>
      </c>
      <c r="ED90" s="243" t="str">
        <f>IF(ISBLANK('In Process Calc.'!BU83),"",'In Process Calc.'!BU83)</f>
        <v/>
      </c>
      <c r="EE90" s="243" t="str">
        <f>IF(ISBLANK('In Process Calc.'!BV83),"",'In Process Calc.'!BV83)</f>
        <v/>
      </c>
      <c r="EF90" s="243" t="str">
        <f>IF(ISBLANK('In Process Calc.'!BW83),"",'In Process Calc.'!BW83)</f>
        <v/>
      </c>
      <c r="EG90" s="243" t="str">
        <f>IF(ISBLANK('In Process Calc.'!BX83),"",'In Process Calc.'!BX83)</f>
        <v/>
      </c>
      <c r="EH90" s="243" t="str">
        <f>IF(ISBLANK('In Process Calc.'!BY83),"",'In Process Calc.'!BY83)</f>
        <v/>
      </c>
      <c r="EI90" s="243" t="str">
        <f>IF(ISBLANK('In Process Calc.'!BZ83),"",'In Process Calc.'!BZ83)</f>
        <v/>
      </c>
      <c r="EJ90" s="243" t="str">
        <f>IF(ISBLANK('In Process Calc.'!CA83),"",'In Process Calc.'!CA83)</f>
        <v/>
      </c>
      <c r="EK90" s="243" t="str">
        <f>IF(ISBLANK('Post Process Calc.'!A90),"",'Post Process Calc.'!A90)</f>
        <v/>
      </c>
      <c r="EL90" s="243" t="str">
        <f>IF(ISBLANK('Post Process Calc.'!C90),"",'Post Process Calc.'!C90)</f>
        <v/>
      </c>
      <c r="EM90" s="243" t="str">
        <f>IF(ISBLANK('Post Process Calc.'!D90),"",'Post Process Calc.'!D90)</f>
        <v/>
      </c>
      <c r="EN90" s="243" t="str">
        <f>IF(ISBLANK('Post Process Calc.'!E90),"",'Post Process Calc.'!E90)</f>
        <v/>
      </c>
      <c r="EO90" s="243" t="str">
        <f>IF(ISBLANK('Post Process Calc.'!F90),"",'Post Process Calc.'!F90)</f>
        <v/>
      </c>
      <c r="EP90" s="243" t="str">
        <f>IF(ISBLANK('Post Process Calc.'!G90),"",'Post Process Calc.'!G90)</f>
        <v/>
      </c>
      <c r="EQ90" s="243" t="str">
        <f>IF(ISBLANK('Post Process Calc.'!H90),"",'Post Process Calc.'!H90)</f>
        <v/>
      </c>
      <c r="ER90" s="243" t="str">
        <f>IF(ISBLANK('Post Process Calc.'!I90),"",'Post Process Calc.'!I90)</f>
        <v/>
      </c>
      <c r="ES90" s="243" t="str">
        <f>IF(ISBLANK('Post Process Calc.'!J90),"",'Post Process Calc.'!J90)</f>
        <v/>
      </c>
      <c r="ET90" s="243" t="str">
        <f>IF(ISBLANK('Post Process Calc.'!K90),"",'Post Process Calc.'!K90)</f>
        <v/>
      </c>
      <c r="EU90" s="243" t="str">
        <f>IF(ISBLANK('Post Process Calc.'!L90),"",'Post Process Calc.'!L90)</f>
        <v/>
      </c>
      <c r="EV90" s="243" t="str">
        <f>IF(ISBLANK('Post Process Calc.'!M90),"",'Post Process Calc.'!M90)</f>
        <v/>
      </c>
      <c r="EW90" s="243" t="str">
        <f>IF(ISBLANK('Post Process Calc.'!N90),"",'Post Process Calc.'!N90)</f>
        <v/>
      </c>
      <c r="EX90" s="243" t="str">
        <f>IF(ISBLANK('Post Process Calc.'!O90),"",'Post Process Calc.'!O90)</f>
        <v/>
      </c>
      <c r="EY90" s="243" t="str">
        <f>IF(ISBLANK('Post Process Calc.'!P90),"",'Post Process Calc.'!P90)</f>
        <v/>
      </c>
      <c r="EZ90" s="243" t="str">
        <f>IF(ISBLANK('Post Process Calc.'!Q90),"",'Post Process Calc.'!Q90)</f>
        <v/>
      </c>
      <c r="FA90" s="243" t="str">
        <f>IF(ISBLANK('Post Process Calc.'!R90),"",'Post Process Calc.'!R90)</f>
        <v/>
      </c>
      <c r="FB90" s="243" t="str">
        <f>IF(ISBLANK('Post Process Calc.'!S90),"",'Post Process Calc.'!S90)</f>
        <v/>
      </c>
      <c r="FC90" s="243" t="str">
        <f>IF(ISBLANK('Post Process Calc.'!T90),"",'Post Process Calc.'!T90)</f>
        <v/>
      </c>
      <c r="FD90" s="243" t="str">
        <f>IF(ISBLANK('Post Process Calc.'!U90),"",'Post Process Calc.'!U90)</f>
        <v/>
      </c>
      <c r="FE90" s="243" t="str">
        <f>IF(ISBLANK('Post Process Calc.'!V90),"",'Post Process Calc.'!V90)</f>
        <v/>
      </c>
      <c r="FF90" s="243" t="str">
        <f>IF(ISBLANK('Post Process Calc.'!W90),"",'Post Process Calc.'!W90)</f>
        <v/>
      </c>
      <c r="FG90" s="243" t="str">
        <f>IF(ISBLANK('Post Process Calc.'!X90),"",'Post Process Calc.'!X90)</f>
        <v/>
      </c>
      <c r="FH90" s="243" t="str">
        <f>IF(ISBLANK('Post Process Calc.'!Y90),"",'Post Process Calc.'!Y90)</f>
        <v/>
      </c>
      <c r="FI90" s="243" t="str">
        <f>IF(ISBLANK('Post Process Calc.'!Z90),"",'Post Process Calc.'!Z90)</f>
        <v/>
      </c>
      <c r="FJ90" s="243" t="str">
        <f>IF(ISBLANK('Post Process Calc.'!AA90),"",'Post Process Calc.'!AA90)</f>
        <v/>
      </c>
      <c r="FK90" s="243" t="str">
        <f>IF(ISBLANK('Post Process Calc.'!AB90),"",'Post Process Calc.'!AB90)</f>
        <v/>
      </c>
      <c r="FL90" s="243" t="str">
        <f>IF(ISBLANK('Post Process Calc.'!AC90),"",'Post Process Calc.'!AC90)</f>
        <v/>
      </c>
      <c r="FM90" s="243" t="str">
        <f>IF(ISBLANK('Post Process Calc.'!AD90),"",'Post Process Calc.'!AD90)</f>
        <v/>
      </c>
      <c r="FN90" s="243" t="str">
        <f>IF(ISBLANK('Post Process Calc.'!AE90),"",'Post Process Calc.'!AE90)</f>
        <v/>
      </c>
      <c r="FO90" s="243" t="str">
        <f>IF(ISBLANK('Post Process Calc.'!AF90),"",'Post Process Calc.'!AF90)</f>
        <v/>
      </c>
      <c r="FP90" s="243" t="str">
        <f>IF(ISBLANK('Post Process Calc.'!AG90),"",'Post Process Calc.'!AG90)</f>
        <v/>
      </c>
      <c r="FQ90" s="243" t="str">
        <f>IF(ISBLANK('Post Process Calc.'!AH90),"",'Post Process Calc.'!AH90)</f>
        <v/>
      </c>
      <c r="FR90" s="243" t="str">
        <f>IF(ISBLANK('Post Process Calc.'!AI90),"",'Post Process Calc.'!AI90)</f>
        <v/>
      </c>
      <c r="FS90" s="243" t="str">
        <f>IF(ISBLANK('Post Process Calc.'!AJ90),"",'Post Process Calc.'!AJ90)</f>
        <v/>
      </c>
    </row>
    <row r="91" spans="1:175">
      <c r="A91" s="238" t="str">
        <f>IF(Glutamine!B82&lt;&gt;0,Glutamine!$B$1,"")</f>
        <v/>
      </c>
      <c r="B91" s="238" t="str">
        <f>IF(ISBLANK(Glutamine!A82),"",Glutamine!A82)</f>
        <v/>
      </c>
      <c r="C91" s="245" t="str">
        <f>IF(ISBLANK(Glutamine!B82),"",Glutamine!B82)</f>
        <v/>
      </c>
      <c r="D91" s="246" t="str">
        <f>IF(ISBLANK(Glutamine!C82),"",Glutamine!C82)</f>
        <v/>
      </c>
      <c r="E91" s="238" t="str">
        <f>IF(ISBLANK(Glutamine!D82),"",Glutamine!D82)</f>
        <v/>
      </c>
      <c r="F91" s="238" t="str">
        <f>IF(ISBLANK(Glutamine!E82),"",Glutamine!E82)</f>
        <v/>
      </c>
      <c r="G91" s="238" t="str">
        <f>IF(ISBLANK(Glutamine!G82),"",Glutamine!G82)</f>
        <v/>
      </c>
      <c r="H91" s="238" t="str">
        <f>IF(ISBLANK(Glutamine!H82),"",Glutamine!H82)</f>
        <v/>
      </c>
      <c r="I91" s="238" t="str">
        <f>IF(ISBLANK(Glutamine!I82),"",Glutamine!I82)</f>
        <v/>
      </c>
      <c r="J91" s="238" t="str">
        <f>IF(ISBLANK(Glutamine!J82),"",Glutamine!J82)</f>
        <v/>
      </c>
      <c r="K91" s="238" t="str">
        <f>IF(ISBLANK(Glutamine!K82),"",Glutamine!K82)</f>
        <v/>
      </c>
      <c r="L91" s="238" t="str">
        <f>IF(ISBLANK(Glutamine!L82),"",Glutamine!L82)</f>
        <v/>
      </c>
      <c r="M91" s="238" t="str">
        <f>IF(ISBLANK(Glutamine!M82),"",Glutamine!M82)</f>
        <v/>
      </c>
      <c r="N91" s="238" t="str">
        <f>IF(ISBLANK(Glutamine!N82),"",Glutamine!N82)</f>
        <v/>
      </c>
      <c r="O91" s="238" t="str">
        <f>IF(ISBLANK(Glutamine!O82),"",Glutamine!O82)</f>
        <v/>
      </c>
      <c r="P91" s="238" t="str">
        <f>IF(ISBLANK(Glutamine!P82),"",Glutamine!P82)</f>
        <v/>
      </c>
      <c r="Q91" s="238" t="str">
        <f>IF(ISBLANK(Glutamine!Q82),"",Glutamine!Q82)</f>
        <v/>
      </c>
      <c r="R91" s="238" t="str">
        <f>IF(ISBLANK(Glutamine!R82),"",Glutamine!R82)</f>
        <v/>
      </c>
      <c r="S91" s="238" t="str">
        <f>IF(ISBLANK(Glutamine!S82),"",Glutamine!S82)</f>
        <v/>
      </c>
      <c r="T91" s="238" t="str">
        <f>IF(ISBLANK(Glutamine!T82),"",Glutamine!T82)</f>
        <v/>
      </c>
      <c r="U91" s="238" t="str">
        <f>IF(ISBLANK(Glutamine!U82),"",Glutamine!U82)</f>
        <v/>
      </c>
      <c r="V91" s="238" t="str">
        <f>IF(ISBLANK(Glutamine!V82),"",Glutamine!V82)</f>
        <v/>
      </c>
      <c r="W91" s="238" t="str">
        <f>IF(ISBLANK(Glutamine!W82),"",Glutamine!W82)</f>
        <v/>
      </c>
      <c r="X91" s="238" t="str">
        <f>IF(ISBLANK(Glutamine!X82),"",Glutamine!X82)</f>
        <v/>
      </c>
      <c r="Y91" s="238" t="str">
        <f>IF(ISBLANK(Glutamine!Y82),"",Glutamine!Y82)</f>
        <v/>
      </c>
      <c r="Z91" s="238" t="str">
        <f>IF(ISBLANK(Glutamine!Z82),"",Glutamine!Z82)</f>
        <v/>
      </c>
      <c r="AA91" s="238" t="str">
        <f>IF(ISBLANK(Glutamine!AA82),"",Glutamine!AA82)</f>
        <v/>
      </c>
      <c r="AB91" s="238" t="str">
        <f>IF(ISBLANK(Glutamine!AB82),"",Glutamine!AB82)</f>
        <v/>
      </c>
      <c r="AC91" s="238" t="str">
        <f>IF(ISBLANK(Glutamine!AC82),"",Glutamine!AC82)</f>
        <v/>
      </c>
      <c r="AD91" s="238" t="str">
        <f>IF(ISBLANK(Glutamine!AD82),"",Glutamine!AD82)</f>
        <v/>
      </c>
      <c r="AE91" s="238" t="str">
        <f>IF(ISBLANK(Glutamine!AE82),"",Glutamine!AE82)</f>
        <v/>
      </c>
      <c r="AF91" s="238" t="str">
        <f>IF(ISBLANK(Glutamine!AF82),"",Glutamine!AF82)</f>
        <v/>
      </c>
      <c r="AG91" s="238" t="str">
        <f>IF(ISBLANK(Glutamine!AG82),"",Glutamine!AG82)</f>
        <v/>
      </c>
      <c r="AH91" s="238" t="str">
        <f>IF(ISBLANK(Glutamine!AH82),"",Glutamine!AH82)</f>
        <v/>
      </c>
      <c r="AI91" s="238" t="str">
        <f>IF(ISBLANK(Glutamine!AI82),"",Glutamine!AI82)</f>
        <v/>
      </c>
      <c r="AJ91" s="238" t="str">
        <f>IF(ISBLANK(Glutamine!AJ82),"",Glutamine!AJ82)</f>
        <v/>
      </c>
      <c r="AK91" s="238" t="str">
        <f>IF(ISBLANK(Glutamine!AK82),"",Glutamine!AK82)</f>
        <v/>
      </c>
      <c r="AL91" s="238" t="str">
        <f>IF(ISBLANK(Glutamine!AL82),"",Glutamine!AL82)</f>
        <v/>
      </c>
      <c r="AM91" s="238" t="str">
        <f>IF(ISBLANK(Glutamine!AM82),"",Glutamine!AM82)</f>
        <v/>
      </c>
      <c r="AN91" s="238" t="str">
        <f>IF(ISBLANK(Glutamine!AN82),"",Glutamine!AN82)</f>
        <v/>
      </c>
      <c r="AO91" s="238" t="str">
        <f>IF(ISBLANK(Glutamine!AO82),"",Glutamine!AO82)</f>
        <v/>
      </c>
      <c r="AP91" s="238" t="str">
        <f>IF(ISBLANK(Glutamine!AP82),"",Glutamine!AP82)</f>
        <v/>
      </c>
      <c r="AQ91" s="238" t="e">
        <f>IF(ISBLANK(Glutamine!#REF!),"",Glutamine!#REF!)</f>
        <v>#REF!</v>
      </c>
      <c r="AR91" s="238" t="e">
        <f>IF(ISBLANK(Glutamine!#REF!),"",Glutamine!#REF!)</f>
        <v>#REF!</v>
      </c>
      <c r="AS91" s="238" t="e">
        <f>IF(ISBLANK(Glutamine!#REF!),"",Glutamine!#REF!)</f>
        <v>#REF!</v>
      </c>
      <c r="AT91" s="238" t="e">
        <f>IF(ISBLANK(Glutamine!#REF!),"",Glutamine!#REF!)</f>
        <v>#REF!</v>
      </c>
      <c r="AU91" s="238" t="e">
        <f>IF(ISBLANK(Glutamine!#REF!),"",Glutamine!#REF!)</f>
        <v>#REF!</v>
      </c>
      <c r="AV91" s="238" t="e">
        <f>IF(ISBLANK(Glutamine!#REF!),"",Glutamine!#REF!)</f>
        <v>#REF!</v>
      </c>
      <c r="AW91" s="238" t="e">
        <f>IF(ISBLANK(Glutamine!#REF!),"",Glutamine!#REF!)</f>
        <v>#REF!</v>
      </c>
      <c r="AX91" s="238" t="e">
        <f>IF(ISBLANK(Glutamine!#REF!),"",Glutamine!#REF!)</f>
        <v>#REF!</v>
      </c>
      <c r="AY91" s="238" t="e">
        <f>IF(ISBLANK(Glutamine!#REF!),"",Glutamine!#REF!)</f>
        <v>#REF!</v>
      </c>
      <c r="AZ91" s="238" t="e">
        <f>IF(ISBLANK(Glutamine!#REF!),"",Glutamine!#REF!)</f>
        <v>#REF!</v>
      </c>
      <c r="BA91" s="238" t="e">
        <f>IF(ISBLANK(Glutamine!#REF!),"",Glutamine!#REF!)</f>
        <v>#REF!</v>
      </c>
      <c r="BB91" s="238" t="e">
        <f>IF(ISBLANK(Glutamine!#REF!),"",Glutamine!#REF!)</f>
        <v>#REF!</v>
      </c>
      <c r="BC91" s="238" t="e">
        <f>IF(ISBLANK(Glutamine!#REF!),"",Glutamine!#REF!)</f>
        <v>#REF!</v>
      </c>
      <c r="BD91" s="238" t="e">
        <f>IF(ISBLANK(Glutamine!#REF!),"",Glutamine!#REF!)</f>
        <v>#REF!</v>
      </c>
      <c r="BE91" s="238" t="e">
        <f>IF(ISBLANK(Glutamine!#REF!),"",Glutamine!#REF!)</f>
        <v>#REF!</v>
      </c>
      <c r="BF91" s="238" t="e">
        <f>IF(ISBLANK(Glutamine!#REF!),"",Glutamine!#REF!)</f>
        <v>#REF!</v>
      </c>
      <c r="BG91" s="238" t="e">
        <f>IF(ISBLANK(Glutamine!#REF!),"",Glutamine!#REF!)</f>
        <v>#REF!</v>
      </c>
      <c r="BH91" s="238" t="e">
        <f>IF(ISBLANK(Glutamine!#REF!),"",Glutamine!#REF!)</f>
        <v>#REF!</v>
      </c>
      <c r="BI91" s="238" t="e">
        <f>IF(ISBLANK(Glutamine!#REF!),"",Glutamine!#REF!)</f>
        <v>#REF!</v>
      </c>
      <c r="BJ91" s="238" t="e">
        <f>IF(ISBLANK(Glutamine!#REF!),"",Glutamine!#REF!)</f>
        <v>#REF!</v>
      </c>
      <c r="BK91" s="238" t="e">
        <f>IF(ISBLANK(Glutamine!#REF!),"",Glutamine!#REF!)</f>
        <v>#REF!</v>
      </c>
      <c r="BL91" s="238" t="e">
        <f>IF(ISBLANK(Glutamine!#REF!),"",Glutamine!#REF!)</f>
        <v>#REF!</v>
      </c>
      <c r="BM91" s="238" t="e">
        <f>IF(ISBLANK(Glutamine!#REF!),"",Glutamine!#REF!)</f>
        <v>#REF!</v>
      </c>
      <c r="BN91" s="238" t="str">
        <f>IF(ISBLANK('In Process Calc.'!B84),"",ROUND('In Process Calc.'!B84,2))</f>
        <v/>
      </c>
      <c r="BO91" s="238" t="str">
        <f>IF(ISBLANK('In Process Calc.'!C84),"",ROUND('In Process Calc.'!C84,2))</f>
        <v/>
      </c>
      <c r="BP91" s="238" t="str">
        <f>IF(ISBLANK('In Process Calc.'!E84),"",'In Process Calc.'!E84)</f>
        <v/>
      </c>
      <c r="BQ91" s="238" t="str">
        <f>IF(ISBLANK('In Process Calc.'!F84),"",'In Process Calc.'!F84)</f>
        <v/>
      </c>
      <c r="BR91" s="238" t="str">
        <f>IF(ISBLANK('In Process Calc.'!H84),"",'In Process Calc.'!H84)</f>
        <v/>
      </c>
      <c r="BS91" s="238" t="str">
        <f>IF(ISBLANK('In Process Calc.'!J84),"",'In Process Calc.'!J84)</f>
        <v/>
      </c>
      <c r="BT91" s="238" t="str">
        <f>IF(ISBLANK('In Process Calc.'!K84),"",'In Process Calc.'!K84)</f>
        <v/>
      </c>
      <c r="BU91" s="238" t="str">
        <f>IF(ISBLANK('In Process Calc.'!L84),"",'In Process Calc.'!L84)</f>
        <v/>
      </c>
      <c r="BV91" s="243" t="str">
        <f>IF(ISBLANK('In Process Calc.'!M84),"",'In Process Calc.'!M84)</f>
        <v/>
      </c>
      <c r="BW91" s="243" t="str">
        <f>IF(ISBLANK('In Process Calc.'!N84),"",'In Process Calc.'!N84)</f>
        <v/>
      </c>
      <c r="BX91" s="243" t="str">
        <f>IF(ISBLANK('In Process Calc.'!O84),"",'In Process Calc.'!O84)</f>
        <v/>
      </c>
      <c r="BY91" s="243" t="str">
        <f>IF(ISBLANK('In Process Calc.'!P84),"",'In Process Calc.'!P84)</f>
        <v/>
      </c>
      <c r="BZ91" s="243" t="str">
        <f>IF(ISBLANK('In Process Calc.'!Q84),"",'In Process Calc.'!Q84)</f>
        <v/>
      </c>
      <c r="CA91" s="243" t="str">
        <f>IF(ISBLANK('In Process Calc.'!R84),"",'In Process Calc.'!R84)</f>
        <v/>
      </c>
      <c r="CB91" s="243" t="str">
        <f>IF(ISBLANK('In Process Calc.'!S84),"",'In Process Calc.'!S84)</f>
        <v/>
      </c>
      <c r="CC91" s="243" t="str">
        <f>IF(ISBLANK('In Process Calc.'!T84),"",'In Process Calc.'!T84)</f>
        <v/>
      </c>
      <c r="CD91" s="243" t="str">
        <f>IF(ISBLANK('In Process Calc.'!U84),"",'In Process Calc.'!U84)</f>
        <v/>
      </c>
      <c r="CE91" s="243" t="str">
        <f>IF(ISBLANK('In Process Calc.'!V84),"",'In Process Calc.'!V84)</f>
        <v/>
      </c>
      <c r="CF91" s="243" t="str">
        <f>IF(ISBLANK('In Process Calc.'!W84),"",'In Process Calc.'!W84)</f>
        <v/>
      </c>
      <c r="CG91" s="243" t="str">
        <f>IF(ISBLANK('In Process Calc.'!X84),"",'In Process Calc.'!X84)</f>
        <v/>
      </c>
      <c r="CH91" s="243" t="str">
        <f>IF(ISBLANK('In Process Calc.'!Y84),"",'In Process Calc.'!Y84)</f>
        <v/>
      </c>
      <c r="CI91" s="243" t="str">
        <f>IF(ISBLANK('In Process Calc.'!Z84),"",'In Process Calc.'!Z84)</f>
        <v/>
      </c>
      <c r="CJ91" s="243" t="str">
        <f>IF(ISBLANK('In Process Calc.'!AA84),"",'In Process Calc.'!AA84)</f>
        <v/>
      </c>
      <c r="CK91" s="243" t="str">
        <f>IF(ISBLANK('In Process Calc.'!AB84),"",'In Process Calc.'!AB84)</f>
        <v/>
      </c>
      <c r="CL91" s="243" t="str">
        <f>IF(ISBLANK('In Process Calc.'!AC84),"",'In Process Calc.'!AC84)</f>
        <v/>
      </c>
      <c r="CM91" s="243" t="str">
        <f>IF(ISBLANK('In Process Calc.'!AD84),"",'In Process Calc.'!AD84)</f>
        <v/>
      </c>
      <c r="CN91" s="243" t="str">
        <f>IF(ISBLANK('In Process Calc.'!AE84),"",'In Process Calc.'!AE84)</f>
        <v/>
      </c>
      <c r="CO91" s="243" t="str">
        <f>IF(ISBLANK('In Process Calc.'!AF84),"",'In Process Calc.'!AF84)</f>
        <v/>
      </c>
      <c r="CP91" s="243" t="str">
        <f>IF(ISBLANK('In Process Calc.'!AG84),"",'In Process Calc.'!AG84)</f>
        <v/>
      </c>
      <c r="CQ91" s="243" t="str">
        <f>IF(ISBLANK('In Process Calc.'!AH84),"",'In Process Calc.'!AH84)</f>
        <v/>
      </c>
      <c r="CR91" s="243" t="str">
        <f>IF(ISBLANK('In Process Calc.'!AI84),"",'In Process Calc.'!AI84)</f>
        <v/>
      </c>
      <c r="CS91" s="243" t="str">
        <f>IF(ISBLANK('In Process Calc.'!AJ84),"",'In Process Calc.'!AJ84)</f>
        <v/>
      </c>
      <c r="CT91" s="243" t="str">
        <f>IF(ISBLANK('In Process Calc.'!AK84),"",'In Process Calc.'!AK84)</f>
        <v/>
      </c>
      <c r="CU91" s="243" t="str">
        <f>IF(ISBLANK('In Process Calc.'!AL84),"",'In Process Calc.'!AL84)</f>
        <v/>
      </c>
      <c r="CV91" s="243" t="str">
        <f>IF(ISBLANK('In Process Calc.'!AM84),"",'In Process Calc.'!AM84)</f>
        <v/>
      </c>
      <c r="CW91" s="243" t="str">
        <f>IF(ISBLANK('In Process Calc.'!AN84),"",'In Process Calc.'!AN84)</f>
        <v/>
      </c>
      <c r="CX91" s="243" t="str">
        <f>IF(ISBLANK('In Process Calc.'!AO84),"",'In Process Calc.'!AO84)</f>
        <v/>
      </c>
      <c r="CY91" s="243" t="str">
        <f>IF(ISBLANK('In Process Calc.'!AP84),"",'In Process Calc.'!AP84)</f>
        <v/>
      </c>
      <c r="CZ91" s="243" t="str">
        <f>IF(ISBLANK('In Process Calc.'!AQ84),"",'In Process Calc.'!AQ84)</f>
        <v/>
      </c>
      <c r="DA91" s="243" t="str">
        <f>IF(ISBLANK('In Process Calc.'!AR84),"",'In Process Calc.'!AR84)</f>
        <v/>
      </c>
      <c r="DB91" s="243" t="str">
        <f>IF(ISBLANK('In Process Calc.'!AS84),"",'In Process Calc.'!AS84)</f>
        <v/>
      </c>
      <c r="DC91" s="243" t="str">
        <f>IF(ISBLANK('In Process Calc.'!AT84),"",'In Process Calc.'!AT84)</f>
        <v/>
      </c>
      <c r="DD91" s="243" t="str">
        <f>IF(ISBLANK('In Process Calc.'!AU84),"",'In Process Calc.'!AU84)</f>
        <v/>
      </c>
      <c r="DE91" s="243" t="str">
        <f>IF(ISBLANK('In Process Calc.'!AV84),"",'In Process Calc.'!AV84)</f>
        <v/>
      </c>
      <c r="DF91" s="243" t="str">
        <f>IF(ISBLANK('In Process Calc.'!AW84),"",'In Process Calc.'!AW84)</f>
        <v/>
      </c>
      <c r="DG91" s="243" t="str">
        <f>IF(ISBLANK('In Process Calc.'!AX84),"",'In Process Calc.'!AX84)</f>
        <v/>
      </c>
      <c r="DH91" s="243" t="str">
        <f>IF(ISBLANK('In Process Calc.'!AY84),"",'In Process Calc.'!AY84)</f>
        <v/>
      </c>
      <c r="DI91" s="243" t="str">
        <f>IF(ISBLANK('In Process Calc.'!AZ84),"",'In Process Calc.'!AZ84)</f>
        <v/>
      </c>
      <c r="DJ91" s="243" t="str">
        <f>IF(ISBLANK('In Process Calc.'!BA84),"",'In Process Calc.'!BA84)</f>
        <v/>
      </c>
      <c r="DK91" s="243" t="str">
        <f>IF(ISBLANK('In Process Calc.'!BB84),"",'In Process Calc.'!BB84)</f>
        <v/>
      </c>
      <c r="DL91" s="243" t="str">
        <f>IF(ISBLANK('In Process Calc.'!BC84),"",'In Process Calc.'!BC84)</f>
        <v/>
      </c>
      <c r="DM91" s="243" t="str">
        <f>IF(ISBLANK('In Process Calc.'!BD84),"",'In Process Calc.'!BD84)</f>
        <v/>
      </c>
      <c r="DN91" s="243" t="str">
        <f>IF(ISBLANK('In Process Calc.'!BE84),"",'In Process Calc.'!BE84)</f>
        <v/>
      </c>
      <c r="DO91" s="243" t="str">
        <f>IF(ISBLANK('In Process Calc.'!BF84),"",'In Process Calc.'!BF84)</f>
        <v/>
      </c>
      <c r="DP91" s="243" t="str">
        <f>IF(ISBLANK('In Process Calc.'!BG84),"",'In Process Calc.'!BG84)</f>
        <v/>
      </c>
      <c r="DQ91" s="243" t="str">
        <f>IF(ISBLANK('In Process Calc.'!BH84),"",'In Process Calc.'!BH84)</f>
        <v/>
      </c>
      <c r="DR91" s="243" t="str">
        <f>IF(ISBLANK('In Process Calc.'!BI84),"",'In Process Calc.'!BI84)</f>
        <v/>
      </c>
      <c r="DS91" s="243" t="str">
        <f>IF(ISBLANK('In Process Calc.'!BJ84),"",'In Process Calc.'!BJ84)</f>
        <v/>
      </c>
      <c r="DT91" s="243" t="str">
        <f>IF(ISBLANK('In Process Calc.'!BK84),"",'In Process Calc.'!BK84)</f>
        <v/>
      </c>
      <c r="DU91" s="243" t="str">
        <f>IF(ISBLANK('In Process Calc.'!BL84),"",'In Process Calc.'!BL84)</f>
        <v/>
      </c>
      <c r="DV91" s="243" t="str">
        <f>IF(ISBLANK('In Process Calc.'!BM84),"",'In Process Calc.'!BM84)</f>
        <v/>
      </c>
      <c r="DW91" s="243" t="str">
        <f>IF(ISBLANK('In Process Calc.'!BN84),"",'In Process Calc.'!BN84)</f>
        <v/>
      </c>
      <c r="DX91" s="243" t="str">
        <f>IF(ISBLANK('In Process Calc.'!BO84),"",'In Process Calc.'!BO84)</f>
        <v/>
      </c>
      <c r="DY91" s="243" t="str">
        <f>IF(ISBLANK('In Process Calc.'!BP84),"",'In Process Calc.'!BP84)</f>
        <v/>
      </c>
      <c r="DZ91" s="243" t="str">
        <f>IF(ISBLANK('In Process Calc.'!BQ84),"",'In Process Calc.'!BQ84)</f>
        <v/>
      </c>
      <c r="EA91" s="243" t="str">
        <f>IF(ISBLANK('In Process Calc.'!BR84),"",'In Process Calc.'!BR84)</f>
        <v/>
      </c>
      <c r="EB91" s="243" t="str">
        <f>IF(ISBLANK('In Process Calc.'!BS84),"",'In Process Calc.'!BS84)</f>
        <v/>
      </c>
      <c r="EC91" s="243" t="str">
        <f>IF(ISBLANK('In Process Calc.'!BT84),"",'In Process Calc.'!BT84)</f>
        <v/>
      </c>
      <c r="ED91" s="243" t="str">
        <f>IF(ISBLANK('In Process Calc.'!BU84),"",'In Process Calc.'!BU84)</f>
        <v/>
      </c>
      <c r="EE91" s="243" t="str">
        <f>IF(ISBLANK('In Process Calc.'!BV84),"",'In Process Calc.'!BV84)</f>
        <v/>
      </c>
      <c r="EF91" s="243" t="str">
        <f>IF(ISBLANK('In Process Calc.'!BW84),"",'In Process Calc.'!BW84)</f>
        <v/>
      </c>
      <c r="EG91" s="243" t="str">
        <f>IF(ISBLANK('In Process Calc.'!BX84),"",'In Process Calc.'!BX84)</f>
        <v/>
      </c>
      <c r="EH91" s="243" t="str">
        <f>IF(ISBLANK('In Process Calc.'!BY84),"",'In Process Calc.'!BY84)</f>
        <v/>
      </c>
      <c r="EI91" s="243" t="str">
        <f>IF(ISBLANK('In Process Calc.'!BZ84),"",'In Process Calc.'!BZ84)</f>
        <v/>
      </c>
      <c r="EJ91" s="243" t="str">
        <f>IF(ISBLANK('In Process Calc.'!CA84),"",'In Process Calc.'!CA84)</f>
        <v/>
      </c>
      <c r="EK91" s="243" t="str">
        <f>IF(ISBLANK('Post Process Calc.'!A91),"",'Post Process Calc.'!A91)</f>
        <v/>
      </c>
      <c r="EL91" s="243" t="str">
        <f>IF(ISBLANK('Post Process Calc.'!C91),"",'Post Process Calc.'!C91)</f>
        <v/>
      </c>
      <c r="EM91" s="243" t="str">
        <f>IF(ISBLANK('Post Process Calc.'!D91),"",'Post Process Calc.'!D91)</f>
        <v/>
      </c>
      <c r="EN91" s="243" t="str">
        <f>IF(ISBLANK('Post Process Calc.'!E91),"",'Post Process Calc.'!E91)</f>
        <v/>
      </c>
      <c r="EO91" s="243" t="str">
        <f>IF(ISBLANK('Post Process Calc.'!F91),"",'Post Process Calc.'!F91)</f>
        <v/>
      </c>
      <c r="EP91" s="243" t="str">
        <f>IF(ISBLANK('Post Process Calc.'!G91),"",'Post Process Calc.'!G91)</f>
        <v/>
      </c>
      <c r="EQ91" s="243" t="str">
        <f>IF(ISBLANK('Post Process Calc.'!H91),"",'Post Process Calc.'!H91)</f>
        <v/>
      </c>
      <c r="ER91" s="243" t="str">
        <f>IF(ISBLANK('Post Process Calc.'!I91),"",'Post Process Calc.'!I91)</f>
        <v/>
      </c>
      <c r="ES91" s="243" t="str">
        <f>IF(ISBLANK('Post Process Calc.'!J91),"",'Post Process Calc.'!J91)</f>
        <v/>
      </c>
      <c r="ET91" s="243" t="str">
        <f>IF(ISBLANK('Post Process Calc.'!K91),"",'Post Process Calc.'!K91)</f>
        <v/>
      </c>
      <c r="EU91" s="243" t="str">
        <f>IF(ISBLANK('Post Process Calc.'!L91),"",'Post Process Calc.'!L91)</f>
        <v/>
      </c>
      <c r="EV91" s="243" t="str">
        <f>IF(ISBLANK('Post Process Calc.'!M91),"",'Post Process Calc.'!M91)</f>
        <v/>
      </c>
      <c r="EW91" s="243" t="str">
        <f>IF(ISBLANK('Post Process Calc.'!N91),"",'Post Process Calc.'!N91)</f>
        <v/>
      </c>
      <c r="EX91" s="243" t="str">
        <f>IF(ISBLANK('Post Process Calc.'!O91),"",'Post Process Calc.'!O91)</f>
        <v/>
      </c>
      <c r="EY91" s="243" t="str">
        <f>IF(ISBLANK('Post Process Calc.'!P91),"",'Post Process Calc.'!P91)</f>
        <v/>
      </c>
      <c r="EZ91" s="243" t="str">
        <f>IF(ISBLANK('Post Process Calc.'!Q91),"",'Post Process Calc.'!Q91)</f>
        <v/>
      </c>
      <c r="FA91" s="243" t="str">
        <f>IF(ISBLANK('Post Process Calc.'!R91),"",'Post Process Calc.'!R91)</f>
        <v/>
      </c>
      <c r="FB91" s="243" t="str">
        <f>IF(ISBLANK('Post Process Calc.'!S91),"",'Post Process Calc.'!S91)</f>
        <v/>
      </c>
      <c r="FC91" s="243" t="str">
        <f>IF(ISBLANK('Post Process Calc.'!T91),"",'Post Process Calc.'!T91)</f>
        <v/>
      </c>
      <c r="FD91" s="243" t="str">
        <f>IF(ISBLANK('Post Process Calc.'!U91),"",'Post Process Calc.'!U91)</f>
        <v/>
      </c>
      <c r="FE91" s="243" t="str">
        <f>IF(ISBLANK('Post Process Calc.'!V91),"",'Post Process Calc.'!V91)</f>
        <v/>
      </c>
      <c r="FF91" s="243" t="str">
        <f>IF(ISBLANK('Post Process Calc.'!W91),"",'Post Process Calc.'!W91)</f>
        <v/>
      </c>
      <c r="FG91" s="243" t="str">
        <f>IF(ISBLANK('Post Process Calc.'!X91),"",'Post Process Calc.'!X91)</f>
        <v/>
      </c>
      <c r="FH91" s="243" t="str">
        <f>IF(ISBLANK('Post Process Calc.'!Y91),"",'Post Process Calc.'!Y91)</f>
        <v/>
      </c>
      <c r="FI91" s="243" t="str">
        <f>IF(ISBLANK('Post Process Calc.'!Z91),"",'Post Process Calc.'!Z91)</f>
        <v/>
      </c>
      <c r="FJ91" s="243" t="str">
        <f>IF(ISBLANK('Post Process Calc.'!AA91),"",'Post Process Calc.'!AA91)</f>
        <v/>
      </c>
      <c r="FK91" s="243" t="str">
        <f>IF(ISBLANK('Post Process Calc.'!AB91),"",'Post Process Calc.'!AB91)</f>
        <v/>
      </c>
      <c r="FL91" s="243" t="str">
        <f>IF(ISBLANK('Post Process Calc.'!AC91),"",'Post Process Calc.'!AC91)</f>
        <v/>
      </c>
      <c r="FM91" s="243" t="str">
        <f>IF(ISBLANK('Post Process Calc.'!AD91),"",'Post Process Calc.'!AD91)</f>
        <v/>
      </c>
      <c r="FN91" s="243" t="str">
        <f>IF(ISBLANK('Post Process Calc.'!AE91),"",'Post Process Calc.'!AE91)</f>
        <v/>
      </c>
      <c r="FO91" s="243" t="str">
        <f>IF(ISBLANK('Post Process Calc.'!AF91),"",'Post Process Calc.'!AF91)</f>
        <v/>
      </c>
      <c r="FP91" s="243" t="str">
        <f>IF(ISBLANK('Post Process Calc.'!AG91),"",'Post Process Calc.'!AG91)</f>
        <v/>
      </c>
      <c r="FQ91" s="243" t="str">
        <f>IF(ISBLANK('Post Process Calc.'!AH91),"",'Post Process Calc.'!AH91)</f>
        <v/>
      </c>
      <c r="FR91" s="243" t="str">
        <f>IF(ISBLANK('Post Process Calc.'!AI91),"",'Post Process Calc.'!AI91)</f>
        <v/>
      </c>
      <c r="FS91" s="243" t="str">
        <f>IF(ISBLANK('Post Process Calc.'!AJ91),"",'Post Process Calc.'!AJ91)</f>
        <v/>
      </c>
    </row>
    <row r="92" spans="1:175">
      <c r="A92" s="238" t="str">
        <f>IF(Glutamine!B83&lt;&gt;0,Glutamine!$B$1,"")</f>
        <v/>
      </c>
      <c r="B92" s="238" t="str">
        <f>IF(ISBLANK(Glutamine!A83),"",Glutamine!A83)</f>
        <v/>
      </c>
      <c r="C92" s="245" t="str">
        <f>IF(ISBLANK(Glutamine!B83),"",Glutamine!B83)</f>
        <v/>
      </c>
      <c r="D92" s="246" t="str">
        <f>IF(ISBLANK(Glutamine!C83),"",Glutamine!C83)</f>
        <v/>
      </c>
      <c r="E92" s="238" t="str">
        <f>IF(ISBLANK(Glutamine!D83),"",Glutamine!D83)</f>
        <v/>
      </c>
      <c r="F92" s="238" t="str">
        <f>IF(ISBLANK(Glutamine!E83),"",Glutamine!E83)</f>
        <v/>
      </c>
      <c r="G92" s="238" t="str">
        <f>IF(ISBLANK(Glutamine!G83),"",Glutamine!G83)</f>
        <v/>
      </c>
      <c r="H92" s="238" t="str">
        <f>IF(ISBLANK(Glutamine!H83),"",Glutamine!H83)</f>
        <v/>
      </c>
      <c r="I92" s="238" t="str">
        <f>IF(ISBLANK(Glutamine!I83),"",Glutamine!I83)</f>
        <v/>
      </c>
      <c r="J92" s="238" t="str">
        <f>IF(ISBLANK(Glutamine!J83),"",Glutamine!J83)</f>
        <v/>
      </c>
      <c r="K92" s="238" t="str">
        <f>IF(ISBLANK(Glutamine!K83),"",Glutamine!K83)</f>
        <v/>
      </c>
      <c r="L92" s="238" t="str">
        <f>IF(ISBLANK(Glutamine!L83),"",Glutamine!L83)</f>
        <v/>
      </c>
      <c r="M92" s="238" t="str">
        <f>IF(ISBLANK(Glutamine!M83),"",Glutamine!M83)</f>
        <v/>
      </c>
      <c r="N92" s="238" t="str">
        <f>IF(ISBLANK(Glutamine!N83),"",Glutamine!N83)</f>
        <v/>
      </c>
      <c r="O92" s="238" t="str">
        <f>IF(ISBLANK(Glutamine!O83),"",Glutamine!O83)</f>
        <v/>
      </c>
      <c r="P92" s="238" t="str">
        <f>IF(ISBLANK(Glutamine!P83),"",Glutamine!P83)</f>
        <v/>
      </c>
      <c r="Q92" s="238" t="str">
        <f>IF(ISBLANK(Glutamine!Q83),"",Glutamine!Q83)</f>
        <v/>
      </c>
      <c r="R92" s="238" t="str">
        <f>IF(ISBLANK(Glutamine!R83),"",Glutamine!R83)</f>
        <v/>
      </c>
      <c r="S92" s="238" t="str">
        <f>IF(ISBLANK(Glutamine!S83),"",Glutamine!S83)</f>
        <v/>
      </c>
      <c r="T92" s="238" t="str">
        <f>IF(ISBLANK(Glutamine!T83),"",Glutamine!T83)</f>
        <v/>
      </c>
      <c r="U92" s="238" t="str">
        <f>IF(ISBLANK(Glutamine!U83),"",Glutamine!U83)</f>
        <v/>
      </c>
      <c r="V92" s="238" t="str">
        <f>IF(ISBLANK(Glutamine!V83),"",Glutamine!V83)</f>
        <v/>
      </c>
      <c r="W92" s="238" t="str">
        <f>IF(ISBLANK(Glutamine!W83),"",Glutamine!W83)</f>
        <v/>
      </c>
      <c r="X92" s="238" t="str">
        <f>IF(ISBLANK(Glutamine!X83),"",Glutamine!X83)</f>
        <v/>
      </c>
      <c r="Y92" s="238" t="str">
        <f>IF(ISBLANK(Glutamine!Y83),"",Glutamine!Y83)</f>
        <v/>
      </c>
      <c r="Z92" s="238" t="str">
        <f>IF(ISBLANK(Glutamine!Z83),"",Glutamine!Z83)</f>
        <v/>
      </c>
      <c r="AA92" s="238" t="str">
        <f>IF(ISBLANK(Glutamine!AA83),"",Glutamine!AA83)</f>
        <v/>
      </c>
      <c r="AB92" s="238" t="str">
        <f>IF(ISBLANK(Glutamine!AB83),"",Glutamine!AB83)</f>
        <v/>
      </c>
      <c r="AC92" s="238" t="str">
        <f>IF(ISBLANK(Glutamine!AC83),"",Glutamine!AC83)</f>
        <v/>
      </c>
      <c r="AD92" s="238" t="str">
        <f>IF(ISBLANK(Glutamine!AD83),"",Glutamine!AD83)</f>
        <v/>
      </c>
      <c r="AE92" s="238" t="str">
        <f>IF(ISBLANK(Glutamine!AE83),"",Glutamine!AE83)</f>
        <v/>
      </c>
      <c r="AF92" s="238" t="str">
        <f>IF(ISBLANK(Glutamine!AF83),"",Glutamine!AF83)</f>
        <v/>
      </c>
      <c r="AG92" s="238" t="str">
        <f>IF(ISBLANK(Glutamine!AG83),"",Glutamine!AG83)</f>
        <v/>
      </c>
      <c r="AH92" s="238" t="str">
        <f>IF(ISBLANK(Glutamine!AH83),"",Glutamine!AH83)</f>
        <v/>
      </c>
      <c r="AI92" s="238" t="str">
        <f>IF(ISBLANK(Glutamine!AI83),"",Glutamine!AI83)</f>
        <v/>
      </c>
      <c r="AJ92" s="238" t="str">
        <f>IF(ISBLANK(Glutamine!AJ83),"",Glutamine!AJ83)</f>
        <v/>
      </c>
      <c r="AK92" s="238" t="str">
        <f>IF(ISBLANK(Glutamine!AK83),"",Glutamine!AK83)</f>
        <v/>
      </c>
      <c r="AL92" s="238" t="str">
        <f>IF(ISBLANK(Glutamine!AL83),"",Glutamine!AL83)</f>
        <v/>
      </c>
      <c r="AM92" s="238" t="str">
        <f>IF(ISBLANK(Glutamine!AM83),"",Glutamine!AM83)</f>
        <v/>
      </c>
      <c r="AN92" s="238" t="str">
        <f>IF(ISBLANK(Glutamine!AN83),"",Glutamine!AN83)</f>
        <v/>
      </c>
      <c r="AO92" s="238" t="str">
        <f>IF(ISBLANK(Glutamine!AO83),"",Glutamine!AO83)</f>
        <v/>
      </c>
      <c r="AP92" s="238" t="str">
        <f>IF(ISBLANK(Glutamine!AP83),"",Glutamine!AP83)</f>
        <v/>
      </c>
      <c r="AQ92" s="238" t="e">
        <f>IF(ISBLANK(Glutamine!#REF!),"",Glutamine!#REF!)</f>
        <v>#REF!</v>
      </c>
      <c r="AR92" s="238" t="e">
        <f>IF(ISBLANK(Glutamine!#REF!),"",Glutamine!#REF!)</f>
        <v>#REF!</v>
      </c>
      <c r="AS92" s="238" t="e">
        <f>IF(ISBLANK(Glutamine!#REF!),"",Glutamine!#REF!)</f>
        <v>#REF!</v>
      </c>
      <c r="AT92" s="238" t="e">
        <f>IF(ISBLANK(Glutamine!#REF!),"",Glutamine!#REF!)</f>
        <v>#REF!</v>
      </c>
      <c r="AU92" s="238" t="e">
        <f>IF(ISBLANK(Glutamine!#REF!),"",Glutamine!#REF!)</f>
        <v>#REF!</v>
      </c>
      <c r="AV92" s="238" t="e">
        <f>IF(ISBLANK(Glutamine!#REF!),"",Glutamine!#REF!)</f>
        <v>#REF!</v>
      </c>
      <c r="AW92" s="238" t="e">
        <f>IF(ISBLANK(Glutamine!#REF!),"",Glutamine!#REF!)</f>
        <v>#REF!</v>
      </c>
      <c r="AX92" s="238" t="e">
        <f>IF(ISBLANK(Glutamine!#REF!),"",Glutamine!#REF!)</f>
        <v>#REF!</v>
      </c>
      <c r="AY92" s="238" t="e">
        <f>IF(ISBLANK(Glutamine!#REF!),"",Glutamine!#REF!)</f>
        <v>#REF!</v>
      </c>
      <c r="AZ92" s="238" t="e">
        <f>IF(ISBLANK(Glutamine!#REF!),"",Glutamine!#REF!)</f>
        <v>#REF!</v>
      </c>
      <c r="BA92" s="238" t="e">
        <f>IF(ISBLANK(Glutamine!#REF!),"",Glutamine!#REF!)</f>
        <v>#REF!</v>
      </c>
      <c r="BB92" s="238" t="e">
        <f>IF(ISBLANK(Glutamine!#REF!),"",Glutamine!#REF!)</f>
        <v>#REF!</v>
      </c>
      <c r="BC92" s="238" t="e">
        <f>IF(ISBLANK(Glutamine!#REF!),"",Glutamine!#REF!)</f>
        <v>#REF!</v>
      </c>
      <c r="BD92" s="238" t="e">
        <f>IF(ISBLANK(Glutamine!#REF!),"",Glutamine!#REF!)</f>
        <v>#REF!</v>
      </c>
      <c r="BE92" s="238" t="e">
        <f>IF(ISBLANK(Glutamine!#REF!),"",Glutamine!#REF!)</f>
        <v>#REF!</v>
      </c>
      <c r="BF92" s="238" t="e">
        <f>IF(ISBLANK(Glutamine!#REF!),"",Glutamine!#REF!)</f>
        <v>#REF!</v>
      </c>
      <c r="BG92" s="238" t="e">
        <f>IF(ISBLANK(Glutamine!#REF!),"",Glutamine!#REF!)</f>
        <v>#REF!</v>
      </c>
      <c r="BH92" s="238" t="e">
        <f>IF(ISBLANK(Glutamine!#REF!),"",Glutamine!#REF!)</f>
        <v>#REF!</v>
      </c>
      <c r="BI92" s="238" t="e">
        <f>IF(ISBLANK(Glutamine!#REF!),"",Glutamine!#REF!)</f>
        <v>#REF!</v>
      </c>
      <c r="BJ92" s="238" t="e">
        <f>IF(ISBLANK(Glutamine!#REF!),"",Glutamine!#REF!)</f>
        <v>#REF!</v>
      </c>
      <c r="BK92" s="238" t="e">
        <f>IF(ISBLANK(Glutamine!#REF!),"",Glutamine!#REF!)</f>
        <v>#REF!</v>
      </c>
      <c r="BL92" s="238" t="e">
        <f>IF(ISBLANK(Glutamine!#REF!),"",Glutamine!#REF!)</f>
        <v>#REF!</v>
      </c>
      <c r="BM92" s="238" t="e">
        <f>IF(ISBLANK(Glutamine!#REF!),"",Glutamine!#REF!)</f>
        <v>#REF!</v>
      </c>
      <c r="BN92" s="238" t="str">
        <f>IF(ISBLANK('In Process Calc.'!B85),"",ROUND('In Process Calc.'!B85,2))</f>
        <v/>
      </c>
      <c r="BO92" s="238" t="str">
        <f>IF(ISBLANK('In Process Calc.'!C85),"",ROUND('In Process Calc.'!C85,2))</f>
        <v/>
      </c>
      <c r="BP92" s="238" t="str">
        <f>IF(ISBLANK('In Process Calc.'!E85),"",'In Process Calc.'!E85)</f>
        <v/>
      </c>
      <c r="BQ92" s="238" t="str">
        <f>IF(ISBLANK('In Process Calc.'!F85),"",'In Process Calc.'!F85)</f>
        <v/>
      </c>
      <c r="BR92" s="238" t="str">
        <f>IF(ISBLANK('In Process Calc.'!H85),"",'In Process Calc.'!H85)</f>
        <v/>
      </c>
      <c r="BS92" s="238" t="str">
        <f>IF(ISBLANK('In Process Calc.'!J85),"",'In Process Calc.'!J85)</f>
        <v/>
      </c>
      <c r="BT92" s="238" t="str">
        <f>IF(ISBLANK('In Process Calc.'!K85),"",'In Process Calc.'!K85)</f>
        <v/>
      </c>
      <c r="BU92" s="238" t="str">
        <f>IF(ISBLANK('In Process Calc.'!L85),"",'In Process Calc.'!L85)</f>
        <v/>
      </c>
      <c r="BV92" s="243" t="str">
        <f>IF(ISBLANK('In Process Calc.'!M85),"",'In Process Calc.'!M85)</f>
        <v/>
      </c>
      <c r="BW92" s="243" t="str">
        <f>IF(ISBLANK('In Process Calc.'!N85),"",'In Process Calc.'!N85)</f>
        <v/>
      </c>
      <c r="BX92" s="243" t="str">
        <f>IF(ISBLANK('In Process Calc.'!O85),"",'In Process Calc.'!O85)</f>
        <v/>
      </c>
      <c r="BY92" s="243" t="str">
        <f>IF(ISBLANK('In Process Calc.'!P85),"",'In Process Calc.'!P85)</f>
        <v/>
      </c>
      <c r="BZ92" s="243" t="str">
        <f>IF(ISBLANK('In Process Calc.'!Q85),"",'In Process Calc.'!Q85)</f>
        <v/>
      </c>
      <c r="CA92" s="243" t="str">
        <f>IF(ISBLANK('In Process Calc.'!R85),"",'In Process Calc.'!R85)</f>
        <v/>
      </c>
      <c r="CB92" s="243" t="str">
        <f>IF(ISBLANK('In Process Calc.'!S85),"",'In Process Calc.'!S85)</f>
        <v/>
      </c>
      <c r="CC92" s="243" t="str">
        <f>IF(ISBLANK('In Process Calc.'!T85),"",'In Process Calc.'!T85)</f>
        <v/>
      </c>
      <c r="CD92" s="243" t="str">
        <f>IF(ISBLANK('In Process Calc.'!U85),"",'In Process Calc.'!U85)</f>
        <v/>
      </c>
      <c r="CE92" s="243" t="str">
        <f>IF(ISBLANK('In Process Calc.'!V85),"",'In Process Calc.'!V85)</f>
        <v/>
      </c>
      <c r="CF92" s="243" t="str">
        <f>IF(ISBLANK('In Process Calc.'!W85),"",'In Process Calc.'!W85)</f>
        <v/>
      </c>
      <c r="CG92" s="243" t="str">
        <f>IF(ISBLANK('In Process Calc.'!X85),"",'In Process Calc.'!X85)</f>
        <v/>
      </c>
      <c r="CH92" s="243" t="str">
        <f>IF(ISBLANK('In Process Calc.'!Y85),"",'In Process Calc.'!Y85)</f>
        <v/>
      </c>
      <c r="CI92" s="243" t="str">
        <f>IF(ISBLANK('In Process Calc.'!Z85),"",'In Process Calc.'!Z85)</f>
        <v/>
      </c>
      <c r="CJ92" s="243" t="str">
        <f>IF(ISBLANK('In Process Calc.'!AA85),"",'In Process Calc.'!AA85)</f>
        <v/>
      </c>
      <c r="CK92" s="243" t="str">
        <f>IF(ISBLANK('In Process Calc.'!AB85),"",'In Process Calc.'!AB85)</f>
        <v/>
      </c>
      <c r="CL92" s="243" t="str">
        <f>IF(ISBLANK('In Process Calc.'!AC85),"",'In Process Calc.'!AC85)</f>
        <v/>
      </c>
      <c r="CM92" s="243" t="str">
        <f>IF(ISBLANK('In Process Calc.'!AD85),"",'In Process Calc.'!AD85)</f>
        <v/>
      </c>
      <c r="CN92" s="243" t="str">
        <f>IF(ISBLANK('In Process Calc.'!AE85),"",'In Process Calc.'!AE85)</f>
        <v/>
      </c>
      <c r="CO92" s="243" t="str">
        <f>IF(ISBLANK('In Process Calc.'!AF85),"",'In Process Calc.'!AF85)</f>
        <v/>
      </c>
      <c r="CP92" s="243" t="str">
        <f>IF(ISBLANK('In Process Calc.'!AG85),"",'In Process Calc.'!AG85)</f>
        <v/>
      </c>
      <c r="CQ92" s="243" t="str">
        <f>IF(ISBLANK('In Process Calc.'!AH85),"",'In Process Calc.'!AH85)</f>
        <v/>
      </c>
      <c r="CR92" s="243" t="str">
        <f>IF(ISBLANK('In Process Calc.'!AI85),"",'In Process Calc.'!AI85)</f>
        <v/>
      </c>
      <c r="CS92" s="243" t="str">
        <f>IF(ISBLANK('In Process Calc.'!AJ85),"",'In Process Calc.'!AJ85)</f>
        <v/>
      </c>
      <c r="CT92" s="243" t="str">
        <f>IF(ISBLANK('In Process Calc.'!AK85),"",'In Process Calc.'!AK85)</f>
        <v/>
      </c>
      <c r="CU92" s="243" t="str">
        <f>IF(ISBLANK('In Process Calc.'!AL85),"",'In Process Calc.'!AL85)</f>
        <v/>
      </c>
      <c r="CV92" s="243" t="str">
        <f>IF(ISBLANK('In Process Calc.'!AM85),"",'In Process Calc.'!AM85)</f>
        <v/>
      </c>
      <c r="CW92" s="243" t="str">
        <f>IF(ISBLANK('In Process Calc.'!AN85),"",'In Process Calc.'!AN85)</f>
        <v/>
      </c>
      <c r="CX92" s="243" t="str">
        <f>IF(ISBLANK('In Process Calc.'!AO85),"",'In Process Calc.'!AO85)</f>
        <v/>
      </c>
      <c r="CY92" s="243" t="str">
        <f>IF(ISBLANK('In Process Calc.'!AP85),"",'In Process Calc.'!AP85)</f>
        <v/>
      </c>
      <c r="CZ92" s="243" t="str">
        <f>IF(ISBLANK('In Process Calc.'!AQ85),"",'In Process Calc.'!AQ85)</f>
        <v/>
      </c>
      <c r="DA92" s="243" t="str">
        <f>IF(ISBLANK('In Process Calc.'!AR85),"",'In Process Calc.'!AR85)</f>
        <v/>
      </c>
      <c r="DB92" s="243" t="str">
        <f>IF(ISBLANK('In Process Calc.'!AS85),"",'In Process Calc.'!AS85)</f>
        <v/>
      </c>
      <c r="DC92" s="243" t="str">
        <f>IF(ISBLANK('In Process Calc.'!AT85),"",'In Process Calc.'!AT85)</f>
        <v/>
      </c>
      <c r="DD92" s="243" t="str">
        <f>IF(ISBLANK('In Process Calc.'!AU85),"",'In Process Calc.'!AU85)</f>
        <v/>
      </c>
      <c r="DE92" s="243" t="str">
        <f>IF(ISBLANK('In Process Calc.'!AV85),"",'In Process Calc.'!AV85)</f>
        <v/>
      </c>
      <c r="DF92" s="243" t="str">
        <f>IF(ISBLANK('In Process Calc.'!AW85),"",'In Process Calc.'!AW85)</f>
        <v/>
      </c>
      <c r="DG92" s="243" t="str">
        <f>IF(ISBLANK('In Process Calc.'!AX85),"",'In Process Calc.'!AX85)</f>
        <v/>
      </c>
      <c r="DH92" s="243" t="str">
        <f>IF(ISBLANK('In Process Calc.'!AY85),"",'In Process Calc.'!AY85)</f>
        <v/>
      </c>
      <c r="DI92" s="243" t="str">
        <f>IF(ISBLANK('In Process Calc.'!AZ85),"",'In Process Calc.'!AZ85)</f>
        <v/>
      </c>
      <c r="DJ92" s="243" t="str">
        <f>IF(ISBLANK('In Process Calc.'!BA85),"",'In Process Calc.'!BA85)</f>
        <v/>
      </c>
      <c r="DK92" s="243" t="str">
        <f>IF(ISBLANK('In Process Calc.'!BB85),"",'In Process Calc.'!BB85)</f>
        <v/>
      </c>
      <c r="DL92" s="243" t="str">
        <f>IF(ISBLANK('In Process Calc.'!BC85),"",'In Process Calc.'!BC85)</f>
        <v/>
      </c>
      <c r="DM92" s="243" t="str">
        <f>IF(ISBLANK('In Process Calc.'!BD85),"",'In Process Calc.'!BD85)</f>
        <v/>
      </c>
      <c r="DN92" s="243" t="str">
        <f>IF(ISBLANK('In Process Calc.'!BE85),"",'In Process Calc.'!BE85)</f>
        <v/>
      </c>
      <c r="DO92" s="243" t="str">
        <f>IF(ISBLANK('In Process Calc.'!BF85),"",'In Process Calc.'!BF85)</f>
        <v/>
      </c>
      <c r="DP92" s="243" t="str">
        <f>IF(ISBLANK('In Process Calc.'!BG85),"",'In Process Calc.'!BG85)</f>
        <v/>
      </c>
      <c r="DQ92" s="243" t="str">
        <f>IF(ISBLANK('In Process Calc.'!BH85),"",'In Process Calc.'!BH85)</f>
        <v/>
      </c>
      <c r="DR92" s="243" t="str">
        <f>IF(ISBLANK('In Process Calc.'!BI85),"",'In Process Calc.'!BI85)</f>
        <v/>
      </c>
      <c r="DS92" s="243" t="str">
        <f>IF(ISBLANK('In Process Calc.'!BJ85),"",'In Process Calc.'!BJ85)</f>
        <v/>
      </c>
      <c r="DT92" s="243" t="str">
        <f>IF(ISBLANK('In Process Calc.'!BK85),"",'In Process Calc.'!BK85)</f>
        <v/>
      </c>
      <c r="DU92" s="243" t="str">
        <f>IF(ISBLANK('In Process Calc.'!BL85),"",'In Process Calc.'!BL85)</f>
        <v/>
      </c>
      <c r="DV92" s="243" t="str">
        <f>IF(ISBLANK('In Process Calc.'!BM85),"",'In Process Calc.'!BM85)</f>
        <v/>
      </c>
      <c r="DW92" s="243" t="str">
        <f>IF(ISBLANK('In Process Calc.'!BN85),"",'In Process Calc.'!BN85)</f>
        <v/>
      </c>
      <c r="DX92" s="243" t="str">
        <f>IF(ISBLANK('In Process Calc.'!BO85),"",'In Process Calc.'!BO85)</f>
        <v/>
      </c>
      <c r="DY92" s="243" t="str">
        <f>IF(ISBLANK('In Process Calc.'!BP85),"",'In Process Calc.'!BP85)</f>
        <v/>
      </c>
      <c r="DZ92" s="243" t="str">
        <f>IF(ISBLANK('In Process Calc.'!BQ85),"",'In Process Calc.'!BQ85)</f>
        <v/>
      </c>
      <c r="EA92" s="243" t="str">
        <f>IF(ISBLANK('In Process Calc.'!BR85),"",'In Process Calc.'!BR85)</f>
        <v/>
      </c>
      <c r="EB92" s="243" t="str">
        <f>IF(ISBLANK('In Process Calc.'!BS85),"",'In Process Calc.'!BS85)</f>
        <v/>
      </c>
      <c r="EC92" s="243" t="str">
        <f>IF(ISBLANK('In Process Calc.'!BT85),"",'In Process Calc.'!BT85)</f>
        <v/>
      </c>
      <c r="ED92" s="243" t="str">
        <f>IF(ISBLANK('In Process Calc.'!BU85),"",'In Process Calc.'!BU85)</f>
        <v/>
      </c>
      <c r="EE92" s="243" t="str">
        <f>IF(ISBLANK('In Process Calc.'!BV85),"",'In Process Calc.'!BV85)</f>
        <v/>
      </c>
      <c r="EF92" s="243" t="str">
        <f>IF(ISBLANK('In Process Calc.'!BW85),"",'In Process Calc.'!BW85)</f>
        <v/>
      </c>
      <c r="EG92" s="243" t="str">
        <f>IF(ISBLANK('In Process Calc.'!BX85),"",'In Process Calc.'!BX85)</f>
        <v/>
      </c>
      <c r="EH92" s="243" t="str">
        <f>IF(ISBLANK('In Process Calc.'!BY85),"",'In Process Calc.'!BY85)</f>
        <v/>
      </c>
      <c r="EI92" s="243" t="str">
        <f>IF(ISBLANK('In Process Calc.'!BZ85),"",'In Process Calc.'!BZ85)</f>
        <v/>
      </c>
      <c r="EJ92" s="243" t="str">
        <f>IF(ISBLANK('In Process Calc.'!CA85),"",'In Process Calc.'!CA85)</f>
        <v/>
      </c>
      <c r="EK92" s="243" t="str">
        <f>IF(ISBLANK('Post Process Calc.'!A92),"",'Post Process Calc.'!A92)</f>
        <v/>
      </c>
      <c r="EL92" s="243" t="str">
        <f>IF(ISBLANK('Post Process Calc.'!C92),"",'Post Process Calc.'!C92)</f>
        <v/>
      </c>
      <c r="EM92" s="243" t="str">
        <f>IF(ISBLANK('Post Process Calc.'!D92),"",'Post Process Calc.'!D92)</f>
        <v/>
      </c>
      <c r="EN92" s="243" t="str">
        <f>IF(ISBLANK('Post Process Calc.'!E92),"",'Post Process Calc.'!E92)</f>
        <v/>
      </c>
      <c r="EO92" s="243" t="str">
        <f>IF(ISBLANK('Post Process Calc.'!F92),"",'Post Process Calc.'!F92)</f>
        <v/>
      </c>
      <c r="EP92" s="243" t="str">
        <f>IF(ISBLANK('Post Process Calc.'!G92),"",'Post Process Calc.'!G92)</f>
        <v/>
      </c>
      <c r="EQ92" s="243" t="str">
        <f>IF(ISBLANK('Post Process Calc.'!H92),"",'Post Process Calc.'!H92)</f>
        <v/>
      </c>
      <c r="ER92" s="243" t="str">
        <f>IF(ISBLANK('Post Process Calc.'!I92),"",'Post Process Calc.'!I92)</f>
        <v/>
      </c>
      <c r="ES92" s="243" t="str">
        <f>IF(ISBLANK('Post Process Calc.'!J92),"",'Post Process Calc.'!J92)</f>
        <v/>
      </c>
      <c r="ET92" s="243" t="str">
        <f>IF(ISBLANK('Post Process Calc.'!K92),"",'Post Process Calc.'!K92)</f>
        <v/>
      </c>
      <c r="EU92" s="243" t="str">
        <f>IF(ISBLANK('Post Process Calc.'!L92),"",'Post Process Calc.'!L92)</f>
        <v/>
      </c>
      <c r="EV92" s="243" t="str">
        <f>IF(ISBLANK('Post Process Calc.'!M92),"",'Post Process Calc.'!M92)</f>
        <v/>
      </c>
      <c r="EW92" s="243" t="str">
        <f>IF(ISBLANK('Post Process Calc.'!N92),"",'Post Process Calc.'!N92)</f>
        <v/>
      </c>
      <c r="EX92" s="243" t="str">
        <f>IF(ISBLANK('Post Process Calc.'!O92),"",'Post Process Calc.'!O92)</f>
        <v/>
      </c>
      <c r="EY92" s="243" t="str">
        <f>IF(ISBLANK('Post Process Calc.'!P92),"",'Post Process Calc.'!P92)</f>
        <v/>
      </c>
      <c r="EZ92" s="243" t="str">
        <f>IF(ISBLANK('Post Process Calc.'!Q92),"",'Post Process Calc.'!Q92)</f>
        <v/>
      </c>
      <c r="FA92" s="243" t="str">
        <f>IF(ISBLANK('Post Process Calc.'!R92),"",'Post Process Calc.'!R92)</f>
        <v/>
      </c>
      <c r="FB92" s="243" t="str">
        <f>IF(ISBLANK('Post Process Calc.'!S92),"",'Post Process Calc.'!S92)</f>
        <v/>
      </c>
      <c r="FC92" s="243" t="str">
        <f>IF(ISBLANK('Post Process Calc.'!T92),"",'Post Process Calc.'!T92)</f>
        <v/>
      </c>
      <c r="FD92" s="243" t="str">
        <f>IF(ISBLANK('Post Process Calc.'!U92),"",'Post Process Calc.'!U92)</f>
        <v/>
      </c>
      <c r="FE92" s="243" t="str">
        <f>IF(ISBLANK('Post Process Calc.'!V92),"",'Post Process Calc.'!V92)</f>
        <v/>
      </c>
      <c r="FF92" s="243" t="str">
        <f>IF(ISBLANK('Post Process Calc.'!W92),"",'Post Process Calc.'!W92)</f>
        <v/>
      </c>
      <c r="FG92" s="243" t="str">
        <f>IF(ISBLANK('Post Process Calc.'!X92),"",'Post Process Calc.'!X92)</f>
        <v/>
      </c>
      <c r="FH92" s="243" t="str">
        <f>IF(ISBLANK('Post Process Calc.'!Y92),"",'Post Process Calc.'!Y92)</f>
        <v/>
      </c>
      <c r="FI92" s="243" t="str">
        <f>IF(ISBLANK('Post Process Calc.'!Z92),"",'Post Process Calc.'!Z92)</f>
        <v/>
      </c>
      <c r="FJ92" s="243" t="str">
        <f>IF(ISBLANK('Post Process Calc.'!AA92),"",'Post Process Calc.'!AA92)</f>
        <v/>
      </c>
      <c r="FK92" s="243" t="str">
        <f>IF(ISBLANK('Post Process Calc.'!AB92),"",'Post Process Calc.'!AB92)</f>
        <v/>
      </c>
      <c r="FL92" s="243" t="str">
        <f>IF(ISBLANK('Post Process Calc.'!AC92),"",'Post Process Calc.'!AC92)</f>
        <v/>
      </c>
      <c r="FM92" s="243" t="str">
        <f>IF(ISBLANK('Post Process Calc.'!AD92),"",'Post Process Calc.'!AD92)</f>
        <v/>
      </c>
      <c r="FN92" s="243" t="str">
        <f>IF(ISBLANK('Post Process Calc.'!AE92),"",'Post Process Calc.'!AE92)</f>
        <v/>
      </c>
      <c r="FO92" s="243" t="str">
        <f>IF(ISBLANK('Post Process Calc.'!AF92),"",'Post Process Calc.'!AF92)</f>
        <v/>
      </c>
      <c r="FP92" s="243" t="str">
        <f>IF(ISBLANK('Post Process Calc.'!AG92),"",'Post Process Calc.'!AG92)</f>
        <v/>
      </c>
      <c r="FQ92" s="243" t="str">
        <f>IF(ISBLANK('Post Process Calc.'!AH92),"",'Post Process Calc.'!AH92)</f>
        <v/>
      </c>
      <c r="FR92" s="243" t="str">
        <f>IF(ISBLANK('Post Process Calc.'!AI92),"",'Post Process Calc.'!AI92)</f>
        <v/>
      </c>
      <c r="FS92" s="243" t="str">
        <f>IF(ISBLANK('Post Process Calc.'!AJ92),"",'Post Process Calc.'!AJ92)</f>
        <v/>
      </c>
    </row>
    <row r="93" spans="1:175">
      <c r="A93" s="238" t="str">
        <f>IF(Glutamine!B84&lt;&gt;0,Glutamine!$B$1,"")</f>
        <v/>
      </c>
      <c r="B93" s="238" t="str">
        <f>IF(ISBLANK(Glutamine!A84),"",Glutamine!A84)</f>
        <v/>
      </c>
      <c r="C93" s="245" t="str">
        <f>IF(ISBLANK(Glutamine!B84),"",Glutamine!B84)</f>
        <v/>
      </c>
      <c r="D93" s="246" t="str">
        <f>IF(ISBLANK(Glutamine!C84),"",Glutamine!C84)</f>
        <v/>
      </c>
      <c r="E93" s="238" t="str">
        <f>IF(ISBLANK(Glutamine!D84),"",Glutamine!D84)</f>
        <v/>
      </c>
      <c r="F93" s="238" t="str">
        <f>IF(ISBLANK(Glutamine!E84),"",Glutamine!E84)</f>
        <v/>
      </c>
      <c r="G93" s="238" t="str">
        <f>IF(ISBLANK(Glutamine!G84),"",Glutamine!G84)</f>
        <v/>
      </c>
      <c r="H93" s="238" t="str">
        <f>IF(ISBLANK(Glutamine!H84),"",Glutamine!H84)</f>
        <v/>
      </c>
      <c r="I93" s="238" t="str">
        <f>IF(ISBLANK(Glutamine!I84),"",Glutamine!I84)</f>
        <v/>
      </c>
      <c r="J93" s="238" t="str">
        <f>IF(ISBLANK(Glutamine!J84),"",Glutamine!J84)</f>
        <v/>
      </c>
      <c r="K93" s="238" t="str">
        <f>IF(ISBLANK(Glutamine!K84),"",Glutamine!K84)</f>
        <v/>
      </c>
      <c r="L93" s="238" t="str">
        <f>IF(ISBLANK(Glutamine!L84),"",Glutamine!L84)</f>
        <v/>
      </c>
      <c r="M93" s="238" t="str">
        <f>IF(ISBLANK(Glutamine!M84),"",Glutamine!M84)</f>
        <v/>
      </c>
      <c r="N93" s="238" t="str">
        <f>IF(ISBLANK(Glutamine!N84),"",Glutamine!N84)</f>
        <v/>
      </c>
      <c r="O93" s="238" t="str">
        <f>IF(ISBLANK(Glutamine!O84),"",Glutamine!O84)</f>
        <v/>
      </c>
      <c r="P93" s="238" t="str">
        <f>IF(ISBLANK(Glutamine!P84),"",Glutamine!P84)</f>
        <v/>
      </c>
      <c r="Q93" s="238" t="str">
        <f>IF(ISBLANK(Glutamine!Q84),"",Glutamine!Q84)</f>
        <v/>
      </c>
      <c r="R93" s="238" t="str">
        <f>IF(ISBLANK(Glutamine!R84),"",Glutamine!R84)</f>
        <v/>
      </c>
      <c r="S93" s="238" t="str">
        <f>IF(ISBLANK(Glutamine!S84),"",Glutamine!S84)</f>
        <v/>
      </c>
      <c r="T93" s="238" t="str">
        <f>IF(ISBLANK(Glutamine!T84),"",Glutamine!T84)</f>
        <v/>
      </c>
      <c r="U93" s="238" t="str">
        <f>IF(ISBLANK(Glutamine!U84),"",Glutamine!U84)</f>
        <v/>
      </c>
      <c r="V93" s="238" t="str">
        <f>IF(ISBLANK(Glutamine!V84),"",Glutamine!V84)</f>
        <v/>
      </c>
      <c r="W93" s="238" t="str">
        <f>IF(ISBLANK(Glutamine!W84),"",Glutamine!W84)</f>
        <v/>
      </c>
      <c r="X93" s="238" t="str">
        <f>IF(ISBLANK(Glutamine!X84),"",Glutamine!X84)</f>
        <v/>
      </c>
      <c r="Y93" s="238" t="str">
        <f>IF(ISBLANK(Glutamine!Y84),"",Glutamine!Y84)</f>
        <v/>
      </c>
      <c r="Z93" s="238" t="str">
        <f>IF(ISBLANK(Glutamine!Z84),"",Glutamine!Z84)</f>
        <v/>
      </c>
      <c r="AA93" s="238" t="str">
        <f>IF(ISBLANK(Glutamine!AA84),"",Glutamine!AA84)</f>
        <v/>
      </c>
      <c r="AB93" s="238" t="str">
        <f>IF(ISBLANK(Glutamine!AB84),"",Glutamine!AB84)</f>
        <v/>
      </c>
      <c r="AC93" s="238" t="str">
        <f>IF(ISBLANK(Glutamine!AC84),"",Glutamine!AC84)</f>
        <v/>
      </c>
      <c r="AD93" s="238" t="str">
        <f>IF(ISBLANK(Glutamine!AD84),"",Glutamine!AD84)</f>
        <v/>
      </c>
      <c r="AE93" s="238" t="str">
        <f>IF(ISBLANK(Glutamine!AE84),"",Glutamine!AE84)</f>
        <v/>
      </c>
      <c r="AF93" s="238" t="str">
        <f>IF(ISBLANK(Glutamine!AF84),"",Glutamine!AF84)</f>
        <v/>
      </c>
      <c r="AG93" s="238" t="str">
        <f>IF(ISBLANK(Glutamine!AG84),"",Glutamine!AG84)</f>
        <v/>
      </c>
      <c r="AH93" s="238" t="str">
        <f>IF(ISBLANK(Glutamine!AH84),"",Glutamine!AH84)</f>
        <v/>
      </c>
      <c r="AI93" s="238" t="str">
        <f>IF(ISBLANK(Glutamine!AI84),"",Glutamine!AI84)</f>
        <v/>
      </c>
      <c r="AJ93" s="238" t="str">
        <f>IF(ISBLANK(Glutamine!AJ84),"",Glutamine!AJ84)</f>
        <v/>
      </c>
      <c r="AK93" s="238" t="str">
        <f>IF(ISBLANK(Glutamine!AK84),"",Glutamine!AK84)</f>
        <v/>
      </c>
      <c r="AL93" s="238" t="str">
        <f>IF(ISBLANK(Glutamine!AL84),"",Glutamine!AL84)</f>
        <v/>
      </c>
      <c r="AM93" s="238" t="str">
        <f>IF(ISBLANK(Glutamine!AM84),"",Glutamine!AM84)</f>
        <v/>
      </c>
      <c r="AN93" s="238" t="str">
        <f>IF(ISBLANK(Glutamine!AN84),"",Glutamine!AN84)</f>
        <v/>
      </c>
      <c r="AO93" s="238" t="str">
        <f>IF(ISBLANK(Glutamine!AO84),"",Glutamine!AO84)</f>
        <v/>
      </c>
      <c r="AP93" s="238" t="str">
        <f>IF(ISBLANK(Glutamine!AP84),"",Glutamine!AP84)</f>
        <v/>
      </c>
      <c r="AQ93" s="238" t="e">
        <f>IF(ISBLANK(Glutamine!#REF!),"",Glutamine!#REF!)</f>
        <v>#REF!</v>
      </c>
      <c r="AR93" s="238" t="e">
        <f>IF(ISBLANK(Glutamine!#REF!),"",Glutamine!#REF!)</f>
        <v>#REF!</v>
      </c>
      <c r="AS93" s="238" t="e">
        <f>IF(ISBLANK(Glutamine!#REF!),"",Glutamine!#REF!)</f>
        <v>#REF!</v>
      </c>
      <c r="AT93" s="238" t="e">
        <f>IF(ISBLANK(Glutamine!#REF!),"",Glutamine!#REF!)</f>
        <v>#REF!</v>
      </c>
      <c r="AU93" s="238" t="e">
        <f>IF(ISBLANK(Glutamine!#REF!),"",Glutamine!#REF!)</f>
        <v>#REF!</v>
      </c>
      <c r="AV93" s="238" t="e">
        <f>IF(ISBLANK(Glutamine!#REF!),"",Glutamine!#REF!)</f>
        <v>#REF!</v>
      </c>
      <c r="AW93" s="238" t="e">
        <f>IF(ISBLANK(Glutamine!#REF!),"",Glutamine!#REF!)</f>
        <v>#REF!</v>
      </c>
      <c r="AX93" s="238" t="e">
        <f>IF(ISBLANK(Glutamine!#REF!),"",Glutamine!#REF!)</f>
        <v>#REF!</v>
      </c>
      <c r="AY93" s="238" t="e">
        <f>IF(ISBLANK(Glutamine!#REF!),"",Glutamine!#REF!)</f>
        <v>#REF!</v>
      </c>
      <c r="AZ93" s="238" t="e">
        <f>IF(ISBLANK(Glutamine!#REF!),"",Glutamine!#REF!)</f>
        <v>#REF!</v>
      </c>
      <c r="BA93" s="238" t="e">
        <f>IF(ISBLANK(Glutamine!#REF!),"",Glutamine!#REF!)</f>
        <v>#REF!</v>
      </c>
      <c r="BB93" s="238" t="e">
        <f>IF(ISBLANK(Glutamine!#REF!),"",Glutamine!#REF!)</f>
        <v>#REF!</v>
      </c>
      <c r="BC93" s="238" t="e">
        <f>IF(ISBLANK(Glutamine!#REF!),"",Glutamine!#REF!)</f>
        <v>#REF!</v>
      </c>
      <c r="BD93" s="238" t="e">
        <f>IF(ISBLANK(Glutamine!#REF!),"",Glutamine!#REF!)</f>
        <v>#REF!</v>
      </c>
      <c r="BE93" s="238" t="e">
        <f>IF(ISBLANK(Glutamine!#REF!),"",Glutamine!#REF!)</f>
        <v>#REF!</v>
      </c>
      <c r="BF93" s="238" t="e">
        <f>IF(ISBLANK(Glutamine!#REF!),"",Glutamine!#REF!)</f>
        <v>#REF!</v>
      </c>
      <c r="BG93" s="238" t="e">
        <f>IF(ISBLANK(Glutamine!#REF!),"",Glutamine!#REF!)</f>
        <v>#REF!</v>
      </c>
      <c r="BH93" s="238" t="e">
        <f>IF(ISBLANK(Glutamine!#REF!),"",Glutamine!#REF!)</f>
        <v>#REF!</v>
      </c>
      <c r="BI93" s="238" t="e">
        <f>IF(ISBLANK(Glutamine!#REF!),"",Glutamine!#REF!)</f>
        <v>#REF!</v>
      </c>
      <c r="BJ93" s="238" t="e">
        <f>IF(ISBLANK(Glutamine!#REF!),"",Glutamine!#REF!)</f>
        <v>#REF!</v>
      </c>
      <c r="BK93" s="238" t="e">
        <f>IF(ISBLANK(Glutamine!#REF!),"",Glutamine!#REF!)</f>
        <v>#REF!</v>
      </c>
      <c r="BL93" s="238" t="e">
        <f>IF(ISBLANK(Glutamine!#REF!),"",Glutamine!#REF!)</f>
        <v>#REF!</v>
      </c>
      <c r="BM93" s="238" t="e">
        <f>IF(ISBLANK(Glutamine!#REF!),"",Glutamine!#REF!)</f>
        <v>#REF!</v>
      </c>
      <c r="BN93" s="238" t="str">
        <f>IF(ISBLANK('In Process Calc.'!B86),"",ROUND('In Process Calc.'!B86,2))</f>
        <v/>
      </c>
      <c r="BO93" s="238" t="str">
        <f>IF(ISBLANK('In Process Calc.'!C86),"",ROUND('In Process Calc.'!C86,2))</f>
        <v/>
      </c>
      <c r="BP93" s="238" t="str">
        <f>IF(ISBLANK('In Process Calc.'!E86),"",'In Process Calc.'!E86)</f>
        <v/>
      </c>
      <c r="BQ93" s="238" t="str">
        <f>IF(ISBLANK('In Process Calc.'!F86),"",'In Process Calc.'!F86)</f>
        <v/>
      </c>
      <c r="BR93" s="238" t="str">
        <f>IF(ISBLANK('In Process Calc.'!H86),"",'In Process Calc.'!H86)</f>
        <v/>
      </c>
      <c r="BS93" s="238" t="str">
        <f>IF(ISBLANK('In Process Calc.'!J86),"",'In Process Calc.'!J86)</f>
        <v/>
      </c>
      <c r="BT93" s="238" t="str">
        <f>IF(ISBLANK('In Process Calc.'!K86),"",'In Process Calc.'!K86)</f>
        <v/>
      </c>
      <c r="BU93" s="238" t="str">
        <f>IF(ISBLANK('In Process Calc.'!L86),"",'In Process Calc.'!L86)</f>
        <v/>
      </c>
      <c r="BV93" s="243" t="str">
        <f>IF(ISBLANK('In Process Calc.'!M86),"",'In Process Calc.'!M86)</f>
        <v/>
      </c>
      <c r="BW93" s="243" t="str">
        <f>IF(ISBLANK('In Process Calc.'!N86),"",'In Process Calc.'!N86)</f>
        <v/>
      </c>
      <c r="BX93" s="243" t="str">
        <f>IF(ISBLANK('In Process Calc.'!O86),"",'In Process Calc.'!O86)</f>
        <v/>
      </c>
      <c r="BY93" s="243" t="str">
        <f>IF(ISBLANK('In Process Calc.'!P86),"",'In Process Calc.'!P86)</f>
        <v/>
      </c>
      <c r="BZ93" s="243" t="str">
        <f>IF(ISBLANK('In Process Calc.'!Q86),"",'In Process Calc.'!Q86)</f>
        <v/>
      </c>
      <c r="CA93" s="243" t="str">
        <f>IF(ISBLANK('In Process Calc.'!R86),"",'In Process Calc.'!R86)</f>
        <v/>
      </c>
      <c r="CB93" s="243" t="str">
        <f>IF(ISBLANK('In Process Calc.'!S86),"",'In Process Calc.'!S86)</f>
        <v/>
      </c>
      <c r="CC93" s="243" t="str">
        <f>IF(ISBLANK('In Process Calc.'!T86),"",'In Process Calc.'!T86)</f>
        <v/>
      </c>
      <c r="CD93" s="243" t="str">
        <f>IF(ISBLANK('In Process Calc.'!U86),"",'In Process Calc.'!U86)</f>
        <v/>
      </c>
      <c r="CE93" s="243" t="str">
        <f>IF(ISBLANK('In Process Calc.'!V86),"",'In Process Calc.'!V86)</f>
        <v/>
      </c>
      <c r="CF93" s="243" t="str">
        <f>IF(ISBLANK('In Process Calc.'!W86),"",'In Process Calc.'!W86)</f>
        <v/>
      </c>
      <c r="CG93" s="243" t="str">
        <f>IF(ISBLANK('In Process Calc.'!X86),"",'In Process Calc.'!X86)</f>
        <v/>
      </c>
      <c r="CH93" s="243" t="str">
        <f>IF(ISBLANK('In Process Calc.'!Y86),"",'In Process Calc.'!Y86)</f>
        <v/>
      </c>
      <c r="CI93" s="243" t="str">
        <f>IF(ISBLANK('In Process Calc.'!Z86),"",'In Process Calc.'!Z86)</f>
        <v/>
      </c>
      <c r="CJ93" s="243" t="str">
        <f>IF(ISBLANK('In Process Calc.'!AA86),"",'In Process Calc.'!AA86)</f>
        <v/>
      </c>
      <c r="CK93" s="243" t="str">
        <f>IF(ISBLANK('In Process Calc.'!AB86),"",'In Process Calc.'!AB86)</f>
        <v/>
      </c>
      <c r="CL93" s="243" t="str">
        <f>IF(ISBLANK('In Process Calc.'!AC86),"",'In Process Calc.'!AC86)</f>
        <v/>
      </c>
      <c r="CM93" s="243" t="str">
        <f>IF(ISBLANK('In Process Calc.'!AD86),"",'In Process Calc.'!AD86)</f>
        <v/>
      </c>
      <c r="CN93" s="243" t="str">
        <f>IF(ISBLANK('In Process Calc.'!AE86),"",'In Process Calc.'!AE86)</f>
        <v/>
      </c>
      <c r="CO93" s="243" t="str">
        <f>IF(ISBLANK('In Process Calc.'!AF86),"",'In Process Calc.'!AF86)</f>
        <v/>
      </c>
      <c r="CP93" s="243" t="str">
        <f>IF(ISBLANK('In Process Calc.'!AG86),"",'In Process Calc.'!AG86)</f>
        <v/>
      </c>
      <c r="CQ93" s="243" t="str">
        <f>IF(ISBLANK('In Process Calc.'!AH86),"",'In Process Calc.'!AH86)</f>
        <v/>
      </c>
      <c r="CR93" s="243" t="str">
        <f>IF(ISBLANK('In Process Calc.'!AI86),"",'In Process Calc.'!AI86)</f>
        <v/>
      </c>
      <c r="CS93" s="243" t="str">
        <f>IF(ISBLANK('In Process Calc.'!AJ86),"",'In Process Calc.'!AJ86)</f>
        <v/>
      </c>
      <c r="CT93" s="243" t="str">
        <f>IF(ISBLANK('In Process Calc.'!AK86),"",'In Process Calc.'!AK86)</f>
        <v/>
      </c>
      <c r="CU93" s="243" t="str">
        <f>IF(ISBLANK('In Process Calc.'!AL86),"",'In Process Calc.'!AL86)</f>
        <v/>
      </c>
      <c r="CV93" s="243" t="str">
        <f>IF(ISBLANK('In Process Calc.'!AM86),"",'In Process Calc.'!AM86)</f>
        <v/>
      </c>
      <c r="CW93" s="243" t="str">
        <f>IF(ISBLANK('In Process Calc.'!AN86),"",'In Process Calc.'!AN86)</f>
        <v/>
      </c>
      <c r="CX93" s="243" t="str">
        <f>IF(ISBLANK('In Process Calc.'!AO86),"",'In Process Calc.'!AO86)</f>
        <v/>
      </c>
      <c r="CY93" s="243" t="str">
        <f>IF(ISBLANK('In Process Calc.'!AP86),"",'In Process Calc.'!AP86)</f>
        <v/>
      </c>
      <c r="CZ93" s="243" t="str">
        <f>IF(ISBLANK('In Process Calc.'!AQ86),"",'In Process Calc.'!AQ86)</f>
        <v/>
      </c>
      <c r="DA93" s="243" t="str">
        <f>IF(ISBLANK('In Process Calc.'!AR86),"",'In Process Calc.'!AR86)</f>
        <v/>
      </c>
      <c r="DB93" s="243" t="str">
        <f>IF(ISBLANK('In Process Calc.'!AS86),"",'In Process Calc.'!AS86)</f>
        <v/>
      </c>
      <c r="DC93" s="243" t="str">
        <f>IF(ISBLANK('In Process Calc.'!AT86),"",'In Process Calc.'!AT86)</f>
        <v/>
      </c>
      <c r="DD93" s="243" t="str">
        <f>IF(ISBLANK('In Process Calc.'!AU86),"",'In Process Calc.'!AU86)</f>
        <v/>
      </c>
      <c r="DE93" s="243" t="str">
        <f>IF(ISBLANK('In Process Calc.'!AV86),"",'In Process Calc.'!AV86)</f>
        <v/>
      </c>
      <c r="DF93" s="243" t="str">
        <f>IF(ISBLANK('In Process Calc.'!AW86),"",'In Process Calc.'!AW86)</f>
        <v/>
      </c>
      <c r="DG93" s="243" t="str">
        <f>IF(ISBLANK('In Process Calc.'!AX86),"",'In Process Calc.'!AX86)</f>
        <v/>
      </c>
      <c r="DH93" s="243" t="str">
        <f>IF(ISBLANK('In Process Calc.'!AY86),"",'In Process Calc.'!AY86)</f>
        <v/>
      </c>
      <c r="DI93" s="243" t="str">
        <f>IF(ISBLANK('In Process Calc.'!AZ86),"",'In Process Calc.'!AZ86)</f>
        <v/>
      </c>
      <c r="DJ93" s="243" t="str">
        <f>IF(ISBLANK('In Process Calc.'!BA86),"",'In Process Calc.'!BA86)</f>
        <v/>
      </c>
      <c r="DK93" s="243" t="str">
        <f>IF(ISBLANK('In Process Calc.'!BB86),"",'In Process Calc.'!BB86)</f>
        <v/>
      </c>
      <c r="DL93" s="243" t="str">
        <f>IF(ISBLANK('In Process Calc.'!BC86),"",'In Process Calc.'!BC86)</f>
        <v/>
      </c>
      <c r="DM93" s="243" t="str">
        <f>IF(ISBLANK('In Process Calc.'!BD86),"",'In Process Calc.'!BD86)</f>
        <v/>
      </c>
      <c r="DN93" s="243" t="str">
        <f>IF(ISBLANK('In Process Calc.'!BE86),"",'In Process Calc.'!BE86)</f>
        <v/>
      </c>
      <c r="DO93" s="243" t="str">
        <f>IF(ISBLANK('In Process Calc.'!BF86),"",'In Process Calc.'!BF86)</f>
        <v/>
      </c>
      <c r="DP93" s="243" t="str">
        <f>IF(ISBLANK('In Process Calc.'!BG86),"",'In Process Calc.'!BG86)</f>
        <v/>
      </c>
      <c r="DQ93" s="243" t="str">
        <f>IF(ISBLANK('In Process Calc.'!BH86),"",'In Process Calc.'!BH86)</f>
        <v/>
      </c>
      <c r="DR93" s="243" t="str">
        <f>IF(ISBLANK('In Process Calc.'!BI86),"",'In Process Calc.'!BI86)</f>
        <v/>
      </c>
      <c r="DS93" s="243" t="str">
        <f>IF(ISBLANK('In Process Calc.'!BJ86),"",'In Process Calc.'!BJ86)</f>
        <v/>
      </c>
      <c r="DT93" s="243" t="str">
        <f>IF(ISBLANK('In Process Calc.'!BK86),"",'In Process Calc.'!BK86)</f>
        <v/>
      </c>
      <c r="DU93" s="243" t="str">
        <f>IF(ISBLANK('In Process Calc.'!BL86),"",'In Process Calc.'!BL86)</f>
        <v/>
      </c>
      <c r="DV93" s="243" t="str">
        <f>IF(ISBLANK('In Process Calc.'!BM86),"",'In Process Calc.'!BM86)</f>
        <v/>
      </c>
      <c r="DW93" s="243" t="str">
        <f>IF(ISBLANK('In Process Calc.'!BN86),"",'In Process Calc.'!BN86)</f>
        <v/>
      </c>
      <c r="DX93" s="243" t="str">
        <f>IF(ISBLANK('In Process Calc.'!BO86),"",'In Process Calc.'!BO86)</f>
        <v/>
      </c>
      <c r="DY93" s="243" t="str">
        <f>IF(ISBLANK('In Process Calc.'!BP86),"",'In Process Calc.'!BP86)</f>
        <v/>
      </c>
      <c r="DZ93" s="243" t="str">
        <f>IF(ISBLANK('In Process Calc.'!BQ86),"",'In Process Calc.'!BQ86)</f>
        <v/>
      </c>
      <c r="EA93" s="243" t="str">
        <f>IF(ISBLANK('In Process Calc.'!BR86),"",'In Process Calc.'!BR86)</f>
        <v/>
      </c>
      <c r="EB93" s="243" t="str">
        <f>IF(ISBLANK('In Process Calc.'!BS86),"",'In Process Calc.'!BS86)</f>
        <v/>
      </c>
      <c r="EC93" s="243" t="str">
        <f>IF(ISBLANK('In Process Calc.'!BT86),"",'In Process Calc.'!BT86)</f>
        <v/>
      </c>
      <c r="ED93" s="243" t="str">
        <f>IF(ISBLANK('In Process Calc.'!BU86),"",'In Process Calc.'!BU86)</f>
        <v/>
      </c>
      <c r="EE93" s="243" t="str">
        <f>IF(ISBLANK('In Process Calc.'!BV86),"",'In Process Calc.'!BV86)</f>
        <v/>
      </c>
      <c r="EF93" s="243" t="str">
        <f>IF(ISBLANK('In Process Calc.'!BW86),"",'In Process Calc.'!BW86)</f>
        <v/>
      </c>
      <c r="EG93" s="243" t="str">
        <f>IF(ISBLANK('In Process Calc.'!BX86),"",'In Process Calc.'!BX86)</f>
        <v/>
      </c>
      <c r="EH93" s="243" t="str">
        <f>IF(ISBLANK('In Process Calc.'!BY86),"",'In Process Calc.'!BY86)</f>
        <v/>
      </c>
      <c r="EI93" s="243" t="str">
        <f>IF(ISBLANK('In Process Calc.'!BZ86),"",'In Process Calc.'!BZ86)</f>
        <v/>
      </c>
      <c r="EJ93" s="243" t="str">
        <f>IF(ISBLANK('In Process Calc.'!CA86),"",'In Process Calc.'!CA86)</f>
        <v/>
      </c>
      <c r="EK93" s="243" t="str">
        <f>IF(ISBLANK('Post Process Calc.'!A93),"",'Post Process Calc.'!A93)</f>
        <v/>
      </c>
      <c r="EL93" s="243" t="str">
        <f>IF(ISBLANK('Post Process Calc.'!C93),"",'Post Process Calc.'!C93)</f>
        <v/>
      </c>
      <c r="EM93" s="243" t="str">
        <f>IF(ISBLANK('Post Process Calc.'!D93),"",'Post Process Calc.'!D93)</f>
        <v/>
      </c>
      <c r="EN93" s="243" t="str">
        <f>IF(ISBLANK('Post Process Calc.'!E93),"",'Post Process Calc.'!E93)</f>
        <v/>
      </c>
      <c r="EO93" s="243" t="str">
        <f>IF(ISBLANK('Post Process Calc.'!F93),"",'Post Process Calc.'!F93)</f>
        <v/>
      </c>
      <c r="EP93" s="243" t="str">
        <f>IF(ISBLANK('Post Process Calc.'!G93),"",'Post Process Calc.'!G93)</f>
        <v/>
      </c>
      <c r="EQ93" s="243" t="str">
        <f>IF(ISBLANK('Post Process Calc.'!H93),"",'Post Process Calc.'!H93)</f>
        <v/>
      </c>
      <c r="ER93" s="243" t="str">
        <f>IF(ISBLANK('Post Process Calc.'!I93),"",'Post Process Calc.'!I93)</f>
        <v/>
      </c>
      <c r="ES93" s="243" t="str">
        <f>IF(ISBLANK('Post Process Calc.'!J93),"",'Post Process Calc.'!J93)</f>
        <v/>
      </c>
      <c r="ET93" s="243" t="str">
        <f>IF(ISBLANK('Post Process Calc.'!K93),"",'Post Process Calc.'!K93)</f>
        <v/>
      </c>
      <c r="EU93" s="243" t="str">
        <f>IF(ISBLANK('Post Process Calc.'!L93),"",'Post Process Calc.'!L93)</f>
        <v/>
      </c>
      <c r="EV93" s="243" t="str">
        <f>IF(ISBLANK('Post Process Calc.'!M93),"",'Post Process Calc.'!M93)</f>
        <v/>
      </c>
      <c r="EW93" s="243" t="str">
        <f>IF(ISBLANK('Post Process Calc.'!N93),"",'Post Process Calc.'!N93)</f>
        <v/>
      </c>
      <c r="EX93" s="243" t="str">
        <f>IF(ISBLANK('Post Process Calc.'!O93),"",'Post Process Calc.'!O93)</f>
        <v/>
      </c>
      <c r="EY93" s="243" t="str">
        <f>IF(ISBLANK('Post Process Calc.'!P93),"",'Post Process Calc.'!P93)</f>
        <v/>
      </c>
      <c r="EZ93" s="243" t="str">
        <f>IF(ISBLANK('Post Process Calc.'!Q93),"",'Post Process Calc.'!Q93)</f>
        <v/>
      </c>
      <c r="FA93" s="243" t="str">
        <f>IF(ISBLANK('Post Process Calc.'!R93),"",'Post Process Calc.'!R93)</f>
        <v/>
      </c>
      <c r="FB93" s="243" t="str">
        <f>IF(ISBLANK('Post Process Calc.'!S93),"",'Post Process Calc.'!S93)</f>
        <v/>
      </c>
      <c r="FC93" s="243" t="str">
        <f>IF(ISBLANK('Post Process Calc.'!T93),"",'Post Process Calc.'!T93)</f>
        <v/>
      </c>
      <c r="FD93" s="243" t="str">
        <f>IF(ISBLANK('Post Process Calc.'!U93),"",'Post Process Calc.'!U93)</f>
        <v/>
      </c>
      <c r="FE93" s="243" t="str">
        <f>IF(ISBLANK('Post Process Calc.'!V93),"",'Post Process Calc.'!V93)</f>
        <v/>
      </c>
      <c r="FF93" s="243" t="str">
        <f>IF(ISBLANK('Post Process Calc.'!W93),"",'Post Process Calc.'!W93)</f>
        <v/>
      </c>
      <c r="FG93" s="243" t="str">
        <f>IF(ISBLANK('Post Process Calc.'!X93),"",'Post Process Calc.'!X93)</f>
        <v/>
      </c>
      <c r="FH93" s="243" t="str">
        <f>IF(ISBLANK('Post Process Calc.'!Y93),"",'Post Process Calc.'!Y93)</f>
        <v/>
      </c>
      <c r="FI93" s="243" t="str">
        <f>IF(ISBLANK('Post Process Calc.'!Z93),"",'Post Process Calc.'!Z93)</f>
        <v/>
      </c>
      <c r="FJ93" s="243" t="str">
        <f>IF(ISBLANK('Post Process Calc.'!AA93),"",'Post Process Calc.'!AA93)</f>
        <v/>
      </c>
      <c r="FK93" s="243" t="str">
        <f>IF(ISBLANK('Post Process Calc.'!AB93),"",'Post Process Calc.'!AB93)</f>
        <v/>
      </c>
      <c r="FL93" s="243" t="str">
        <f>IF(ISBLANK('Post Process Calc.'!AC93),"",'Post Process Calc.'!AC93)</f>
        <v/>
      </c>
      <c r="FM93" s="243" t="str">
        <f>IF(ISBLANK('Post Process Calc.'!AD93),"",'Post Process Calc.'!AD93)</f>
        <v/>
      </c>
      <c r="FN93" s="243" t="str">
        <f>IF(ISBLANK('Post Process Calc.'!AE93),"",'Post Process Calc.'!AE93)</f>
        <v/>
      </c>
      <c r="FO93" s="243" t="str">
        <f>IF(ISBLANK('Post Process Calc.'!AF93),"",'Post Process Calc.'!AF93)</f>
        <v/>
      </c>
      <c r="FP93" s="243" t="str">
        <f>IF(ISBLANK('Post Process Calc.'!AG93),"",'Post Process Calc.'!AG93)</f>
        <v/>
      </c>
      <c r="FQ93" s="243" t="str">
        <f>IF(ISBLANK('Post Process Calc.'!AH93),"",'Post Process Calc.'!AH93)</f>
        <v/>
      </c>
      <c r="FR93" s="243" t="str">
        <f>IF(ISBLANK('Post Process Calc.'!AI93),"",'Post Process Calc.'!AI93)</f>
        <v/>
      </c>
      <c r="FS93" s="243" t="str">
        <f>IF(ISBLANK('Post Process Calc.'!AJ93),"",'Post Process Calc.'!AJ93)</f>
        <v/>
      </c>
    </row>
    <row r="94" spans="1:175">
      <c r="A94" s="238" t="str">
        <f>IF(Glutamine!B85&lt;&gt;0,Glutamine!$B$1,"")</f>
        <v/>
      </c>
      <c r="B94" s="238" t="str">
        <f>IF(ISBLANK(Glutamine!A85),"",Glutamine!A85)</f>
        <v/>
      </c>
      <c r="C94" s="245" t="str">
        <f>IF(ISBLANK(Glutamine!B85),"",Glutamine!B85)</f>
        <v/>
      </c>
      <c r="D94" s="246" t="str">
        <f>IF(ISBLANK(Glutamine!C85),"",Glutamine!C85)</f>
        <v/>
      </c>
      <c r="E94" s="238" t="str">
        <f>IF(ISBLANK(Glutamine!D85),"",Glutamine!D85)</f>
        <v/>
      </c>
      <c r="F94" s="238" t="str">
        <f>IF(ISBLANK(Glutamine!E85),"",Glutamine!E85)</f>
        <v/>
      </c>
      <c r="G94" s="238" t="str">
        <f>IF(ISBLANK(Glutamine!G85),"",Glutamine!G85)</f>
        <v/>
      </c>
      <c r="H94" s="238" t="str">
        <f>IF(ISBLANK(Glutamine!H85),"",Glutamine!H85)</f>
        <v/>
      </c>
      <c r="I94" s="238" t="str">
        <f>IF(ISBLANK(Glutamine!I85),"",Glutamine!I85)</f>
        <v/>
      </c>
      <c r="J94" s="238" t="str">
        <f>IF(ISBLANK(Glutamine!J85),"",Glutamine!J85)</f>
        <v/>
      </c>
      <c r="K94" s="238" t="str">
        <f>IF(ISBLANK(Glutamine!K85),"",Glutamine!K85)</f>
        <v/>
      </c>
      <c r="L94" s="238" t="str">
        <f>IF(ISBLANK(Glutamine!L85),"",Glutamine!L85)</f>
        <v/>
      </c>
      <c r="M94" s="238" t="str">
        <f>IF(ISBLANK(Glutamine!M85),"",Glutamine!M85)</f>
        <v/>
      </c>
      <c r="N94" s="238" t="str">
        <f>IF(ISBLANK(Glutamine!N85),"",Glutamine!N85)</f>
        <v/>
      </c>
      <c r="O94" s="238" t="str">
        <f>IF(ISBLANK(Glutamine!O85),"",Glutamine!O85)</f>
        <v/>
      </c>
      <c r="P94" s="238" t="str">
        <f>IF(ISBLANK(Glutamine!P85),"",Glutamine!P85)</f>
        <v/>
      </c>
      <c r="Q94" s="238" t="str">
        <f>IF(ISBLANK(Glutamine!Q85),"",Glutamine!Q85)</f>
        <v/>
      </c>
      <c r="R94" s="238" t="str">
        <f>IF(ISBLANK(Glutamine!R85),"",Glutamine!R85)</f>
        <v/>
      </c>
      <c r="S94" s="238" t="str">
        <f>IF(ISBLANK(Glutamine!S85),"",Glutamine!S85)</f>
        <v/>
      </c>
      <c r="T94" s="238" t="str">
        <f>IF(ISBLANK(Glutamine!T85),"",Glutamine!T85)</f>
        <v/>
      </c>
      <c r="U94" s="238" t="str">
        <f>IF(ISBLANK(Glutamine!U85),"",Glutamine!U85)</f>
        <v/>
      </c>
      <c r="V94" s="238" t="str">
        <f>IF(ISBLANK(Glutamine!V85),"",Glutamine!V85)</f>
        <v/>
      </c>
      <c r="W94" s="238" t="str">
        <f>IF(ISBLANK(Glutamine!W85),"",Glutamine!W85)</f>
        <v/>
      </c>
      <c r="X94" s="238" t="str">
        <f>IF(ISBLANK(Glutamine!X85),"",Glutamine!X85)</f>
        <v/>
      </c>
      <c r="Y94" s="238" t="str">
        <f>IF(ISBLANK(Glutamine!Y85),"",Glutamine!Y85)</f>
        <v/>
      </c>
      <c r="Z94" s="238" t="str">
        <f>IF(ISBLANK(Glutamine!Z85),"",Glutamine!Z85)</f>
        <v/>
      </c>
      <c r="AA94" s="238" t="str">
        <f>IF(ISBLANK(Glutamine!AA85),"",Glutamine!AA85)</f>
        <v/>
      </c>
      <c r="AB94" s="238" t="str">
        <f>IF(ISBLANK(Glutamine!AB85),"",Glutamine!AB85)</f>
        <v/>
      </c>
      <c r="AC94" s="238" t="str">
        <f>IF(ISBLANK(Glutamine!AC85),"",Glutamine!AC85)</f>
        <v/>
      </c>
      <c r="AD94" s="238" t="str">
        <f>IF(ISBLANK(Glutamine!AD85),"",Glutamine!AD85)</f>
        <v/>
      </c>
      <c r="AE94" s="238" t="str">
        <f>IF(ISBLANK(Glutamine!AE85),"",Glutamine!AE85)</f>
        <v/>
      </c>
      <c r="AF94" s="238" t="str">
        <f>IF(ISBLANK(Glutamine!AF85),"",Glutamine!AF85)</f>
        <v/>
      </c>
      <c r="AG94" s="238" t="str">
        <f>IF(ISBLANK(Glutamine!AG85),"",Glutamine!AG85)</f>
        <v/>
      </c>
      <c r="AH94" s="238" t="str">
        <f>IF(ISBLANK(Glutamine!AH85),"",Glutamine!AH85)</f>
        <v/>
      </c>
      <c r="AI94" s="238" t="str">
        <f>IF(ISBLANK(Glutamine!AI85),"",Glutamine!AI85)</f>
        <v/>
      </c>
      <c r="AJ94" s="238" t="str">
        <f>IF(ISBLANK(Glutamine!AJ85),"",Glutamine!AJ85)</f>
        <v/>
      </c>
      <c r="AK94" s="238" t="str">
        <f>IF(ISBLANK(Glutamine!AK85),"",Glutamine!AK85)</f>
        <v/>
      </c>
      <c r="AL94" s="238" t="str">
        <f>IF(ISBLANK(Glutamine!AL85),"",Glutamine!AL85)</f>
        <v/>
      </c>
      <c r="AM94" s="238" t="str">
        <f>IF(ISBLANK(Glutamine!AM85),"",Glutamine!AM85)</f>
        <v/>
      </c>
      <c r="AN94" s="238" t="str">
        <f>IF(ISBLANK(Glutamine!AN85),"",Glutamine!AN85)</f>
        <v/>
      </c>
      <c r="AO94" s="238" t="str">
        <f>IF(ISBLANK(Glutamine!AO85),"",Glutamine!AO85)</f>
        <v/>
      </c>
      <c r="AP94" s="238" t="str">
        <f>IF(ISBLANK(Glutamine!AP85),"",Glutamine!AP85)</f>
        <v/>
      </c>
      <c r="AQ94" s="238" t="e">
        <f>IF(ISBLANK(Glutamine!#REF!),"",Glutamine!#REF!)</f>
        <v>#REF!</v>
      </c>
      <c r="AR94" s="238" t="e">
        <f>IF(ISBLANK(Glutamine!#REF!),"",Glutamine!#REF!)</f>
        <v>#REF!</v>
      </c>
      <c r="AS94" s="238" t="e">
        <f>IF(ISBLANK(Glutamine!#REF!),"",Glutamine!#REF!)</f>
        <v>#REF!</v>
      </c>
      <c r="AT94" s="238" t="e">
        <f>IF(ISBLANK(Glutamine!#REF!),"",Glutamine!#REF!)</f>
        <v>#REF!</v>
      </c>
      <c r="AU94" s="238" t="e">
        <f>IF(ISBLANK(Glutamine!#REF!),"",Glutamine!#REF!)</f>
        <v>#REF!</v>
      </c>
      <c r="AV94" s="238" t="e">
        <f>IF(ISBLANK(Glutamine!#REF!),"",Glutamine!#REF!)</f>
        <v>#REF!</v>
      </c>
      <c r="AW94" s="238" t="e">
        <f>IF(ISBLANK(Glutamine!#REF!),"",Glutamine!#REF!)</f>
        <v>#REF!</v>
      </c>
      <c r="AX94" s="238" t="e">
        <f>IF(ISBLANK(Glutamine!#REF!),"",Glutamine!#REF!)</f>
        <v>#REF!</v>
      </c>
      <c r="AY94" s="238" t="e">
        <f>IF(ISBLANK(Glutamine!#REF!),"",Glutamine!#REF!)</f>
        <v>#REF!</v>
      </c>
      <c r="AZ94" s="238" t="e">
        <f>IF(ISBLANK(Glutamine!#REF!),"",Glutamine!#REF!)</f>
        <v>#REF!</v>
      </c>
      <c r="BA94" s="238" t="e">
        <f>IF(ISBLANK(Glutamine!#REF!),"",Glutamine!#REF!)</f>
        <v>#REF!</v>
      </c>
      <c r="BB94" s="238" t="e">
        <f>IF(ISBLANK(Glutamine!#REF!),"",Glutamine!#REF!)</f>
        <v>#REF!</v>
      </c>
      <c r="BC94" s="238" t="e">
        <f>IF(ISBLANK(Glutamine!#REF!),"",Glutamine!#REF!)</f>
        <v>#REF!</v>
      </c>
      <c r="BD94" s="238" t="e">
        <f>IF(ISBLANK(Glutamine!#REF!),"",Glutamine!#REF!)</f>
        <v>#REF!</v>
      </c>
      <c r="BE94" s="238" t="e">
        <f>IF(ISBLANK(Glutamine!#REF!),"",Glutamine!#REF!)</f>
        <v>#REF!</v>
      </c>
      <c r="BF94" s="238" t="e">
        <f>IF(ISBLANK(Glutamine!#REF!),"",Glutamine!#REF!)</f>
        <v>#REF!</v>
      </c>
      <c r="BG94" s="238" t="e">
        <f>IF(ISBLANK(Glutamine!#REF!),"",Glutamine!#REF!)</f>
        <v>#REF!</v>
      </c>
      <c r="BH94" s="238" t="e">
        <f>IF(ISBLANK(Glutamine!#REF!),"",Glutamine!#REF!)</f>
        <v>#REF!</v>
      </c>
      <c r="BI94" s="238" t="e">
        <f>IF(ISBLANK(Glutamine!#REF!),"",Glutamine!#REF!)</f>
        <v>#REF!</v>
      </c>
      <c r="BJ94" s="238" t="e">
        <f>IF(ISBLANK(Glutamine!#REF!),"",Glutamine!#REF!)</f>
        <v>#REF!</v>
      </c>
      <c r="BK94" s="238" t="e">
        <f>IF(ISBLANK(Glutamine!#REF!),"",Glutamine!#REF!)</f>
        <v>#REF!</v>
      </c>
      <c r="BL94" s="238" t="e">
        <f>IF(ISBLANK(Glutamine!#REF!),"",Glutamine!#REF!)</f>
        <v>#REF!</v>
      </c>
      <c r="BM94" s="238" t="e">
        <f>IF(ISBLANK(Glutamine!#REF!),"",Glutamine!#REF!)</f>
        <v>#REF!</v>
      </c>
      <c r="BN94" s="238" t="str">
        <f>IF(ISBLANK('In Process Calc.'!B87),"",ROUND('In Process Calc.'!B87,2))</f>
        <v/>
      </c>
      <c r="BO94" s="238" t="str">
        <f>IF(ISBLANK('In Process Calc.'!C87),"",ROUND('In Process Calc.'!C87,2))</f>
        <v/>
      </c>
      <c r="BP94" s="238" t="str">
        <f>IF(ISBLANK('In Process Calc.'!E87),"",'In Process Calc.'!E87)</f>
        <v/>
      </c>
      <c r="BQ94" s="238" t="str">
        <f>IF(ISBLANK('In Process Calc.'!F87),"",'In Process Calc.'!F87)</f>
        <v/>
      </c>
      <c r="BR94" s="238" t="str">
        <f>IF(ISBLANK('In Process Calc.'!H87),"",'In Process Calc.'!H87)</f>
        <v/>
      </c>
      <c r="BS94" s="238" t="str">
        <f>IF(ISBLANK('In Process Calc.'!J87),"",'In Process Calc.'!J87)</f>
        <v/>
      </c>
      <c r="BT94" s="238" t="str">
        <f>IF(ISBLANK('In Process Calc.'!K87),"",'In Process Calc.'!K87)</f>
        <v/>
      </c>
      <c r="BU94" s="238" t="str">
        <f>IF(ISBLANK('In Process Calc.'!L87),"",'In Process Calc.'!L87)</f>
        <v/>
      </c>
      <c r="BV94" s="243" t="str">
        <f>IF(ISBLANK('In Process Calc.'!M87),"",'In Process Calc.'!M87)</f>
        <v/>
      </c>
      <c r="BW94" s="243" t="str">
        <f>IF(ISBLANK('In Process Calc.'!N87),"",'In Process Calc.'!N87)</f>
        <v/>
      </c>
      <c r="BX94" s="243" t="str">
        <f>IF(ISBLANK('In Process Calc.'!O87),"",'In Process Calc.'!O87)</f>
        <v/>
      </c>
      <c r="BY94" s="243" t="str">
        <f>IF(ISBLANK('In Process Calc.'!P87),"",'In Process Calc.'!P87)</f>
        <v/>
      </c>
      <c r="BZ94" s="243" t="str">
        <f>IF(ISBLANK('In Process Calc.'!Q87),"",'In Process Calc.'!Q87)</f>
        <v/>
      </c>
      <c r="CA94" s="243" t="str">
        <f>IF(ISBLANK('In Process Calc.'!R87),"",'In Process Calc.'!R87)</f>
        <v/>
      </c>
      <c r="CB94" s="243" t="str">
        <f>IF(ISBLANK('In Process Calc.'!S87),"",'In Process Calc.'!S87)</f>
        <v/>
      </c>
      <c r="CC94" s="243" t="str">
        <f>IF(ISBLANK('In Process Calc.'!T87),"",'In Process Calc.'!T87)</f>
        <v/>
      </c>
      <c r="CD94" s="243" t="str">
        <f>IF(ISBLANK('In Process Calc.'!U87),"",'In Process Calc.'!U87)</f>
        <v/>
      </c>
      <c r="CE94" s="243" t="str">
        <f>IF(ISBLANK('In Process Calc.'!V87),"",'In Process Calc.'!V87)</f>
        <v/>
      </c>
      <c r="CF94" s="243" t="str">
        <f>IF(ISBLANK('In Process Calc.'!W87),"",'In Process Calc.'!W87)</f>
        <v/>
      </c>
      <c r="CG94" s="243" t="str">
        <f>IF(ISBLANK('In Process Calc.'!X87),"",'In Process Calc.'!X87)</f>
        <v/>
      </c>
      <c r="CH94" s="243" t="str">
        <f>IF(ISBLANK('In Process Calc.'!Y87),"",'In Process Calc.'!Y87)</f>
        <v/>
      </c>
      <c r="CI94" s="243" t="str">
        <f>IF(ISBLANK('In Process Calc.'!Z87),"",'In Process Calc.'!Z87)</f>
        <v/>
      </c>
      <c r="CJ94" s="243" t="str">
        <f>IF(ISBLANK('In Process Calc.'!AA87),"",'In Process Calc.'!AA87)</f>
        <v/>
      </c>
      <c r="CK94" s="243" t="str">
        <f>IF(ISBLANK('In Process Calc.'!AB87),"",'In Process Calc.'!AB87)</f>
        <v/>
      </c>
      <c r="CL94" s="243" t="str">
        <f>IF(ISBLANK('In Process Calc.'!AC87),"",'In Process Calc.'!AC87)</f>
        <v/>
      </c>
      <c r="CM94" s="243" t="str">
        <f>IF(ISBLANK('In Process Calc.'!AD87),"",'In Process Calc.'!AD87)</f>
        <v/>
      </c>
      <c r="CN94" s="243" t="str">
        <f>IF(ISBLANK('In Process Calc.'!AE87),"",'In Process Calc.'!AE87)</f>
        <v/>
      </c>
      <c r="CO94" s="243" t="str">
        <f>IF(ISBLANK('In Process Calc.'!AF87),"",'In Process Calc.'!AF87)</f>
        <v/>
      </c>
      <c r="CP94" s="243" t="str">
        <f>IF(ISBLANK('In Process Calc.'!AG87),"",'In Process Calc.'!AG87)</f>
        <v/>
      </c>
      <c r="CQ94" s="243" t="str">
        <f>IF(ISBLANK('In Process Calc.'!AH87),"",'In Process Calc.'!AH87)</f>
        <v/>
      </c>
      <c r="CR94" s="243" t="str">
        <f>IF(ISBLANK('In Process Calc.'!AI87),"",'In Process Calc.'!AI87)</f>
        <v/>
      </c>
      <c r="CS94" s="243" t="str">
        <f>IF(ISBLANK('In Process Calc.'!AJ87),"",'In Process Calc.'!AJ87)</f>
        <v/>
      </c>
      <c r="CT94" s="243" t="str">
        <f>IF(ISBLANK('In Process Calc.'!AK87),"",'In Process Calc.'!AK87)</f>
        <v/>
      </c>
      <c r="CU94" s="243" t="str">
        <f>IF(ISBLANK('In Process Calc.'!AL87),"",'In Process Calc.'!AL87)</f>
        <v/>
      </c>
      <c r="CV94" s="243" t="str">
        <f>IF(ISBLANK('In Process Calc.'!AM87),"",'In Process Calc.'!AM87)</f>
        <v/>
      </c>
      <c r="CW94" s="243" t="str">
        <f>IF(ISBLANK('In Process Calc.'!AN87),"",'In Process Calc.'!AN87)</f>
        <v/>
      </c>
      <c r="CX94" s="243" t="str">
        <f>IF(ISBLANK('In Process Calc.'!AO87),"",'In Process Calc.'!AO87)</f>
        <v/>
      </c>
      <c r="CY94" s="243" t="str">
        <f>IF(ISBLANK('In Process Calc.'!AP87),"",'In Process Calc.'!AP87)</f>
        <v/>
      </c>
      <c r="CZ94" s="243" t="str">
        <f>IF(ISBLANK('In Process Calc.'!AQ87),"",'In Process Calc.'!AQ87)</f>
        <v/>
      </c>
      <c r="DA94" s="243" t="str">
        <f>IF(ISBLANK('In Process Calc.'!AR87),"",'In Process Calc.'!AR87)</f>
        <v/>
      </c>
      <c r="DB94" s="243" t="str">
        <f>IF(ISBLANK('In Process Calc.'!AS87),"",'In Process Calc.'!AS87)</f>
        <v/>
      </c>
      <c r="DC94" s="243" t="str">
        <f>IF(ISBLANK('In Process Calc.'!AT87),"",'In Process Calc.'!AT87)</f>
        <v/>
      </c>
      <c r="DD94" s="243" t="str">
        <f>IF(ISBLANK('In Process Calc.'!AU87),"",'In Process Calc.'!AU87)</f>
        <v/>
      </c>
      <c r="DE94" s="243" t="str">
        <f>IF(ISBLANK('In Process Calc.'!AV87),"",'In Process Calc.'!AV87)</f>
        <v/>
      </c>
      <c r="DF94" s="243" t="str">
        <f>IF(ISBLANK('In Process Calc.'!AW87),"",'In Process Calc.'!AW87)</f>
        <v/>
      </c>
      <c r="DG94" s="243" t="str">
        <f>IF(ISBLANK('In Process Calc.'!AX87),"",'In Process Calc.'!AX87)</f>
        <v/>
      </c>
      <c r="DH94" s="243" t="str">
        <f>IF(ISBLANK('In Process Calc.'!AY87),"",'In Process Calc.'!AY87)</f>
        <v/>
      </c>
      <c r="DI94" s="243" t="str">
        <f>IF(ISBLANK('In Process Calc.'!AZ87),"",'In Process Calc.'!AZ87)</f>
        <v/>
      </c>
      <c r="DJ94" s="243" t="str">
        <f>IF(ISBLANK('In Process Calc.'!BA87),"",'In Process Calc.'!BA87)</f>
        <v/>
      </c>
      <c r="DK94" s="243" t="str">
        <f>IF(ISBLANK('In Process Calc.'!BB87),"",'In Process Calc.'!BB87)</f>
        <v/>
      </c>
      <c r="DL94" s="243" t="str">
        <f>IF(ISBLANK('In Process Calc.'!BC87),"",'In Process Calc.'!BC87)</f>
        <v/>
      </c>
      <c r="DM94" s="243" t="str">
        <f>IF(ISBLANK('In Process Calc.'!BD87),"",'In Process Calc.'!BD87)</f>
        <v/>
      </c>
      <c r="DN94" s="243" t="str">
        <f>IF(ISBLANK('In Process Calc.'!BE87),"",'In Process Calc.'!BE87)</f>
        <v/>
      </c>
      <c r="DO94" s="243" t="str">
        <f>IF(ISBLANK('In Process Calc.'!BF87),"",'In Process Calc.'!BF87)</f>
        <v/>
      </c>
      <c r="DP94" s="243" t="str">
        <f>IF(ISBLANK('In Process Calc.'!BG87),"",'In Process Calc.'!BG87)</f>
        <v/>
      </c>
      <c r="DQ94" s="243" t="str">
        <f>IF(ISBLANK('In Process Calc.'!BH87),"",'In Process Calc.'!BH87)</f>
        <v/>
      </c>
      <c r="DR94" s="243" t="str">
        <f>IF(ISBLANK('In Process Calc.'!BI87),"",'In Process Calc.'!BI87)</f>
        <v/>
      </c>
      <c r="DS94" s="243" t="str">
        <f>IF(ISBLANK('In Process Calc.'!BJ87),"",'In Process Calc.'!BJ87)</f>
        <v/>
      </c>
      <c r="DT94" s="243" t="str">
        <f>IF(ISBLANK('In Process Calc.'!BK87),"",'In Process Calc.'!BK87)</f>
        <v/>
      </c>
      <c r="DU94" s="243" t="str">
        <f>IF(ISBLANK('In Process Calc.'!BL87),"",'In Process Calc.'!BL87)</f>
        <v/>
      </c>
      <c r="DV94" s="243" t="str">
        <f>IF(ISBLANK('In Process Calc.'!BM87),"",'In Process Calc.'!BM87)</f>
        <v/>
      </c>
      <c r="DW94" s="243" t="str">
        <f>IF(ISBLANK('In Process Calc.'!BN87),"",'In Process Calc.'!BN87)</f>
        <v/>
      </c>
      <c r="DX94" s="243" t="str">
        <f>IF(ISBLANK('In Process Calc.'!BO87),"",'In Process Calc.'!BO87)</f>
        <v/>
      </c>
      <c r="DY94" s="243" t="str">
        <f>IF(ISBLANK('In Process Calc.'!BP87),"",'In Process Calc.'!BP87)</f>
        <v/>
      </c>
      <c r="DZ94" s="243" t="str">
        <f>IF(ISBLANK('In Process Calc.'!BQ87),"",'In Process Calc.'!BQ87)</f>
        <v/>
      </c>
      <c r="EA94" s="243" t="str">
        <f>IF(ISBLANK('In Process Calc.'!BR87),"",'In Process Calc.'!BR87)</f>
        <v/>
      </c>
      <c r="EB94" s="243" t="str">
        <f>IF(ISBLANK('In Process Calc.'!BS87),"",'In Process Calc.'!BS87)</f>
        <v/>
      </c>
      <c r="EC94" s="243" t="str">
        <f>IF(ISBLANK('In Process Calc.'!BT87),"",'In Process Calc.'!BT87)</f>
        <v/>
      </c>
      <c r="ED94" s="243" t="str">
        <f>IF(ISBLANK('In Process Calc.'!BU87),"",'In Process Calc.'!BU87)</f>
        <v/>
      </c>
      <c r="EE94" s="243" t="str">
        <f>IF(ISBLANK('In Process Calc.'!BV87),"",'In Process Calc.'!BV87)</f>
        <v/>
      </c>
      <c r="EF94" s="243" t="str">
        <f>IF(ISBLANK('In Process Calc.'!BW87),"",'In Process Calc.'!BW87)</f>
        <v/>
      </c>
      <c r="EG94" s="243" t="str">
        <f>IF(ISBLANK('In Process Calc.'!BX87),"",'In Process Calc.'!BX87)</f>
        <v/>
      </c>
      <c r="EH94" s="243" t="str">
        <f>IF(ISBLANK('In Process Calc.'!BY87),"",'In Process Calc.'!BY87)</f>
        <v/>
      </c>
      <c r="EI94" s="243" t="str">
        <f>IF(ISBLANK('In Process Calc.'!BZ87),"",'In Process Calc.'!BZ87)</f>
        <v/>
      </c>
      <c r="EJ94" s="243" t="str">
        <f>IF(ISBLANK('In Process Calc.'!CA87),"",'In Process Calc.'!CA87)</f>
        <v/>
      </c>
      <c r="EK94" s="243" t="str">
        <f>IF(ISBLANK('Post Process Calc.'!A94),"",'Post Process Calc.'!A94)</f>
        <v/>
      </c>
      <c r="EL94" s="243" t="str">
        <f>IF(ISBLANK('Post Process Calc.'!C94),"",'Post Process Calc.'!C94)</f>
        <v/>
      </c>
      <c r="EM94" s="243" t="str">
        <f>IF(ISBLANK('Post Process Calc.'!D94),"",'Post Process Calc.'!D94)</f>
        <v/>
      </c>
      <c r="EN94" s="243" t="str">
        <f>IF(ISBLANK('Post Process Calc.'!E94),"",'Post Process Calc.'!E94)</f>
        <v/>
      </c>
      <c r="EO94" s="243" t="str">
        <f>IF(ISBLANK('Post Process Calc.'!F94),"",'Post Process Calc.'!F94)</f>
        <v/>
      </c>
      <c r="EP94" s="243" t="str">
        <f>IF(ISBLANK('Post Process Calc.'!G94),"",'Post Process Calc.'!G94)</f>
        <v/>
      </c>
      <c r="EQ94" s="243" t="str">
        <f>IF(ISBLANK('Post Process Calc.'!H94),"",'Post Process Calc.'!H94)</f>
        <v/>
      </c>
      <c r="ER94" s="243" t="str">
        <f>IF(ISBLANK('Post Process Calc.'!I94),"",'Post Process Calc.'!I94)</f>
        <v/>
      </c>
      <c r="ES94" s="243" t="str">
        <f>IF(ISBLANK('Post Process Calc.'!J94),"",'Post Process Calc.'!J94)</f>
        <v/>
      </c>
      <c r="ET94" s="243" t="str">
        <f>IF(ISBLANK('Post Process Calc.'!K94),"",'Post Process Calc.'!K94)</f>
        <v/>
      </c>
      <c r="EU94" s="243" t="str">
        <f>IF(ISBLANK('Post Process Calc.'!L94),"",'Post Process Calc.'!L94)</f>
        <v/>
      </c>
      <c r="EV94" s="243" t="str">
        <f>IF(ISBLANK('Post Process Calc.'!M94),"",'Post Process Calc.'!M94)</f>
        <v/>
      </c>
      <c r="EW94" s="243" t="str">
        <f>IF(ISBLANK('Post Process Calc.'!N94),"",'Post Process Calc.'!N94)</f>
        <v/>
      </c>
      <c r="EX94" s="243" t="str">
        <f>IF(ISBLANK('Post Process Calc.'!O94),"",'Post Process Calc.'!O94)</f>
        <v/>
      </c>
      <c r="EY94" s="243" t="str">
        <f>IF(ISBLANK('Post Process Calc.'!P94),"",'Post Process Calc.'!P94)</f>
        <v/>
      </c>
      <c r="EZ94" s="243" t="str">
        <f>IF(ISBLANK('Post Process Calc.'!Q94),"",'Post Process Calc.'!Q94)</f>
        <v/>
      </c>
      <c r="FA94" s="243" t="str">
        <f>IF(ISBLANK('Post Process Calc.'!R94),"",'Post Process Calc.'!R94)</f>
        <v/>
      </c>
      <c r="FB94" s="243" t="str">
        <f>IF(ISBLANK('Post Process Calc.'!S94),"",'Post Process Calc.'!S94)</f>
        <v/>
      </c>
      <c r="FC94" s="243" t="str">
        <f>IF(ISBLANK('Post Process Calc.'!T94),"",'Post Process Calc.'!T94)</f>
        <v/>
      </c>
      <c r="FD94" s="243" t="str">
        <f>IF(ISBLANK('Post Process Calc.'!U94),"",'Post Process Calc.'!U94)</f>
        <v/>
      </c>
      <c r="FE94" s="243" t="str">
        <f>IF(ISBLANK('Post Process Calc.'!V94),"",'Post Process Calc.'!V94)</f>
        <v/>
      </c>
      <c r="FF94" s="243" t="str">
        <f>IF(ISBLANK('Post Process Calc.'!W94),"",'Post Process Calc.'!W94)</f>
        <v/>
      </c>
      <c r="FG94" s="243" t="str">
        <f>IF(ISBLANK('Post Process Calc.'!X94),"",'Post Process Calc.'!X94)</f>
        <v/>
      </c>
      <c r="FH94" s="243" t="str">
        <f>IF(ISBLANK('Post Process Calc.'!Y94),"",'Post Process Calc.'!Y94)</f>
        <v/>
      </c>
      <c r="FI94" s="243" t="str">
        <f>IF(ISBLANK('Post Process Calc.'!Z94),"",'Post Process Calc.'!Z94)</f>
        <v/>
      </c>
      <c r="FJ94" s="243" t="str">
        <f>IF(ISBLANK('Post Process Calc.'!AA94),"",'Post Process Calc.'!AA94)</f>
        <v/>
      </c>
      <c r="FK94" s="243" t="str">
        <f>IF(ISBLANK('Post Process Calc.'!AB94),"",'Post Process Calc.'!AB94)</f>
        <v/>
      </c>
      <c r="FL94" s="243" t="str">
        <f>IF(ISBLANK('Post Process Calc.'!AC94),"",'Post Process Calc.'!AC94)</f>
        <v/>
      </c>
      <c r="FM94" s="243" t="str">
        <f>IF(ISBLANK('Post Process Calc.'!AD94),"",'Post Process Calc.'!AD94)</f>
        <v/>
      </c>
      <c r="FN94" s="243" t="str">
        <f>IF(ISBLANK('Post Process Calc.'!AE94),"",'Post Process Calc.'!AE94)</f>
        <v/>
      </c>
      <c r="FO94" s="243" t="str">
        <f>IF(ISBLANK('Post Process Calc.'!AF94),"",'Post Process Calc.'!AF94)</f>
        <v/>
      </c>
      <c r="FP94" s="243" t="str">
        <f>IF(ISBLANK('Post Process Calc.'!AG94),"",'Post Process Calc.'!AG94)</f>
        <v/>
      </c>
      <c r="FQ94" s="243" t="str">
        <f>IF(ISBLANK('Post Process Calc.'!AH94),"",'Post Process Calc.'!AH94)</f>
        <v/>
      </c>
      <c r="FR94" s="243" t="str">
        <f>IF(ISBLANK('Post Process Calc.'!AI94),"",'Post Process Calc.'!AI94)</f>
        <v/>
      </c>
      <c r="FS94" s="243" t="str">
        <f>IF(ISBLANK('Post Process Calc.'!AJ94),"",'Post Process Calc.'!AJ94)</f>
        <v/>
      </c>
    </row>
    <row r="95" spans="1:175">
      <c r="A95" s="238" t="str">
        <f>IF(Glutamine!B86&lt;&gt;0,Glutamine!$B$1,"")</f>
        <v/>
      </c>
      <c r="B95" s="238" t="str">
        <f>IF(ISBLANK(Glutamine!A86),"",Glutamine!A86)</f>
        <v/>
      </c>
      <c r="C95" s="245" t="str">
        <f>IF(ISBLANK(Glutamine!B86),"",Glutamine!B86)</f>
        <v/>
      </c>
      <c r="D95" s="246" t="str">
        <f>IF(ISBLANK(Glutamine!C86),"",Glutamine!C86)</f>
        <v/>
      </c>
      <c r="E95" s="238" t="str">
        <f>IF(ISBLANK(Glutamine!D86),"",Glutamine!D86)</f>
        <v/>
      </c>
      <c r="F95" s="238" t="str">
        <f>IF(ISBLANK(Glutamine!E86),"",Glutamine!E86)</f>
        <v/>
      </c>
      <c r="G95" s="238" t="str">
        <f>IF(ISBLANK(Glutamine!G86),"",Glutamine!G86)</f>
        <v/>
      </c>
      <c r="H95" s="238" t="str">
        <f>IF(ISBLANK(Glutamine!H86),"",Glutamine!H86)</f>
        <v/>
      </c>
      <c r="I95" s="238" t="str">
        <f>IF(ISBLANK(Glutamine!I86),"",Glutamine!I86)</f>
        <v/>
      </c>
      <c r="J95" s="238" t="str">
        <f>IF(ISBLANK(Glutamine!J86),"",Glutamine!J86)</f>
        <v/>
      </c>
      <c r="K95" s="238" t="str">
        <f>IF(ISBLANK(Glutamine!K86),"",Glutamine!K86)</f>
        <v/>
      </c>
      <c r="L95" s="238" t="str">
        <f>IF(ISBLANK(Glutamine!L86),"",Glutamine!L86)</f>
        <v/>
      </c>
      <c r="M95" s="238" t="str">
        <f>IF(ISBLANK(Glutamine!M86),"",Glutamine!M86)</f>
        <v/>
      </c>
      <c r="N95" s="238" t="str">
        <f>IF(ISBLANK(Glutamine!N86),"",Glutamine!N86)</f>
        <v/>
      </c>
      <c r="O95" s="238" t="str">
        <f>IF(ISBLANK(Glutamine!O86),"",Glutamine!O86)</f>
        <v/>
      </c>
      <c r="P95" s="238" t="str">
        <f>IF(ISBLANK(Glutamine!P86),"",Glutamine!P86)</f>
        <v/>
      </c>
      <c r="Q95" s="238" t="str">
        <f>IF(ISBLANK(Glutamine!Q86),"",Glutamine!Q86)</f>
        <v/>
      </c>
      <c r="R95" s="238" t="str">
        <f>IF(ISBLANK(Glutamine!R86),"",Glutamine!R86)</f>
        <v/>
      </c>
      <c r="S95" s="238" t="str">
        <f>IF(ISBLANK(Glutamine!S86),"",Glutamine!S86)</f>
        <v/>
      </c>
      <c r="T95" s="238" t="str">
        <f>IF(ISBLANK(Glutamine!T86),"",Glutamine!T86)</f>
        <v/>
      </c>
      <c r="U95" s="238" t="str">
        <f>IF(ISBLANK(Glutamine!U86),"",Glutamine!U86)</f>
        <v/>
      </c>
      <c r="V95" s="238" t="str">
        <f>IF(ISBLANK(Glutamine!V86),"",Glutamine!V86)</f>
        <v/>
      </c>
      <c r="W95" s="238" t="str">
        <f>IF(ISBLANK(Glutamine!W86),"",Glutamine!W86)</f>
        <v/>
      </c>
      <c r="X95" s="238" t="str">
        <f>IF(ISBLANK(Glutamine!X86),"",Glutamine!X86)</f>
        <v/>
      </c>
      <c r="Y95" s="238" t="str">
        <f>IF(ISBLANK(Glutamine!Y86),"",Glutamine!Y86)</f>
        <v/>
      </c>
      <c r="Z95" s="238" t="str">
        <f>IF(ISBLANK(Glutamine!Z86),"",Glutamine!Z86)</f>
        <v/>
      </c>
      <c r="AA95" s="238" t="str">
        <f>IF(ISBLANK(Glutamine!AA86),"",Glutamine!AA86)</f>
        <v/>
      </c>
      <c r="AB95" s="238" t="str">
        <f>IF(ISBLANK(Glutamine!AB86),"",Glutamine!AB86)</f>
        <v/>
      </c>
      <c r="AC95" s="238" t="str">
        <f>IF(ISBLANK(Glutamine!AC86),"",Glutamine!AC86)</f>
        <v/>
      </c>
      <c r="AD95" s="238" t="str">
        <f>IF(ISBLANK(Glutamine!AD86),"",Glutamine!AD86)</f>
        <v/>
      </c>
      <c r="AE95" s="238" t="str">
        <f>IF(ISBLANK(Glutamine!AE86),"",Glutamine!AE86)</f>
        <v/>
      </c>
      <c r="AF95" s="238" t="str">
        <f>IF(ISBLANK(Glutamine!AF86),"",Glutamine!AF86)</f>
        <v/>
      </c>
      <c r="AG95" s="238" t="str">
        <f>IF(ISBLANK(Glutamine!AG86),"",Glutamine!AG86)</f>
        <v/>
      </c>
      <c r="AH95" s="238" t="str">
        <f>IF(ISBLANK(Glutamine!AH86),"",Glutamine!AH86)</f>
        <v/>
      </c>
      <c r="AI95" s="238" t="str">
        <f>IF(ISBLANK(Glutamine!AI86),"",Glutamine!AI86)</f>
        <v/>
      </c>
      <c r="AJ95" s="238" t="str">
        <f>IF(ISBLANK(Glutamine!AJ86),"",Glutamine!AJ86)</f>
        <v/>
      </c>
      <c r="AK95" s="238" t="str">
        <f>IF(ISBLANK(Glutamine!AK86),"",Glutamine!AK86)</f>
        <v/>
      </c>
      <c r="AL95" s="238" t="str">
        <f>IF(ISBLANK(Glutamine!AL86),"",Glutamine!AL86)</f>
        <v/>
      </c>
      <c r="AM95" s="238" t="str">
        <f>IF(ISBLANK(Glutamine!AM86),"",Glutamine!AM86)</f>
        <v/>
      </c>
      <c r="AN95" s="238" t="str">
        <f>IF(ISBLANK(Glutamine!AN86),"",Glutamine!AN86)</f>
        <v/>
      </c>
      <c r="AO95" s="238" t="str">
        <f>IF(ISBLANK(Glutamine!AO86),"",Glutamine!AO86)</f>
        <v/>
      </c>
      <c r="AP95" s="238" t="str">
        <f>IF(ISBLANK(Glutamine!AP86),"",Glutamine!AP86)</f>
        <v/>
      </c>
      <c r="AQ95" s="238" t="e">
        <f>IF(ISBLANK(Glutamine!#REF!),"",Glutamine!#REF!)</f>
        <v>#REF!</v>
      </c>
      <c r="AR95" s="238" t="e">
        <f>IF(ISBLANK(Glutamine!#REF!),"",Glutamine!#REF!)</f>
        <v>#REF!</v>
      </c>
      <c r="AS95" s="238" t="e">
        <f>IF(ISBLANK(Glutamine!#REF!),"",Glutamine!#REF!)</f>
        <v>#REF!</v>
      </c>
      <c r="AT95" s="238" t="e">
        <f>IF(ISBLANK(Glutamine!#REF!),"",Glutamine!#REF!)</f>
        <v>#REF!</v>
      </c>
      <c r="AU95" s="238" t="e">
        <f>IF(ISBLANK(Glutamine!#REF!),"",Glutamine!#REF!)</f>
        <v>#REF!</v>
      </c>
      <c r="AV95" s="238" t="e">
        <f>IF(ISBLANK(Glutamine!#REF!),"",Glutamine!#REF!)</f>
        <v>#REF!</v>
      </c>
      <c r="AW95" s="238" t="e">
        <f>IF(ISBLANK(Glutamine!#REF!),"",Glutamine!#REF!)</f>
        <v>#REF!</v>
      </c>
      <c r="AX95" s="238" t="e">
        <f>IF(ISBLANK(Glutamine!#REF!),"",Glutamine!#REF!)</f>
        <v>#REF!</v>
      </c>
      <c r="AY95" s="238" t="e">
        <f>IF(ISBLANK(Glutamine!#REF!),"",Glutamine!#REF!)</f>
        <v>#REF!</v>
      </c>
      <c r="AZ95" s="238" t="e">
        <f>IF(ISBLANK(Glutamine!#REF!),"",Glutamine!#REF!)</f>
        <v>#REF!</v>
      </c>
      <c r="BA95" s="238" t="e">
        <f>IF(ISBLANK(Glutamine!#REF!),"",Glutamine!#REF!)</f>
        <v>#REF!</v>
      </c>
      <c r="BB95" s="238" t="e">
        <f>IF(ISBLANK(Glutamine!#REF!),"",Glutamine!#REF!)</f>
        <v>#REF!</v>
      </c>
      <c r="BC95" s="238" t="e">
        <f>IF(ISBLANK(Glutamine!#REF!),"",Glutamine!#REF!)</f>
        <v>#REF!</v>
      </c>
      <c r="BD95" s="238" t="e">
        <f>IF(ISBLANK(Glutamine!#REF!),"",Glutamine!#REF!)</f>
        <v>#REF!</v>
      </c>
      <c r="BE95" s="238" t="e">
        <f>IF(ISBLANK(Glutamine!#REF!),"",Glutamine!#REF!)</f>
        <v>#REF!</v>
      </c>
      <c r="BF95" s="238" t="e">
        <f>IF(ISBLANK(Glutamine!#REF!),"",Glutamine!#REF!)</f>
        <v>#REF!</v>
      </c>
      <c r="BG95" s="238" t="e">
        <f>IF(ISBLANK(Glutamine!#REF!),"",Glutamine!#REF!)</f>
        <v>#REF!</v>
      </c>
      <c r="BH95" s="238" t="e">
        <f>IF(ISBLANK(Glutamine!#REF!),"",Glutamine!#REF!)</f>
        <v>#REF!</v>
      </c>
      <c r="BI95" s="238" t="e">
        <f>IF(ISBLANK(Glutamine!#REF!),"",Glutamine!#REF!)</f>
        <v>#REF!</v>
      </c>
      <c r="BJ95" s="238" t="e">
        <f>IF(ISBLANK(Glutamine!#REF!),"",Glutamine!#REF!)</f>
        <v>#REF!</v>
      </c>
      <c r="BK95" s="238" t="e">
        <f>IF(ISBLANK(Glutamine!#REF!),"",Glutamine!#REF!)</f>
        <v>#REF!</v>
      </c>
      <c r="BL95" s="238" t="e">
        <f>IF(ISBLANK(Glutamine!#REF!),"",Glutamine!#REF!)</f>
        <v>#REF!</v>
      </c>
      <c r="BM95" s="238" t="e">
        <f>IF(ISBLANK(Glutamine!#REF!),"",Glutamine!#REF!)</f>
        <v>#REF!</v>
      </c>
      <c r="BN95" s="238" t="str">
        <f>IF(ISBLANK('In Process Calc.'!B88),"",ROUND('In Process Calc.'!B88,2))</f>
        <v/>
      </c>
      <c r="BO95" s="238" t="str">
        <f>IF(ISBLANK('In Process Calc.'!C88),"",ROUND('In Process Calc.'!C88,2))</f>
        <v/>
      </c>
      <c r="BP95" s="238" t="str">
        <f>IF(ISBLANK('In Process Calc.'!E88),"",'In Process Calc.'!E88)</f>
        <v/>
      </c>
      <c r="BQ95" s="238" t="str">
        <f>IF(ISBLANK('In Process Calc.'!F88),"",'In Process Calc.'!F88)</f>
        <v/>
      </c>
      <c r="BR95" s="238" t="str">
        <f>IF(ISBLANK('In Process Calc.'!H88),"",'In Process Calc.'!H88)</f>
        <v/>
      </c>
      <c r="BS95" s="238" t="str">
        <f>IF(ISBLANK('In Process Calc.'!J88),"",'In Process Calc.'!J88)</f>
        <v/>
      </c>
      <c r="BT95" s="238" t="str">
        <f>IF(ISBLANK('In Process Calc.'!K88),"",'In Process Calc.'!K88)</f>
        <v/>
      </c>
      <c r="BU95" s="238" t="str">
        <f>IF(ISBLANK('In Process Calc.'!L88),"",'In Process Calc.'!L88)</f>
        <v/>
      </c>
      <c r="BV95" s="243" t="str">
        <f>IF(ISBLANK('In Process Calc.'!M88),"",'In Process Calc.'!M88)</f>
        <v/>
      </c>
      <c r="BW95" s="243" t="str">
        <f>IF(ISBLANK('In Process Calc.'!N88),"",'In Process Calc.'!N88)</f>
        <v/>
      </c>
      <c r="BX95" s="243" t="str">
        <f>IF(ISBLANK('In Process Calc.'!O88),"",'In Process Calc.'!O88)</f>
        <v/>
      </c>
      <c r="BY95" s="243" t="str">
        <f>IF(ISBLANK('In Process Calc.'!P88),"",'In Process Calc.'!P88)</f>
        <v/>
      </c>
      <c r="BZ95" s="243" t="str">
        <f>IF(ISBLANK('In Process Calc.'!Q88),"",'In Process Calc.'!Q88)</f>
        <v/>
      </c>
      <c r="CA95" s="243" t="str">
        <f>IF(ISBLANK('In Process Calc.'!R88),"",'In Process Calc.'!R88)</f>
        <v/>
      </c>
      <c r="CB95" s="243" t="str">
        <f>IF(ISBLANK('In Process Calc.'!S88),"",'In Process Calc.'!S88)</f>
        <v/>
      </c>
      <c r="CC95" s="243" t="str">
        <f>IF(ISBLANK('In Process Calc.'!T88),"",'In Process Calc.'!T88)</f>
        <v/>
      </c>
      <c r="CD95" s="243" t="str">
        <f>IF(ISBLANK('In Process Calc.'!U88),"",'In Process Calc.'!U88)</f>
        <v/>
      </c>
      <c r="CE95" s="243" t="str">
        <f>IF(ISBLANK('In Process Calc.'!V88),"",'In Process Calc.'!V88)</f>
        <v/>
      </c>
      <c r="CF95" s="243" t="str">
        <f>IF(ISBLANK('In Process Calc.'!W88),"",'In Process Calc.'!W88)</f>
        <v/>
      </c>
      <c r="CG95" s="243" t="str">
        <f>IF(ISBLANK('In Process Calc.'!X88),"",'In Process Calc.'!X88)</f>
        <v/>
      </c>
      <c r="CH95" s="243" t="str">
        <f>IF(ISBLANK('In Process Calc.'!Y88),"",'In Process Calc.'!Y88)</f>
        <v/>
      </c>
      <c r="CI95" s="243" t="str">
        <f>IF(ISBLANK('In Process Calc.'!Z88),"",'In Process Calc.'!Z88)</f>
        <v/>
      </c>
      <c r="CJ95" s="243" t="str">
        <f>IF(ISBLANK('In Process Calc.'!AA88),"",'In Process Calc.'!AA88)</f>
        <v/>
      </c>
      <c r="CK95" s="243" t="str">
        <f>IF(ISBLANK('In Process Calc.'!AB88),"",'In Process Calc.'!AB88)</f>
        <v/>
      </c>
      <c r="CL95" s="243" t="str">
        <f>IF(ISBLANK('In Process Calc.'!AC88),"",'In Process Calc.'!AC88)</f>
        <v/>
      </c>
      <c r="CM95" s="243" t="str">
        <f>IF(ISBLANK('In Process Calc.'!AD88),"",'In Process Calc.'!AD88)</f>
        <v/>
      </c>
      <c r="CN95" s="243" t="str">
        <f>IF(ISBLANK('In Process Calc.'!AE88),"",'In Process Calc.'!AE88)</f>
        <v/>
      </c>
      <c r="CO95" s="243" t="str">
        <f>IF(ISBLANK('In Process Calc.'!AF88),"",'In Process Calc.'!AF88)</f>
        <v/>
      </c>
      <c r="CP95" s="243" t="str">
        <f>IF(ISBLANK('In Process Calc.'!AG88),"",'In Process Calc.'!AG88)</f>
        <v/>
      </c>
      <c r="CQ95" s="243" t="str">
        <f>IF(ISBLANK('In Process Calc.'!AH88),"",'In Process Calc.'!AH88)</f>
        <v/>
      </c>
      <c r="CR95" s="243" t="str">
        <f>IF(ISBLANK('In Process Calc.'!AI88),"",'In Process Calc.'!AI88)</f>
        <v/>
      </c>
      <c r="CS95" s="243" t="str">
        <f>IF(ISBLANK('In Process Calc.'!AJ88),"",'In Process Calc.'!AJ88)</f>
        <v/>
      </c>
      <c r="CT95" s="243" t="str">
        <f>IF(ISBLANK('In Process Calc.'!AK88),"",'In Process Calc.'!AK88)</f>
        <v/>
      </c>
      <c r="CU95" s="243" t="str">
        <f>IF(ISBLANK('In Process Calc.'!AL88),"",'In Process Calc.'!AL88)</f>
        <v/>
      </c>
      <c r="CV95" s="243" t="str">
        <f>IF(ISBLANK('In Process Calc.'!AM88),"",'In Process Calc.'!AM88)</f>
        <v/>
      </c>
      <c r="CW95" s="243" t="str">
        <f>IF(ISBLANK('In Process Calc.'!AN88),"",'In Process Calc.'!AN88)</f>
        <v/>
      </c>
      <c r="CX95" s="243" t="str">
        <f>IF(ISBLANK('In Process Calc.'!AO88),"",'In Process Calc.'!AO88)</f>
        <v/>
      </c>
      <c r="CY95" s="243" t="str">
        <f>IF(ISBLANK('In Process Calc.'!AP88),"",'In Process Calc.'!AP88)</f>
        <v/>
      </c>
      <c r="CZ95" s="243" t="str">
        <f>IF(ISBLANK('In Process Calc.'!AQ88),"",'In Process Calc.'!AQ88)</f>
        <v/>
      </c>
      <c r="DA95" s="243" t="str">
        <f>IF(ISBLANK('In Process Calc.'!AR88),"",'In Process Calc.'!AR88)</f>
        <v/>
      </c>
      <c r="DB95" s="243" t="str">
        <f>IF(ISBLANK('In Process Calc.'!AS88),"",'In Process Calc.'!AS88)</f>
        <v/>
      </c>
      <c r="DC95" s="243" t="str">
        <f>IF(ISBLANK('In Process Calc.'!AT88),"",'In Process Calc.'!AT88)</f>
        <v/>
      </c>
      <c r="DD95" s="243" t="str">
        <f>IF(ISBLANK('In Process Calc.'!AU88),"",'In Process Calc.'!AU88)</f>
        <v/>
      </c>
      <c r="DE95" s="243" t="str">
        <f>IF(ISBLANK('In Process Calc.'!AV88),"",'In Process Calc.'!AV88)</f>
        <v/>
      </c>
      <c r="DF95" s="243" t="str">
        <f>IF(ISBLANK('In Process Calc.'!AW88),"",'In Process Calc.'!AW88)</f>
        <v/>
      </c>
      <c r="DG95" s="243" t="str">
        <f>IF(ISBLANK('In Process Calc.'!AX88),"",'In Process Calc.'!AX88)</f>
        <v/>
      </c>
      <c r="DH95" s="243" t="str">
        <f>IF(ISBLANK('In Process Calc.'!AY88),"",'In Process Calc.'!AY88)</f>
        <v/>
      </c>
      <c r="DI95" s="243" t="str">
        <f>IF(ISBLANK('In Process Calc.'!AZ88),"",'In Process Calc.'!AZ88)</f>
        <v/>
      </c>
      <c r="DJ95" s="243" t="str">
        <f>IF(ISBLANK('In Process Calc.'!BA88),"",'In Process Calc.'!BA88)</f>
        <v/>
      </c>
      <c r="DK95" s="243" t="str">
        <f>IF(ISBLANK('In Process Calc.'!BB88),"",'In Process Calc.'!BB88)</f>
        <v/>
      </c>
      <c r="DL95" s="243" t="str">
        <f>IF(ISBLANK('In Process Calc.'!BC88),"",'In Process Calc.'!BC88)</f>
        <v/>
      </c>
      <c r="DM95" s="243" t="str">
        <f>IF(ISBLANK('In Process Calc.'!BD88),"",'In Process Calc.'!BD88)</f>
        <v/>
      </c>
      <c r="DN95" s="243" t="str">
        <f>IF(ISBLANK('In Process Calc.'!BE88),"",'In Process Calc.'!BE88)</f>
        <v/>
      </c>
      <c r="DO95" s="243" t="str">
        <f>IF(ISBLANK('In Process Calc.'!BF88),"",'In Process Calc.'!BF88)</f>
        <v/>
      </c>
      <c r="DP95" s="243" t="str">
        <f>IF(ISBLANK('In Process Calc.'!BG88),"",'In Process Calc.'!BG88)</f>
        <v/>
      </c>
      <c r="DQ95" s="243" t="str">
        <f>IF(ISBLANK('In Process Calc.'!BH88),"",'In Process Calc.'!BH88)</f>
        <v/>
      </c>
      <c r="DR95" s="243" t="str">
        <f>IF(ISBLANK('In Process Calc.'!BI88),"",'In Process Calc.'!BI88)</f>
        <v/>
      </c>
      <c r="DS95" s="243" t="str">
        <f>IF(ISBLANK('In Process Calc.'!BJ88),"",'In Process Calc.'!BJ88)</f>
        <v/>
      </c>
      <c r="DT95" s="243" t="str">
        <f>IF(ISBLANK('In Process Calc.'!BK88),"",'In Process Calc.'!BK88)</f>
        <v/>
      </c>
      <c r="DU95" s="243" t="str">
        <f>IF(ISBLANK('In Process Calc.'!BL88),"",'In Process Calc.'!BL88)</f>
        <v/>
      </c>
      <c r="DV95" s="243" t="str">
        <f>IF(ISBLANK('In Process Calc.'!BM88),"",'In Process Calc.'!BM88)</f>
        <v/>
      </c>
      <c r="DW95" s="243" t="str">
        <f>IF(ISBLANK('In Process Calc.'!BN88),"",'In Process Calc.'!BN88)</f>
        <v/>
      </c>
      <c r="DX95" s="243" t="str">
        <f>IF(ISBLANK('In Process Calc.'!BO88),"",'In Process Calc.'!BO88)</f>
        <v/>
      </c>
      <c r="DY95" s="243" t="str">
        <f>IF(ISBLANK('In Process Calc.'!BP88),"",'In Process Calc.'!BP88)</f>
        <v/>
      </c>
      <c r="DZ95" s="243" t="str">
        <f>IF(ISBLANK('In Process Calc.'!BQ88),"",'In Process Calc.'!BQ88)</f>
        <v/>
      </c>
      <c r="EA95" s="243" t="str">
        <f>IF(ISBLANK('In Process Calc.'!BR88),"",'In Process Calc.'!BR88)</f>
        <v/>
      </c>
      <c r="EB95" s="243" t="str">
        <f>IF(ISBLANK('In Process Calc.'!BS88),"",'In Process Calc.'!BS88)</f>
        <v/>
      </c>
      <c r="EC95" s="243" t="str">
        <f>IF(ISBLANK('In Process Calc.'!BT88),"",'In Process Calc.'!BT88)</f>
        <v/>
      </c>
      <c r="ED95" s="243" t="str">
        <f>IF(ISBLANK('In Process Calc.'!BU88),"",'In Process Calc.'!BU88)</f>
        <v/>
      </c>
      <c r="EE95" s="243" t="str">
        <f>IF(ISBLANK('In Process Calc.'!BV88),"",'In Process Calc.'!BV88)</f>
        <v/>
      </c>
      <c r="EF95" s="243" t="str">
        <f>IF(ISBLANK('In Process Calc.'!BW88),"",'In Process Calc.'!BW88)</f>
        <v/>
      </c>
      <c r="EG95" s="243" t="str">
        <f>IF(ISBLANK('In Process Calc.'!BX88),"",'In Process Calc.'!BX88)</f>
        <v/>
      </c>
      <c r="EH95" s="243" t="str">
        <f>IF(ISBLANK('In Process Calc.'!BY88),"",'In Process Calc.'!BY88)</f>
        <v/>
      </c>
      <c r="EI95" s="243" t="str">
        <f>IF(ISBLANK('In Process Calc.'!BZ88),"",'In Process Calc.'!BZ88)</f>
        <v/>
      </c>
      <c r="EJ95" s="243" t="str">
        <f>IF(ISBLANK('In Process Calc.'!CA88),"",'In Process Calc.'!CA88)</f>
        <v/>
      </c>
      <c r="EK95" s="243" t="str">
        <f>IF(ISBLANK('Post Process Calc.'!A95),"",'Post Process Calc.'!A95)</f>
        <v/>
      </c>
      <c r="EL95" s="243" t="str">
        <f>IF(ISBLANK('Post Process Calc.'!C95),"",'Post Process Calc.'!C95)</f>
        <v/>
      </c>
      <c r="EM95" s="243" t="str">
        <f>IF(ISBLANK('Post Process Calc.'!D95),"",'Post Process Calc.'!D95)</f>
        <v/>
      </c>
      <c r="EN95" s="243" t="str">
        <f>IF(ISBLANK('Post Process Calc.'!E95),"",'Post Process Calc.'!E95)</f>
        <v/>
      </c>
      <c r="EO95" s="243" t="str">
        <f>IF(ISBLANK('Post Process Calc.'!F95),"",'Post Process Calc.'!F95)</f>
        <v/>
      </c>
      <c r="EP95" s="243" t="str">
        <f>IF(ISBLANK('Post Process Calc.'!G95),"",'Post Process Calc.'!G95)</f>
        <v/>
      </c>
      <c r="EQ95" s="243" t="str">
        <f>IF(ISBLANK('Post Process Calc.'!H95),"",'Post Process Calc.'!H95)</f>
        <v/>
      </c>
      <c r="ER95" s="243" t="str">
        <f>IF(ISBLANK('Post Process Calc.'!I95),"",'Post Process Calc.'!I95)</f>
        <v/>
      </c>
      <c r="ES95" s="243" t="str">
        <f>IF(ISBLANK('Post Process Calc.'!J95),"",'Post Process Calc.'!J95)</f>
        <v/>
      </c>
      <c r="ET95" s="243" t="str">
        <f>IF(ISBLANK('Post Process Calc.'!K95),"",'Post Process Calc.'!K95)</f>
        <v/>
      </c>
      <c r="EU95" s="243" t="str">
        <f>IF(ISBLANK('Post Process Calc.'!L95),"",'Post Process Calc.'!L95)</f>
        <v/>
      </c>
      <c r="EV95" s="243" t="str">
        <f>IF(ISBLANK('Post Process Calc.'!M95),"",'Post Process Calc.'!M95)</f>
        <v/>
      </c>
      <c r="EW95" s="243" t="str">
        <f>IF(ISBLANK('Post Process Calc.'!N95),"",'Post Process Calc.'!N95)</f>
        <v/>
      </c>
      <c r="EX95" s="243" t="str">
        <f>IF(ISBLANK('Post Process Calc.'!O95),"",'Post Process Calc.'!O95)</f>
        <v/>
      </c>
      <c r="EY95" s="243" t="str">
        <f>IF(ISBLANK('Post Process Calc.'!P95),"",'Post Process Calc.'!P95)</f>
        <v/>
      </c>
      <c r="EZ95" s="243" t="str">
        <f>IF(ISBLANK('Post Process Calc.'!Q95),"",'Post Process Calc.'!Q95)</f>
        <v/>
      </c>
      <c r="FA95" s="243" t="str">
        <f>IF(ISBLANK('Post Process Calc.'!R95),"",'Post Process Calc.'!R95)</f>
        <v/>
      </c>
      <c r="FB95" s="243" t="str">
        <f>IF(ISBLANK('Post Process Calc.'!S95),"",'Post Process Calc.'!S95)</f>
        <v/>
      </c>
      <c r="FC95" s="243" t="str">
        <f>IF(ISBLANK('Post Process Calc.'!T95),"",'Post Process Calc.'!T95)</f>
        <v/>
      </c>
      <c r="FD95" s="243" t="str">
        <f>IF(ISBLANK('Post Process Calc.'!U95),"",'Post Process Calc.'!U95)</f>
        <v/>
      </c>
      <c r="FE95" s="243" t="str">
        <f>IF(ISBLANK('Post Process Calc.'!V95),"",'Post Process Calc.'!V95)</f>
        <v/>
      </c>
      <c r="FF95" s="243" t="str">
        <f>IF(ISBLANK('Post Process Calc.'!W95),"",'Post Process Calc.'!W95)</f>
        <v/>
      </c>
      <c r="FG95" s="243" t="str">
        <f>IF(ISBLANK('Post Process Calc.'!X95),"",'Post Process Calc.'!X95)</f>
        <v/>
      </c>
      <c r="FH95" s="243" t="str">
        <f>IF(ISBLANK('Post Process Calc.'!Y95),"",'Post Process Calc.'!Y95)</f>
        <v/>
      </c>
      <c r="FI95" s="243" t="str">
        <f>IF(ISBLANK('Post Process Calc.'!Z95),"",'Post Process Calc.'!Z95)</f>
        <v/>
      </c>
      <c r="FJ95" s="243" t="str">
        <f>IF(ISBLANK('Post Process Calc.'!AA95),"",'Post Process Calc.'!AA95)</f>
        <v/>
      </c>
      <c r="FK95" s="243" t="str">
        <f>IF(ISBLANK('Post Process Calc.'!AB95),"",'Post Process Calc.'!AB95)</f>
        <v/>
      </c>
      <c r="FL95" s="243" t="str">
        <f>IF(ISBLANK('Post Process Calc.'!AC95),"",'Post Process Calc.'!AC95)</f>
        <v/>
      </c>
      <c r="FM95" s="243" t="str">
        <f>IF(ISBLANK('Post Process Calc.'!AD95),"",'Post Process Calc.'!AD95)</f>
        <v/>
      </c>
      <c r="FN95" s="243" t="str">
        <f>IF(ISBLANK('Post Process Calc.'!AE95),"",'Post Process Calc.'!AE95)</f>
        <v/>
      </c>
      <c r="FO95" s="243" t="str">
        <f>IF(ISBLANK('Post Process Calc.'!AF95),"",'Post Process Calc.'!AF95)</f>
        <v/>
      </c>
      <c r="FP95" s="243" t="str">
        <f>IF(ISBLANK('Post Process Calc.'!AG95),"",'Post Process Calc.'!AG95)</f>
        <v/>
      </c>
      <c r="FQ95" s="243" t="str">
        <f>IF(ISBLANK('Post Process Calc.'!AH95),"",'Post Process Calc.'!AH95)</f>
        <v/>
      </c>
      <c r="FR95" s="243" t="str">
        <f>IF(ISBLANK('Post Process Calc.'!AI95),"",'Post Process Calc.'!AI95)</f>
        <v/>
      </c>
      <c r="FS95" s="243" t="str">
        <f>IF(ISBLANK('Post Process Calc.'!AJ95),"",'Post Process Calc.'!AJ95)</f>
        <v/>
      </c>
    </row>
    <row r="96" spans="1:175">
      <c r="A96" s="238" t="str">
        <f>IF(Glutamine!B87&lt;&gt;0,Glutamine!$B$1,"")</f>
        <v/>
      </c>
      <c r="B96" s="238" t="str">
        <f>IF(ISBLANK(Glutamine!A87),"",Glutamine!A87)</f>
        <v/>
      </c>
      <c r="C96" s="245" t="str">
        <f>IF(ISBLANK(Glutamine!B87),"",Glutamine!B87)</f>
        <v/>
      </c>
      <c r="D96" s="246" t="str">
        <f>IF(ISBLANK(Glutamine!C87),"",Glutamine!C87)</f>
        <v/>
      </c>
      <c r="E96" s="238" t="str">
        <f>IF(ISBLANK(Glutamine!D87),"",Glutamine!D87)</f>
        <v/>
      </c>
      <c r="F96" s="238" t="str">
        <f>IF(ISBLANK(Glutamine!E87),"",Glutamine!E87)</f>
        <v/>
      </c>
      <c r="G96" s="238" t="str">
        <f>IF(ISBLANK(Glutamine!G87),"",Glutamine!G87)</f>
        <v/>
      </c>
      <c r="H96" s="238" t="str">
        <f>IF(ISBLANK(Glutamine!H87),"",Glutamine!H87)</f>
        <v/>
      </c>
      <c r="I96" s="238" t="str">
        <f>IF(ISBLANK(Glutamine!I87),"",Glutamine!I87)</f>
        <v/>
      </c>
      <c r="J96" s="238" t="str">
        <f>IF(ISBLANK(Glutamine!J87),"",Glutamine!J87)</f>
        <v/>
      </c>
      <c r="K96" s="238" t="str">
        <f>IF(ISBLANK(Glutamine!K87),"",Glutamine!K87)</f>
        <v/>
      </c>
      <c r="L96" s="238" t="str">
        <f>IF(ISBLANK(Glutamine!L87),"",Glutamine!L87)</f>
        <v/>
      </c>
      <c r="M96" s="238" t="str">
        <f>IF(ISBLANK(Glutamine!M87),"",Glutamine!M87)</f>
        <v/>
      </c>
      <c r="N96" s="238" t="str">
        <f>IF(ISBLANK(Glutamine!N87),"",Glutamine!N87)</f>
        <v/>
      </c>
      <c r="O96" s="238" t="str">
        <f>IF(ISBLANK(Glutamine!O87),"",Glutamine!O87)</f>
        <v/>
      </c>
      <c r="P96" s="238" t="str">
        <f>IF(ISBLANK(Glutamine!P87),"",Glutamine!P87)</f>
        <v/>
      </c>
      <c r="Q96" s="238" t="str">
        <f>IF(ISBLANK(Glutamine!Q87),"",Glutamine!Q87)</f>
        <v/>
      </c>
      <c r="R96" s="238" t="str">
        <f>IF(ISBLANK(Glutamine!R87),"",Glutamine!R87)</f>
        <v/>
      </c>
      <c r="S96" s="238" t="str">
        <f>IF(ISBLANK(Glutamine!S87),"",Glutamine!S87)</f>
        <v/>
      </c>
      <c r="T96" s="238" t="str">
        <f>IF(ISBLANK(Glutamine!T87),"",Glutamine!T87)</f>
        <v/>
      </c>
      <c r="U96" s="238" t="str">
        <f>IF(ISBLANK(Glutamine!U87),"",Glutamine!U87)</f>
        <v/>
      </c>
      <c r="V96" s="238" t="str">
        <f>IF(ISBLANK(Glutamine!V87),"",Glutamine!V87)</f>
        <v/>
      </c>
      <c r="W96" s="238" t="str">
        <f>IF(ISBLANK(Glutamine!W87),"",Glutamine!W87)</f>
        <v/>
      </c>
      <c r="X96" s="238" t="str">
        <f>IF(ISBLANK(Glutamine!X87),"",Glutamine!X87)</f>
        <v/>
      </c>
      <c r="Y96" s="238" t="str">
        <f>IF(ISBLANK(Glutamine!Y87),"",Glutamine!Y87)</f>
        <v/>
      </c>
      <c r="Z96" s="238" t="str">
        <f>IF(ISBLANK(Glutamine!Z87),"",Glutamine!Z87)</f>
        <v/>
      </c>
      <c r="AA96" s="238" t="str">
        <f>IF(ISBLANK(Glutamine!AA87),"",Glutamine!AA87)</f>
        <v/>
      </c>
      <c r="AB96" s="238" t="str">
        <f>IF(ISBLANK(Glutamine!AB87),"",Glutamine!AB87)</f>
        <v/>
      </c>
      <c r="AC96" s="238" t="str">
        <f>IF(ISBLANK(Glutamine!AC87),"",Glutamine!AC87)</f>
        <v/>
      </c>
      <c r="AD96" s="238" t="str">
        <f>IF(ISBLANK(Glutamine!AD87),"",Glutamine!AD87)</f>
        <v/>
      </c>
      <c r="AE96" s="238" t="str">
        <f>IF(ISBLANK(Glutamine!AE87),"",Glutamine!AE87)</f>
        <v/>
      </c>
      <c r="AF96" s="238" t="str">
        <f>IF(ISBLANK(Glutamine!AF87),"",Glutamine!AF87)</f>
        <v/>
      </c>
      <c r="AG96" s="238" t="str">
        <f>IF(ISBLANK(Glutamine!AG87),"",Glutamine!AG87)</f>
        <v/>
      </c>
      <c r="AH96" s="238" t="str">
        <f>IF(ISBLANK(Glutamine!AH87),"",Glutamine!AH87)</f>
        <v/>
      </c>
      <c r="AI96" s="238" t="str">
        <f>IF(ISBLANK(Glutamine!AI87),"",Glutamine!AI87)</f>
        <v/>
      </c>
      <c r="AJ96" s="238" t="str">
        <f>IF(ISBLANK(Glutamine!AJ87),"",Glutamine!AJ87)</f>
        <v/>
      </c>
      <c r="AK96" s="238" t="str">
        <f>IF(ISBLANK(Glutamine!AK87),"",Glutamine!AK87)</f>
        <v/>
      </c>
      <c r="AL96" s="238" t="str">
        <f>IF(ISBLANK(Glutamine!AL87),"",Glutamine!AL87)</f>
        <v/>
      </c>
      <c r="AM96" s="238" t="str">
        <f>IF(ISBLANK(Glutamine!AM87),"",Glutamine!AM87)</f>
        <v/>
      </c>
      <c r="AN96" s="238" t="str">
        <f>IF(ISBLANK(Glutamine!AN87),"",Glutamine!AN87)</f>
        <v/>
      </c>
      <c r="AO96" s="238" t="str">
        <f>IF(ISBLANK(Glutamine!AO87),"",Glutamine!AO87)</f>
        <v/>
      </c>
      <c r="AP96" s="238" t="str">
        <f>IF(ISBLANK(Glutamine!AP87),"",Glutamine!AP87)</f>
        <v/>
      </c>
      <c r="AQ96" s="238" t="e">
        <f>IF(ISBLANK(Glutamine!#REF!),"",Glutamine!#REF!)</f>
        <v>#REF!</v>
      </c>
      <c r="AR96" s="238" t="e">
        <f>IF(ISBLANK(Glutamine!#REF!),"",Glutamine!#REF!)</f>
        <v>#REF!</v>
      </c>
      <c r="AS96" s="238" t="e">
        <f>IF(ISBLANK(Glutamine!#REF!),"",Glutamine!#REF!)</f>
        <v>#REF!</v>
      </c>
      <c r="AT96" s="238" t="e">
        <f>IF(ISBLANK(Glutamine!#REF!),"",Glutamine!#REF!)</f>
        <v>#REF!</v>
      </c>
      <c r="AU96" s="238" t="e">
        <f>IF(ISBLANK(Glutamine!#REF!),"",Glutamine!#REF!)</f>
        <v>#REF!</v>
      </c>
      <c r="AV96" s="238" t="e">
        <f>IF(ISBLANK(Glutamine!#REF!),"",Glutamine!#REF!)</f>
        <v>#REF!</v>
      </c>
      <c r="AW96" s="238" t="e">
        <f>IF(ISBLANK(Glutamine!#REF!),"",Glutamine!#REF!)</f>
        <v>#REF!</v>
      </c>
      <c r="AX96" s="238" t="e">
        <f>IF(ISBLANK(Glutamine!#REF!),"",Glutamine!#REF!)</f>
        <v>#REF!</v>
      </c>
      <c r="AY96" s="238" t="e">
        <f>IF(ISBLANK(Glutamine!#REF!),"",Glutamine!#REF!)</f>
        <v>#REF!</v>
      </c>
      <c r="AZ96" s="238" t="e">
        <f>IF(ISBLANK(Glutamine!#REF!),"",Glutamine!#REF!)</f>
        <v>#REF!</v>
      </c>
      <c r="BA96" s="238" t="e">
        <f>IF(ISBLANK(Glutamine!#REF!),"",Glutamine!#REF!)</f>
        <v>#REF!</v>
      </c>
      <c r="BB96" s="238" t="e">
        <f>IF(ISBLANK(Glutamine!#REF!),"",Glutamine!#REF!)</f>
        <v>#REF!</v>
      </c>
      <c r="BC96" s="238" t="e">
        <f>IF(ISBLANK(Glutamine!#REF!),"",Glutamine!#REF!)</f>
        <v>#REF!</v>
      </c>
      <c r="BD96" s="238" t="e">
        <f>IF(ISBLANK(Glutamine!#REF!),"",Glutamine!#REF!)</f>
        <v>#REF!</v>
      </c>
      <c r="BE96" s="238" t="e">
        <f>IF(ISBLANK(Glutamine!#REF!),"",Glutamine!#REF!)</f>
        <v>#REF!</v>
      </c>
      <c r="BF96" s="238" t="e">
        <f>IF(ISBLANK(Glutamine!#REF!),"",Glutamine!#REF!)</f>
        <v>#REF!</v>
      </c>
      <c r="BG96" s="238" t="e">
        <f>IF(ISBLANK(Glutamine!#REF!),"",Glutamine!#REF!)</f>
        <v>#REF!</v>
      </c>
      <c r="BH96" s="238" t="e">
        <f>IF(ISBLANK(Glutamine!#REF!),"",Glutamine!#REF!)</f>
        <v>#REF!</v>
      </c>
      <c r="BI96" s="238" t="e">
        <f>IF(ISBLANK(Glutamine!#REF!),"",Glutamine!#REF!)</f>
        <v>#REF!</v>
      </c>
      <c r="BJ96" s="238" t="e">
        <f>IF(ISBLANK(Glutamine!#REF!),"",Glutamine!#REF!)</f>
        <v>#REF!</v>
      </c>
      <c r="BK96" s="238" t="e">
        <f>IF(ISBLANK(Glutamine!#REF!),"",Glutamine!#REF!)</f>
        <v>#REF!</v>
      </c>
      <c r="BL96" s="238" t="e">
        <f>IF(ISBLANK(Glutamine!#REF!),"",Glutamine!#REF!)</f>
        <v>#REF!</v>
      </c>
      <c r="BM96" s="238" t="e">
        <f>IF(ISBLANK(Glutamine!#REF!),"",Glutamine!#REF!)</f>
        <v>#REF!</v>
      </c>
      <c r="BN96" s="238" t="str">
        <f>IF(ISBLANK('In Process Calc.'!B89),"",ROUND('In Process Calc.'!B89,2))</f>
        <v/>
      </c>
      <c r="BO96" s="238" t="str">
        <f>IF(ISBLANK('In Process Calc.'!C89),"",ROUND('In Process Calc.'!C89,2))</f>
        <v/>
      </c>
      <c r="BP96" s="238" t="str">
        <f>IF(ISBLANK('In Process Calc.'!E89),"",'In Process Calc.'!E89)</f>
        <v/>
      </c>
      <c r="BQ96" s="238" t="str">
        <f>IF(ISBLANK('In Process Calc.'!F89),"",'In Process Calc.'!F89)</f>
        <v/>
      </c>
      <c r="BR96" s="238" t="str">
        <f>IF(ISBLANK('In Process Calc.'!H89),"",'In Process Calc.'!H89)</f>
        <v/>
      </c>
      <c r="BS96" s="238" t="str">
        <f>IF(ISBLANK('In Process Calc.'!J89),"",'In Process Calc.'!J89)</f>
        <v/>
      </c>
      <c r="BT96" s="238" t="str">
        <f>IF(ISBLANK('In Process Calc.'!K89),"",'In Process Calc.'!K89)</f>
        <v/>
      </c>
      <c r="BU96" s="238" t="str">
        <f>IF(ISBLANK('In Process Calc.'!L89),"",'In Process Calc.'!L89)</f>
        <v/>
      </c>
      <c r="BV96" s="243" t="str">
        <f>IF(ISBLANK('In Process Calc.'!M89),"",'In Process Calc.'!M89)</f>
        <v/>
      </c>
      <c r="BW96" s="243" t="str">
        <f>IF(ISBLANK('In Process Calc.'!N89),"",'In Process Calc.'!N89)</f>
        <v/>
      </c>
      <c r="BX96" s="243" t="str">
        <f>IF(ISBLANK('In Process Calc.'!O89),"",'In Process Calc.'!O89)</f>
        <v/>
      </c>
      <c r="BY96" s="243" t="str">
        <f>IF(ISBLANK('In Process Calc.'!P89),"",'In Process Calc.'!P89)</f>
        <v/>
      </c>
      <c r="BZ96" s="243" t="str">
        <f>IF(ISBLANK('In Process Calc.'!Q89),"",'In Process Calc.'!Q89)</f>
        <v/>
      </c>
      <c r="CA96" s="243" t="str">
        <f>IF(ISBLANK('In Process Calc.'!R89),"",'In Process Calc.'!R89)</f>
        <v/>
      </c>
      <c r="CB96" s="243" t="str">
        <f>IF(ISBLANK('In Process Calc.'!S89),"",'In Process Calc.'!S89)</f>
        <v/>
      </c>
      <c r="CC96" s="243" t="str">
        <f>IF(ISBLANK('In Process Calc.'!T89),"",'In Process Calc.'!T89)</f>
        <v/>
      </c>
      <c r="CD96" s="243" t="str">
        <f>IF(ISBLANK('In Process Calc.'!U89),"",'In Process Calc.'!U89)</f>
        <v/>
      </c>
      <c r="CE96" s="243" t="str">
        <f>IF(ISBLANK('In Process Calc.'!V89),"",'In Process Calc.'!V89)</f>
        <v/>
      </c>
      <c r="CF96" s="243" t="str">
        <f>IF(ISBLANK('In Process Calc.'!W89),"",'In Process Calc.'!W89)</f>
        <v/>
      </c>
      <c r="CG96" s="243" t="str">
        <f>IF(ISBLANK('In Process Calc.'!X89),"",'In Process Calc.'!X89)</f>
        <v/>
      </c>
      <c r="CH96" s="243" t="str">
        <f>IF(ISBLANK('In Process Calc.'!Y89),"",'In Process Calc.'!Y89)</f>
        <v/>
      </c>
      <c r="CI96" s="243" t="str">
        <f>IF(ISBLANK('In Process Calc.'!Z89),"",'In Process Calc.'!Z89)</f>
        <v/>
      </c>
      <c r="CJ96" s="243" t="str">
        <f>IF(ISBLANK('In Process Calc.'!AA89),"",'In Process Calc.'!AA89)</f>
        <v/>
      </c>
      <c r="CK96" s="243" t="str">
        <f>IF(ISBLANK('In Process Calc.'!AB89),"",'In Process Calc.'!AB89)</f>
        <v/>
      </c>
      <c r="CL96" s="243" t="str">
        <f>IF(ISBLANK('In Process Calc.'!AC89),"",'In Process Calc.'!AC89)</f>
        <v/>
      </c>
      <c r="CM96" s="243" t="str">
        <f>IF(ISBLANK('In Process Calc.'!AD89),"",'In Process Calc.'!AD89)</f>
        <v/>
      </c>
      <c r="CN96" s="243" t="str">
        <f>IF(ISBLANK('In Process Calc.'!AE89),"",'In Process Calc.'!AE89)</f>
        <v/>
      </c>
      <c r="CO96" s="243" t="str">
        <f>IF(ISBLANK('In Process Calc.'!AF89),"",'In Process Calc.'!AF89)</f>
        <v/>
      </c>
      <c r="CP96" s="243" t="str">
        <f>IF(ISBLANK('In Process Calc.'!AG89),"",'In Process Calc.'!AG89)</f>
        <v/>
      </c>
      <c r="CQ96" s="243" t="str">
        <f>IF(ISBLANK('In Process Calc.'!AH89),"",'In Process Calc.'!AH89)</f>
        <v/>
      </c>
      <c r="CR96" s="243" t="str">
        <f>IF(ISBLANK('In Process Calc.'!AI89),"",'In Process Calc.'!AI89)</f>
        <v/>
      </c>
      <c r="CS96" s="243" t="str">
        <f>IF(ISBLANK('In Process Calc.'!AJ89),"",'In Process Calc.'!AJ89)</f>
        <v/>
      </c>
      <c r="CT96" s="243" t="str">
        <f>IF(ISBLANK('In Process Calc.'!AK89),"",'In Process Calc.'!AK89)</f>
        <v/>
      </c>
      <c r="CU96" s="243" t="str">
        <f>IF(ISBLANK('In Process Calc.'!AL89),"",'In Process Calc.'!AL89)</f>
        <v/>
      </c>
      <c r="CV96" s="243" t="str">
        <f>IF(ISBLANK('In Process Calc.'!AM89),"",'In Process Calc.'!AM89)</f>
        <v/>
      </c>
      <c r="CW96" s="243" t="str">
        <f>IF(ISBLANK('In Process Calc.'!AN89),"",'In Process Calc.'!AN89)</f>
        <v/>
      </c>
      <c r="CX96" s="243" t="str">
        <f>IF(ISBLANK('In Process Calc.'!AO89),"",'In Process Calc.'!AO89)</f>
        <v/>
      </c>
      <c r="CY96" s="243" t="str">
        <f>IF(ISBLANK('In Process Calc.'!AP89),"",'In Process Calc.'!AP89)</f>
        <v/>
      </c>
      <c r="CZ96" s="243" t="str">
        <f>IF(ISBLANK('In Process Calc.'!AQ89),"",'In Process Calc.'!AQ89)</f>
        <v/>
      </c>
      <c r="DA96" s="243" t="str">
        <f>IF(ISBLANK('In Process Calc.'!AR89),"",'In Process Calc.'!AR89)</f>
        <v/>
      </c>
      <c r="DB96" s="243" t="str">
        <f>IF(ISBLANK('In Process Calc.'!AS89),"",'In Process Calc.'!AS89)</f>
        <v/>
      </c>
      <c r="DC96" s="243" t="str">
        <f>IF(ISBLANK('In Process Calc.'!AT89),"",'In Process Calc.'!AT89)</f>
        <v/>
      </c>
      <c r="DD96" s="243" t="str">
        <f>IF(ISBLANK('In Process Calc.'!AU89),"",'In Process Calc.'!AU89)</f>
        <v/>
      </c>
      <c r="DE96" s="243" t="str">
        <f>IF(ISBLANK('In Process Calc.'!AV89),"",'In Process Calc.'!AV89)</f>
        <v/>
      </c>
      <c r="DF96" s="243" t="str">
        <f>IF(ISBLANK('In Process Calc.'!AW89),"",'In Process Calc.'!AW89)</f>
        <v/>
      </c>
      <c r="DG96" s="243" t="str">
        <f>IF(ISBLANK('In Process Calc.'!AX89),"",'In Process Calc.'!AX89)</f>
        <v/>
      </c>
      <c r="DH96" s="243" t="str">
        <f>IF(ISBLANK('In Process Calc.'!AY89),"",'In Process Calc.'!AY89)</f>
        <v/>
      </c>
      <c r="DI96" s="243" t="str">
        <f>IF(ISBLANK('In Process Calc.'!AZ89),"",'In Process Calc.'!AZ89)</f>
        <v/>
      </c>
      <c r="DJ96" s="243" t="str">
        <f>IF(ISBLANK('In Process Calc.'!BA89),"",'In Process Calc.'!BA89)</f>
        <v/>
      </c>
      <c r="DK96" s="243" t="str">
        <f>IF(ISBLANK('In Process Calc.'!BB89),"",'In Process Calc.'!BB89)</f>
        <v/>
      </c>
      <c r="DL96" s="243" t="str">
        <f>IF(ISBLANK('In Process Calc.'!BC89),"",'In Process Calc.'!BC89)</f>
        <v/>
      </c>
      <c r="DM96" s="243" t="str">
        <f>IF(ISBLANK('In Process Calc.'!BD89),"",'In Process Calc.'!BD89)</f>
        <v/>
      </c>
      <c r="DN96" s="243" t="str">
        <f>IF(ISBLANK('In Process Calc.'!BE89),"",'In Process Calc.'!BE89)</f>
        <v/>
      </c>
      <c r="DO96" s="243" t="str">
        <f>IF(ISBLANK('In Process Calc.'!BF89),"",'In Process Calc.'!BF89)</f>
        <v/>
      </c>
      <c r="DP96" s="243" t="str">
        <f>IF(ISBLANK('In Process Calc.'!BG89),"",'In Process Calc.'!BG89)</f>
        <v/>
      </c>
      <c r="DQ96" s="243" t="str">
        <f>IF(ISBLANK('In Process Calc.'!BH89),"",'In Process Calc.'!BH89)</f>
        <v/>
      </c>
      <c r="DR96" s="243" t="str">
        <f>IF(ISBLANK('In Process Calc.'!BI89),"",'In Process Calc.'!BI89)</f>
        <v/>
      </c>
      <c r="DS96" s="243" t="str">
        <f>IF(ISBLANK('In Process Calc.'!BJ89),"",'In Process Calc.'!BJ89)</f>
        <v/>
      </c>
      <c r="DT96" s="243" t="str">
        <f>IF(ISBLANK('In Process Calc.'!BK89),"",'In Process Calc.'!BK89)</f>
        <v/>
      </c>
      <c r="DU96" s="243" t="str">
        <f>IF(ISBLANK('In Process Calc.'!BL89),"",'In Process Calc.'!BL89)</f>
        <v/>
      </c>
      <c r="DV96" s="243" t="str">
        <f>IF(ISBLANK('In Process Calc.'!BM89),"",'In Process Calc.'!BM89)</f>
        <v/>
      </c>
      <c r="DW96" s="243" t="str">
        <f>IF(ISBLANK('In Process Calc.'!BN89),"",'In Process Calc.'!BN89)</f>
        <v/>
      </c>
      <c r="DX96" s="243" t="str">
        <f>IF(ISBLANK('In Process Calc.'!BO89),"",'In Process Calc.'!BO89)</f>
        <v/>
      </c>
      <c r="DY96" s="243" t="str">
        <f>IF(ISBLANK('In Process Calc.'!BP89),"",'In Process Calc.'!BP89)</f>
        <v/>
      </c>
      <c r="DZ96" s="243" t="str">
        <f>IF(ISBLANK('In Process Calc.'!BQ89),"",'In Process Calc.'!BQ89)</f>
        <v/>
      </c>
      <c r="EA96" s="243" t="str">
        <f>IF(ISBLANK('In Process Calc.'!BR89),"",'In Process Calc.'!BR89)</f>
        <v/>
      </c>
      <c r="EB96" s="243" t="str">
        <f>IF(ISBLANK('In Process Calc.'!BS89),"",'In Process Calc.'!BS89)</f>
        <v/>
      </c>
      <c r="EC96" s="243" t="str">
        <f>IF(ISBLANK('In Process Calc.'!BT89),"",'In Process Calc.'!BT89)</f>
        <v/>
      </c>
      <c r="ED96" s="243" t="str">
        <f>IF(ISBLANK('In Process Calc.'!BU89),"",'In Process Calc.'!BU89)</f>
        <v/>
      </c>
      <c r="EE96" s="243" t="str">
        <f>IF(ISBLANK('In Process Calc.'!BV89),"",'In Process Calc.'!BV89)</f>
        <v/>
      </c>
      <c r="EF96" s="243" t="str">
        <f>IF(ISBLANK('In Process Calc.'!BW89),"",'In Process Calc.'!BW89)</f>
        <v/>
      </c>
      <c r="EG96" s="243" t="str">
        <f>IF(ISBLANK('In Process Calc.'!BX89),"",'In Process Calc.'!BX89)</f>
        <v/>
      </c>
      <c r="EH96" s="243" t="str">
        <f>IF(ISBLANK('In Process Calc.'!BY89),"",'In Process Calc.'!BY89)</f>
        <v/>
      </c>
      <c r="EI96" s="243" t="str">
        <f>IF(ISBLANK('In Process Calc.'!BZ89),"",'In Process Calc.'!BZ89)</f>
        <v/>
      </c>
      <c r="EJ96" s="243" t="str">
        <f>IF(ISBLANK('In Process Calc.'!CA89),"",'In Process Calc.'!CA89)</f>
        <v/>
      </c>
      <c r="EK96" s="243" t="str">
        <f>IF(ISBLANK('Post Process Calc.'!A96),"",'Post Process Calc.'!A96)</f>
        <v/>
      </c>
      <c r="EL96" s="243" t="str">
        <f>IF(ISBLANK('Post Process Calc.'!C96),"",'Post Process Calc.'!C96)</f>
        <v/>
      </c>
      <c r="EM96" s="243" t="str">
        <f>IF(ISBLANK('Post Process Calc.'!D96),"",'Post Process Calc.'!D96)</f>
        <v/>
      </c>
      <c r="EN96" s="243" t="str">
        <f>IF(ISBLANK('Post Process Calc.'!E96),"",'Post Process Calc.'!E96)</f>
        <v/>
      </c>
      <c r="EO96" s="243" t="str">
        <f>IF(ISBLANK('Post Process Calc.'!F96),"",'Post Process Calc.'!F96)</f>
        <v/>
      </c>
      <c r="EP96" s="243" t="str">
        <f>IF(ISBLANK('Post Process Calc.'!G96),"",'Post Process Calc.'!G96)</f>
        <v/>
      </c>
      <c r="EQ96" s="243" t="str">
        <f>IF(ISBLANK('Post Process Calc.'!H96),"",'Post Process Calc.'!H96)</f>
        <v/>
      </c>
      <c r="ER96" s="243" t="str">
        <f>IF(ISBLANK('Post Process Calc.'!I96),"",'Post Process Calc.'!I96)</f>
        <v/>
      </c>
      <c r="ES96" s="243" t="str">
        <f>IF(ISBLANK('Post Process Calc.'!J96),"",'Post Process Calc.'!J96)</f>
        <v/>
      </c>
      <c r="ET96" s="243" t="str">
        <f>IF(ISBLANK('Post Process Calc.'!K96),"",'Post Process Calc.'!K96)</f>
        <v/>
      </c>
      <c r="EU96" s="243" t="str">
        <f>IF(ISBLANK('Post Process Calc.'!L96),"",'Post Process Calc.'!L96)</f>
        <v/>
      </c>
      <c r="EV96" s="243" t="str">
        <f>IF(ISBLANK('Post Process Calc.'!M96),"",'Post Process Calc.'!M96)</f>
        <v/>
      </c>
      <c r="EW96" s="243" t="str">
        <f>IF(ISBLANK('Post Process Calc.'!N96),"",'Post Process Calc.'!N96)</f>
        <v/>
      </c>
      <c r="EX96" s="243" t="str">
        <f>IF(ISBLANK('Post Process Calc.'!O96),"",'Post Process Calc.'!O96)</f>
        <v/>
      </c>
      <c r="EY96" s="243" t="str">
        <f>IF(ISBLANK('Post Process Calc.'!P96),"",'Post Process Calc.'!P96)</f>
        <v/>
      </c>
      <c r="EZ96" s="243" t="str">
        <f>IF(ISBLANK('Post Process Calc.'!Q96),"",'Post Process Calc.'!Q96)</f>
        <v/>
      </c>
      <c r="FA96" s="243" t="str">
        <f>IF(ISBLANK('Post Process Calc.'!R96),"",'Post Process Calc.'!R96)</f>
        <v/>
      </c>
      <c r="FB96" s="243" t="str">
        <f>IF(ISBLANK('Post Process Calc.'!S96),"",'Post Process Calc.'!S96)</f>
        <v/>
      </c>
      <c r="FC96" s="243" t="str">
        <f>IF(ISBLANK('Post Process Calc.'!T96),"",'Post Process Calc.'!T96)</f>
        <v/>
      </c>
      <c r="FD96" s="243" t="str">
        <f>IF(ISBLANK('Post Process Calc.'!U96),"",'Post Process Calc.'!U96)</f>
        <v/>
      </c>
      <c r="FE96" s="243" t="str">
        <f>IF(ISBLANK('Post Process Calc.'!V96),"",'Post Process Calc.'!V96)</f>
        <v/>
      </c>
      <c r="FF96" s="243" t="str">
        <f>IF(ISBLANK('Post Process Calc.'!W96),"",'Post Process Calc.'!W96)</f>
        <v/>
      </c>
      <c r="FG96" s="243" t="str">
        <f>IF(ISBLANK('Post Process Calc.'!X96),"",'Post Process Calc.'!X96)</f>
        <v/>
      </c>
      <c r="FH96" s="243" t="str">
        <f>IF(ISBLANK('Post Process Calc.'!Y96),"",'Post Process Calc.'!Y96)</f>
        <v/>
      </c>
      <c r="FI96" s="243" t="str">
        <f>IF(ISBLANK('Post Process Calc.'!Z96),"",'Post Process Calc.'!Z96)</f>
        <v/>
      </c>
      <c r="FJ96" s="243" t="str">
        <f>IF(ISBLANK('Post Process Calc.'!AA96),"",'Post Process Calc.'!AA96)</f>
        <v/>
      </c>
      <c r="FK96" s="243" t="str">
        <f>IF(ISBLANK('Post Process Calc.'!AB96),"",'Post Process Calc.'!AB96)</f>
        <v/>
      </c>
      <c r="FL96" s="243" t="str">
        <f>IF(ISBLANK('Post Process Calc.'!AC96),"",'Post Process Calc.'!AC96)</f>
        <v/>
      </c>
      <c r="FM96" s="243" t="str">
        <f>IF(ISBLANK('Post Process Calc.'!AD96),"",'Post Process Calc.'!AD96)</f>
        <v/>
      </c>
      <c r="FN96" s="243" t="str">
        <f>IF(ISBLANK('Post Process Calc.'!AE96),"",'Post Process Calc.'!AE96)</f>
        <v/>
      </c>
      <c r="FO96" s="243" t="str">
        <f>IF(ISBLANK('Post Process Calc.'!AF96),"",'Post Process Calc.'!AF96)</f>
        <v/>
      </c>
      <c r="FP96" s="243" t="str">
        <f>IF(ISBLANK('Post Process Calc.'!AG96),"",'Post Process Calc.'!AG96)</f>
        <v/>
      </c>
      <c r="FQ96" s="243" t="str">
        <f>IF(ISBLANK('Post Process Calc.'!AH96),"",'Post Process Calc.'!AH96)</f>
        <v/>
      </c>
      <c r="FR96" s="243" t="str">
        <f>IF(ISBLANK('Post Process Calc.'!AI96),"",'Post Process Calc.'!AI96)</f>
        <v/>
      </c>
      <c r="FS96" s="243" t="str">
        <f>IF(ISBLANK('Post Process Calc.'!AJ96),"",'Post Process Calc.'!AJ96)</f>
        <v/>
      </c>
    </row>
    <row r="97" spans="1:175">
      <c r="A97" s="238" t="str">
        <f>IF(Glutamine!B88&lt;&gt;0,Glutamine!$B$1,"")</f>
        <v/>
      </c>
      <c r="B97" s="238" t="str">
        <f>IF(ISBLANK(Glutamine!A88),"",Glutamine!A88)</f>
        <v/>
      </c>
      <c r="C97" s="245" t="str">
        <f>IF(ISBLANK(Glutamine!B88),"",Glutamine!B88)</f>
        <v/>
      </c>
      <c r="D97" s="246" t="str">
        <f>IF(ISBLANK(Glutamine!C88),"",Glutamine!C88)</f>
        <v/>
      </c>
      <c r="E97" s="238" t="str">
        <f>IF(ISBLANK(Glutamine!D88),"",Glutamine!D88)</f>
        <v/>
      </c>
      <c r="F97" s="238" t="str">
        <f>IF(ISBLANK(Glutamine!E88),"",Glutamine!E88)</f>
        <v/>
      </c>
      <c r="G97" s="238" t="str">
        <f>IF(ISBLANK(Glutamine!G88),"",Glutamine!G88)</f>
        <v/>
      </c>
      <c r="H97" s="238" t="str">
        <f>IF(ISBLANK(Glutamine!H88),"",Glutamine!H88)</f>
        <v/>
      </c>
      <c r="I97" s="238" t="str">
        <f>IF(ISBLANK(Glutamine!I88),"",Glutamine!I88)</f>
        <v/>
      </c>
      <c r="J97" s="238" t="str">
        <f>IF(ISBLANK(Glutamine!J88),"",Glutamine!J88)</f>
        <v/>
      </c>
      <c r="K97" s="238" t="str">
        <f>IF(ISBLANK(Glutamine!K88),"",Glutamine!K88)</f>
        <v/>
      </c>
      <c r="L97" s="238" t="str">
        <f>IF(ISBLANK(Glutamine!L88),"",Glutamine!L88)</f>
        <v/>
      </c>
      <c r="M97" s="238" t="str">
        <f>IF(ISBLANK(Glutamine!M88),"",Glutamine!M88)</f>
        <v/>
      </c>
      <c r="N97" s="238" t="str">
        <f>IF(ISBLANK(Glutamine!N88),"",Glutamine!N88)</f>
        <v/>
      </c>
      <c r="O97" s="238" t="str">
        <f>IF(ISBLANK(Glutamine!O88),"",Glutamine!O88)</f>
        <v/>
      </c>
      <c r="P97" s="238" t="str">
        <f>IF(ISBLANK(Glutamine!P88),"",Glutamine!P88)</f>
        <v/>
      </c>
      <c r="Q97" s="238" t="str">
        <f>IF(ISBLANK(Glutamine!Q88),"",Glutamine!Q88)</f>
        <v/>
      </c>
      <c r="R97" s="238" t="str">
        <f>IF(ISBLANK(Glutamine!R88),"",Glutamine!R88)</f>
        <v/>
      </c>
      <c r="S97" s="238" t="str">
        <f>IF(ISBLANK(Glutamine!S88),"",Glutamine!S88)</f>
        <v/>
      </c>
      <c r="T97" s="238" t="str">
        <f>IF(ISBLANK(Glutamine!T88),"",Glutamine!T88)</f>
        <v/>
      </c>
      <c r="U97" s="238" t="str">
        <f>IF(ISBLANK(Glutamine!U88),"",Glutamine!U88)</f>
        <v/>
      </c>
      <c r="V97" s="238" t="str">
        <f>IF(ISBLANK(Glutamine!V88),"",Glutamine!V88)</f>
        <v/>
      </c>
      <c r="W97" s="238" t="str">
        <f>IF(ISBLANK(Glutamine!W88),"",Glutamine!W88)</f>
        <v/>
      </c>
      <c r="X97" s="238" t="str">
        <f>IF(ISBLANK(Glutamine!X88),"",Glutamine!X88)</f>
        <v/>
      </c>
      <c r="Y97" s="238" t="str">
        <f>IF(ISBLANK(Glutamine!Y88),"",Glutamine!Y88)</f>
        <v/>
      </c>
      <c r="Z97" s="238" t="str">
        <f>IF(ISBLANK(Glutamine!Z88),"",Glutamine!Z88)</f>
        <v/>
      </c>
      <c r="AA97" s="238" t="str">
        <f>IF(ISBLANK(Glutamine!AA88),"",Glutamine!AA88)</f>
        <v/>
      </c>
      <c r="AB97" s="238" t="str">
        <f>IF(ISBLANK(Glutamine!AB88),"",Glutamine!AB88)</f>
        <v/>
      </c>
      <c r="AC97" s="238" t="str">
        <f>IF(ISBLANK(Glutamine!AC88),"",Glutamine!AC88)</f>
        <v/>
      </c>
      <c r="AD97" s="238" t="str">
        <f>IF(ISBLANK(Glutamine!AD88),"",Glutamine!AD88)</f>
        <v/>
      </c>
      <c r="AE97" s="238" t="str">
        <f>IF(ISBLANK(Glutamine!AE88),"",Glutamine!AE88)</f>
        <v/>
      </c>
      <c r="AF97" s="238" t="str">
        <f>IF(ISBLANK(Glutamine!AF88),"",Glutamine!AF88)</f>
        <v/>
      </c>
      <c r="AG97" s="238" t="str">
        <f>IF(ISBLANK(Glutamine!AG88),"",Glutamine!AG88)</f>
        <v/>
      </c>
      <c r="AH97" s="238" t="str">
        <f>IF(ISBLANK(Glutamine!AH88),"",Glutamine!AH88)</f>
        <v/>
      </c>
      <c r="AI97" s="238" t="str">
        <f>IF(ISBLANK(Glutamine!AI88),"",Glutamine!AI88)</f>
        <v/>
      </c>
      <c r="AJ97" s="238" t="str">
        <f>IF(ISBLANK(Glutamine!AJ88),"",Glutamine!AJ88)</f>
        <v/>
      </c>
      <c r="AK97" s="238" t="str">
        <f>IF(ISBLANK(Glutamine!AK88),"",Glutamine!AK88)</f>
        <v/>
      </c>
      <c r="AL97" s="238" t="str">
        <f>IF(ISBLANK(Glutamine!AL88),"",Glutamine!AL88)</f>
        <v/>
      </c>
      <c r="AM97" s="238" t="str">
        <f>IF(ISBLANK(Glutamine!AM88),"",Glutamine!AM88)</f>
        <v/>
      </c>
      <c r="AN97" s="238" t="str">
        <f>IF(ISBLANK(Glutamine!AN88),"",Glutamine!AN88)</f>
        <v/>
      </c>
      <c r="AO97" s="238" t="str">
        <f>IF(ISBLANK(Glutamine!AO88),"",Glutamine!AO88)</f>
        <v/>
      </c>
      <c r="AP97" s="238" t="str">
        <f>IF(ISBLANK(Glutamine!AP88),"",Glutamine!AP88)</f>
        <v/>
      </c>
      <c r="AQ97" s="238" t="e">
        <f>IF(ISBLANK(Glutamine!#REF!),"",Glutamine!#REF!)</f>
        <v>#REF!</v>
      </c>
      <c r="AR97" s="238" t="e">
        <f>IF(ISBLANK(Glutamine!#REF!),"",Glutamine!#REF!)</f>
        <v>#REF!</v>
      </c>
      <c r="AS97" s="238" t="e">
        <f>IF(ISBLANK(Glutamine!#REF!),"",Glutamine!#REF!)</f>
        <v>#REF!</v>
      </c>
      <c r="AT97" s="238" t="e">
        <f>IF(ISBLANK(Glutamine!#REF!),"",Glutamine!#REF!)</f>
        <v>#REF!</v>
      </c>
      <c r="AU97" s="238" t="e">
        <f>IF(ISBLANK(Glutamine!#REF!),"",Glutamine!#REF!)</f>
        <v>#REF!</v>
      </c>
      <c r="AV97" s="238" t="e">
        <f>IF(ISBLANK(Glutamine!#REF!),"",Glutamine!#REF!)</f>
        <v>#REF!</v>
      </c>
      <c r="AW97" s="238" t="e">
        <f>IF(ISBLANK(Glutamine!#REF!),"",Glutamine!#REF!)</f>
        <v>#REF!</v>
      </c>
      <c r="AX97" s="238" t="e">
        <f>IF(ISBLANK(Glutamine!#REF!),"",Glutamine!#REF!)</f>
        <v>#REF!</v>
      </c>
      <c r="AY97" s="238" t="e">
        <f>IF(ISBLANK(Glutamine!#REF!),"",Glutamine!#REF!)</f>
        <v>#REF!</v>
      </c>
      <c r="AZ97" s="238" t="e">
        <f>IF(ISBLANK(Glutamine!#REF!),"",Glutamine!#REF!)</f>
        <v>#REF!</v>
      </c>
      <c r="BA97" s="238" t="e">
        <f>IF(ISBLANK(Glutamine!#REF!),"",Glutamine!#REF!)</f>
        <v>#REF!</v>
      </c>
      <c r="BB97" s="238" t="e">
        <f>IF(ISBLANK(Glutamine!#REF!),"",Glutamine!#REF!)</f>
        <v>#REF!</v>
      </c>
      <c r="BC97" s="238" t="e">
        <f>IF(ISBLANK(Glutamine!#REF!),"",Glutamine!#REF!)</f>
        <v>#REF!</v>
      </c>
      <c r="BD97" s="238" t="e">
        <f>IF(ISBLANK(Glutamine!#REF!),"",Glutamine!#REF!)</f>
        <v>#REF!</v>
      </c>
      <c r="BE97" s="238" t="e">
        <f>IF(ISBLANK(Glutamine!#REF!),"",Glutamine!#REF!)</f>
        <v>#REF!</v>
      </c>
      <c r="BF97" s="238" t="e">
        <f>IF(ISBLANK(Glutamine!#REF!),"",Glutamine!#REF!)</f>
        <v>#REF!</v>
      </c>
      <c r="BG97" s="238" t="e">
        <f>IF(ISBLANK(Glutamine!#REF!),"",Glutamine!#REF!)</f>
        <v>#REF!</v>
      </c>
      <c r="BH97" s="238" t="e">
        <f>IF(ISBLANK(Glutamine!#REF!),"",Glutamine!#REF!)</f>
        <v>#REF!</v>
      </c>
      <c r="BI97" s="238" t="e">
        <f>IF(ISBLANK(Glutamine!#REF!),"",Glutamine!#REF!)</f>
        <v>#REF!</v>
      </c>
      <c r="BJ97" s="238" t="e">
        <f>IF(ISBLANK(Glutamine!#REF!),"",Glutamine!#REF!)</f>
        <v>#REF!</v>
      </c>
      <c r="BK97" s="238" t="e">
        <f>IF(ISBLANK(Glutamine!#REF!),"",Glutamine!#REF!)</f>
        <v>#REF!</v>
      </c>
      <c r="BL97" s="238" t="e">
        <f>IF(ISBLANK(Glutamine!#REF!),"",Glutamine!#REF!)</f>
        <v>#REF!</v>
      </c>
      <c r="BM97" s="238" t="e">
        <f>IF(ISBLANK(Glutamine!#REF!),"",Glutamine!#REF!)</f>
        <v>#REF!</v>
      </c>
      <c r="BN97" s="238" t="str">
        <f>IF(ISBLANK('In Process Calc.'!B90),"",ROUND('In Process Calc.'!B90,2))</f>
        <v/>
      </c>
      <c r="BO97" s="238" t="str">
        <f>IF(ISBLANK('In Process Calc.'!C90),"",ROUND('In Process Calc.'!C90,2))</f>
        <v/>
      </c>
      <c r="BP97" s="238" t="str">
        <f>IF(ISBLANK('In Process Calc.'!E90),"",'In Process Calc.'!E90)</f>
        <v/>
      </c>
      <c r="BQ97" s="238" t="str">
        <f>IF(ISBLANK('In Process Calc.'!F90),"",'In Process Calc.'!F90)</f>
        <v/>
      </c>
      <c r="BR97" s="238" t="str">
        <f>IF(ISBLANK('In Process Calc.'!H90),"",'In Process Calc.'!H90)</f>
        <v/>
      </c>
      <c r="BS97" s="238" t="str">
        <f>IF(ISBLANK('In Process Calc.'!J90),"",'In Process Calc.'!J90)</f>
        <v/>
      </c>
      <c r="BT97" s="238" t="str">
        <f>IF(ISBLANK('In Process Calc.'!K90),"",'In Process Calc.'!K90)</f>
        <v/>
      </c>
      <c r="BU97" s="238" t="str">
        <f>IF(ISBLANK('In Process Calc.'!L90),"",'In Process Calc.'!L90)</f>
        <v/>
      </c>
      <c r="BV97" s="243" t="str">
        <f>IF(ISBLANK('In Process Calc.'!M90),"",'In Process Calc.'!M90)</f>
        <v/>
      </c>
      <c r="BW97" s="243" t="str">
        <f>IF(ISBLANK('In Process Calc.'!N90),"",'In Process Calc.'!N90)</f>
        <v/>
      </c>
      <c r="BX97" s="243" t="str">
        <f>IF(ISBLANK('In Process Calc.'!O90),"",'In Process Calc.'!O90)</f>
        <v/>
      </c>
      <c r="BY97" s="243" t="str">
        <f>IF(ISBLANK('In Process Calc.'!P90),"",'In Process Calc.'!P90)</f>
        <v/>
      </c>
      <c r="BZ97" s="243" t="str">
        <f>IF(ISBLANK('In Process Calc.'!Q90),"",'In Process Calc.'!Q90)</f>
        <v/>
      </c>
      <c r="CA97" s="243" t="str">
        <f>IF(ISBLANK('In Process Calc.'!R90),"",'In Process Calc.'!R90)</f>
        <v/>
      </c>
      <c r="CB97" s="243" t="str">
        <f>IF(ISBLANK('In Process Calc.'!S90),"",'In Process Calc.'!S90)</f>
        <v/>
      </c>
      <c r="CC97" s="243" t="str">
        <f>IF(ISBLANK('In Process Calc.'!T90),"",'In Process Calc.'!T90)</f>
        <v/>
      </c>
      <c r="CD97" s="243" t="str">
        <f>IF(ISBLANK('In Process Calc.'!U90),"",'In Process Calc.'!U90)</f>
        <v/>
      </c>
      <c r="CE97" s="243" t="str">
        <f>IF(ISBLANK('In Process Calc.'!V90),"",'In Process Calc.'!V90)</f>
        <v/>
      </c>
      <c r="CF97" s="243" t="str">
        <f>IF(ISBLANK('In Process Calc.'!W90),"",'In Process Calc.'!W90)</f>
        <v/>
      </c>
      <c r="CG97" s="243" t="str">
        <f>IF(ISBLANK('In Process Calc.'!X90),"",'In Process Calc.'!X90)</f>
        <v/>
      </c>
      <c r="CH97" s="243" t="str">
        <f>IF(ISBLANK('In Process Calc.'!Y90),"",'In Process Calc.'!Y90)</f>
        <v/>
      </c>
      <c r="CI97" s="243" t="str">
        <f>IF(ISBLANK('In Process Calc.'!Z90),"",'In Process Calc.'!Z90)</f>
        <v/>
      </c>
      <c r="CJ97" s="243" t="str">
        <f>IF(ISBLANK('In Process Calc.'!AA90),"",'In Process Calc.'!AA90)</f>
        <v/>
      </c>
      <c r="CK97" s="243" t="str">
        <f>IF(ISBLANK('In Process Calc.'!AB90),"",'In Process Calc.'!AB90)</f>
        <v/>
      </c>
      <c r="CL97" s="243" t="str">
        <f>IF(ISBLANK('In Process Calc.'!AC90),"",'In Process Calc.'!AC90)</f>
        <v/>
      </c>
      <c r="CM97" s="243" t="str">
        <f>IF(ISBLANK('In Process Calc.'!AD90),"",'In Process Calc.'!AD90)</f>
        <v/>
      </c>
      <c r="CN97" s="243" t="str">
        <f>IF(ISBLANK('In Process Calc.'!AE90),"",'In Process Calc.'!AE90)</f>
        <v/>
      </c>
      <c r="CO97" s="243" t="str">
        <f>IF(ISBLANK('In Process Calc.'!AF90),"",'In Process Calc.'!AF90)</f>
        <v/>
      </c>
      <c r="CP97" s="243" t="str">
        <f>IF(ISBLANK('In Process Calc.'!AG90),"",'In Process Calc.'!AG90)</f>
        <v/>
      </c>
      <c r="CQ97" s="243" t="str">
        <f>IF(ISBLANK('In Process Calc.'!AH90),"",'In Process Calc.'!AH90)</f>
        <v/>
      </c>
      <c r="CR97" s="243" t="str">
        <f>IF(ISBLANK('In Process Calc.'!AI90),"",'In Process Calc.'!AI90)</f>
        <v/>
      </c>
      <c r="CS97" s="243" t="str">
        <f>IF(ISBLANK('In Process Calc.'!AJ90),"",'In Process Calc.'!AJ90)</f>
        <v/>
      </c>
      <c r="CT97" s="243" t="str">
        <f>IF(ISBLANK('In Process Calc.'!AK90),"",'In Process Calc.'!AK90)</f>
        <v/>
      </c>
      <c r="CU97" s="243" t="str">
        <f>IF(ISBLANK('In Process Calc.'!AL90),"",'In Process Calc.'!AL90)</f>
        <v/>
      </c>
      <c r="CV97" s="243" t="str">
        <f>IF(ISBLANK('In Process Calc.'!AM90),"",'In Process Calc.'!AM90)</f>
        <v/>
      </c>
      <c r="CW97" s="243" t="str">
        <f>IF(ISBLANK('In Process Calc.'!AN90),"",'In Process Calc.'!AN90)</f>
        <v/>
      </c>
      <c r="CX97" s="243" t="str">
        <f>IF(ISBLANK('In Process Calc.'!AO90),"",'In Process Calc.'!AO90)</f>
        <v/>
      </c>
      <c r="CY97" s="243" t="str">
        <f>IF(ISBLANK('In Process Calc.'!AP90),"",'In Process Calc.'!AP90)</f>
        <v/>
      </c>
      <c r="CZ97" s="243" t="str">
        <f>IF(ISBLANK('In Process Calc.'!AQ90),"",'In Process Calc.'!AQ90)</f>
        <v/>
      </c>
      <c r="DA97" s="243" t="str">
        <f>IF(ISBLANK('In Process Calc.'!AR90),"",'In Process Calc.'!AR90)</f>
        <v/>
      </c>
      <c r="DB97" s="243" t="str">
        <f>IF(ISBLANK('In Process Calc.'!AS90),"",'In Process Calc.'!AS90)</f>
        <v/>
      </c>
      <c r="DC97" s="243" t="str">
        <f>IF(ISBLANK('In Process Calc.'!AT90),"",'In Process Calc.'!AT90)</f>
        <v/>
      </c>
      <c r="DD97" s="243" t="str">
        <f>IF(ISBLANK('In Process Calc.'!AU90),"",'In Process Calc.'!AU90)</f>
        <v/>
      </c>
      <c r="DE97" s="243" t="str">
        <f>IF(ISBLANK('In Process Calc.'!AV90),"",'In Process Calc.'!AV90)</f>
        <v/>
      </c>
      <c r="DF97" s="243" t="str">
        <f>IF(ISBLANK('In Process Calc.'!AW90),"",'In Process Calc.'!AW90)</f>
        <v/>
      </c>
      <c r="DG97" s="243" t="str">
        <f>IF(ISBLANK('In Process Calc.'!AX90),"",'In Process Calc.'!AX90)</f>
        <v/>
      </c>
      <c r="DH97" s="243" t="str">
        <f>IF(ISBLANK('In Process Calc.'!AY90),"",'In Process Calc.'!AY90)</f>
        <v/>
      </c>
      <c r="DI97" s="243" t="str">
        <f>IF(ISBLANK('In Process Calc.'!AZ90),"",'In Process Calc.'!AZ90)</f>
        <v/>
      </c>
      <c r="DJ97" s="243" t="str">
        <f>IF(ISBLANK('In Process Calc.'!BA90),"",'In Process Calc.'!BA90)</f>
        <v/>
      </c>
      <c r="DK97" s="243" t="str">
        <f>IF(ISBLANK('In Process Calc.'!BB90),"",'In Process Calc.'!BB90)</f>
        <v/>
      </c>
      <c r="DL97" s="243" t="str">
        <f>IF(ISBLANK('In Process Calc.'!BC90),"",'In Process Calc.'!BC90)</f>
        <v/>
      </c>
      <c r="DM97" s="243" t="str">
        <f>IF(ISBLANK('In Process Calc.'!BD90),"",'In Process Calc.'!BD90)</f>
        <v/>
      </c>
      <c r="DN97" s="243" t="str">
        <f>IF(ISBLANK('In Process Calc.'!BE90),"",'In Process Calc.'!BE90)</f>
        <v/>
      </c>
      <c r="DO97" s="243" t="str">
        <f>IF(ISBLANK('In Process Calc.'!BF90),"",'In Process Calc.'!BF90)</f>
        <v/>
      </c>
      <c r="DP97" s="243" t="str">
        <f>IF(ISBLANK('In Process Calc.'!BG90),"",'In Process Calc.'!BG90)</f>
        <v/>
      </c>
      <c r="DQ97" s="243" t="str">
        <f>IF(ISBLANK('In Process Calc.'!BH90),"",'In Process Calc.'!BH90)</f>
        <v/>
      </c>
      <c r="DR97" s="243" t="str">
        <f>IF(ISBLANK('In Process Calc.'!BI90),"",'In Process Calc.'!BI90)</f>
        <v/>
      </c>
      <c r="DS97" s="243" t="str">
        <f>IF(ISBLANK('In Process Calc.'!BJ90),"",'In Process Calc.'!BJ90)</f>
        <v/>
      </c>
      <c r="DT97" s="243" t="str">
        <f>IF(ISBLANK('In Process Calc.'!BK90),"",'In Process Calc.'!BK90)</f>
        <v/>
      </c>
      <c r="DU97" s="243" t="str">
        <f>IF(ISBLANK('In Process Calc.'!BL90),"",'In Process Calc.'!BL90)</f>
        <v/>
      </c>
      <c r="DV97" s="243" t="str">
        <f>IF(ISBLANK('In Process Calc.'!BM90),"",'In Process Calc.'!BM90)</f>
        <v/>
      </c>
      <c r="DW97" s="243" t="str">
        <f>IF(ISBLANK('In Process Calc.'!BN90),"",'In Process Calc.'!BN90)</f>
        <v/>
      </c>
      <c r="DX97" s="243" t="str">
        <f>IF(ISBLANK('In Process Calc.'!BO90),"",'In Process Calc.'!BO90)</f>
        <v/>
      </c>
      <c r="DY97" s="243" t="str">
        <f>IF(ISBLANK('In Process Calc.'!BP90),"",'In Process Calc.'!BP90)</f>
        <v/>
      </c>
      <c r="DZ97" s="243" t="str">
        <f>IF(ISBLANK('In Process Calc.'!BQ90),"",'In Process Calc.'!BQ90)</f>
        <v/>
      </c>
      <c r="EA97" s="243" t="str">
        <f>IF(ISBLANK('In Process Calc.'!BR90),"",'In Process Calc.'!BR90)</f>
        <v/>
      </c>
      <c r="EB97" s="243" t="str">
        <f>IF(ISBLANK('In Process Calc.'!BS90),"",'In Process Calc.'!BS90)</f>
        <v/>
      </c>
      <c r="EC97" s="243" t="str">
        <f>IF(ISBLANK('In Process Calc.'!BT90),"",'In Process Calc.'!BT90)</f>
        <v/>
      </c>
      <c r="ED97" s="243" t="str">
        <f>IF(ISBLANK('In Process Calc.'!BU90),"",'In Process Calc.'!BU90)</f>
        <v/>
      </c>
      <c r="EE97" s="243" t="str">
        <f>IF(ISBLANK('In Process Calc.'!BV90),"",'In Process Calc.'!BV90)</f>
        <v/>
      </c>
      <c r="EF97" s="243" t="str">
        <f>IF(ISBLANK('In Process Calc.'!BW90),"",'In Process Calc.'!BW90)</f>
        <v/>
      </c>
      <c r="EG97" s="243" t="str">
        <f>IF(ISBLANK('In Process Calc.'!BX90),"",'In Process Calc.'!BX90)</f>
        <v/>
      </c>
      <c r="EH97" s="243" t="str">
        <f>IF(ISBLANK('In Process Calc.'!BY90),"",'In Process Calc.'!BY90)</f>
        <v/>
      </c>
      <c r="EI97" s="243" t="str">
        <f>IF(ISBLANK('In Process Calc.'!BZ90),"",'In Process Calc.'!BZ90)</f>
        <v/>
      </c>
      <c r="EJ97" s="243" t="str">
        <f>IF(ISBLANK('In Process Calc.'!CA90),"",'In Process Calc.'!CA90)</f>
        <v/>
      </c>
      <c r="EK97" s="243" t="str">
        <f>IF(ISBLANK('Post Process Calc.'!A97),"",'Post Process Calc.'!A97)</f>
        <v/>
      </c>
      <c r="EL97" s="243" t="str">
        <f>IF(ISBLANK('Post Process Calc.'!C97),"",'Post Process Calc.'!C97)</f>
        <v/>
      </c>
      <c r="EM97" s="243" t="str">
        <f>IF(ISBLANK('Post Process Calc.'!D97),"",'Post Process Calc.'!D97)</f>
        <v/>
      </c>
      <c r="EN97" s="243" t="str">
        <f>IF(ISBLANK('Post Process Calc.'!E97),"",'Post Process Calc.'!E97)</f>
        <v/>
      </c>
      <c r="EO97" s="243" t="str">
        <f>IF(ISBLANK('Post Process Calc.'!F97),"",'Post Process Calc.'!F97)</f>
        <v/>
      </c>
      <c r="EP97" s="243" t="str">
        <f>IF(ISBLANK('Post Process Calc.'!G97),"",'Post Process Calc.'!G97)</f>
        <v/>
      </c>
      <c r="EQ97" s="243" t="str">
        <f>IF(ISBLANK('Post Process Calc.'!H97),"",'Post Process Calc.'!H97)</f>
        <v/>
      </c>
      <c r="ER97" s="243" t="str">
        <f>IF(ISBLANK('Post Process Calc.'!I97),"",'Post Process Calc.'!I97)</f>
        <v/>
      </c>
      <c r="ES97" s="243" t="str">
        <f>IF(ISBLANK('Post Process Calc.'!J97),"",'Post Process Calc.'!J97)</f>
        <v/>
      </c>
      <c r="ET97" s="243" t="str">
        <f>IF(ISBLANK('Post Process Calc.'!K97),"",'Post Process Calc.'!K97)</f>
        <v/>
      </c>
      <c r="EU97" s="243" t="str">
        <f>IF(ISBLANK('Post Process Calc.'!L97),"",'Post Process Calc.'!L97)</f>
        <v/>
      </c>
      <c r="EV97" s="243" t="str">
        <f>IF(ISBLANK('Post Process Calc.'!M97),"",'Post Process Calc.'!M97)</f>
        <v/>
      </c>
      <c r="EW97" s="243" t="str">
        <f>IF(ISBLANK('Post Process Calc.'!N97),"",'Post Process Calc.'!N97)</f>
        <v/>
      </c>
      <c r="EX97" s="243" t="str">
        <f>IF(ISBLANK('Post Process Calc.'!O97),"",'Post Process Calc.'!O97)</f>
        <v/>
      </c>
      <c r="EY97" s="243" t="str">
        <f>IF(ISBLANK('Post Process Calc.'!P97),"",'Post Process Calc.'!P97)</f>
        <v/>
      </c>
      <c r="EZ97" s="243" t="str">
        <f>IF(ISBLANK('Post Process Calc.'!Q97),"",'Post Process Calc.'!Q97)</f>
        <v/>
      </c>
      <c r="FA97" s="243" t="str">
        <f>IF(ISBLANK('Post Process Calc.'!R97),"",'Post Process Calc.'!R97)</f>
        <v/>
      </c>
      <c r="FB97" s="243" t="str">
        <f>IF(ISBLANK('Post Process Calc.'!S97),"",'Post Process Calc.'!S97)</f>
        <v/>
      </c>
      <c r="FC97" s="243" t="str">
        <f>IF(ISBLANK('Post Process Calc.'!T97),"",'Post Process Calc.'!T97)</f>
        <v/>
      </c>
      <c r="FD97" s="243" t="str">
        <f>IF(ISBLANK('Post Process Calc.'!U97),"",'Post Process Calc.'!U97)</f>
        <v/>
      </c>
      <c r="FE97" s="243" t="str">
        <f>IF(ISBLANK('Post Process Calc.'!V97),"",'Post Process Calc.'!V97)</f>
        <v/>
      </c>
      <c r="FF97" s="243" t="str">
        <f>IF(ISBLANK('Post Process Calc.'!W97),"",'Post Process Calc.'!W97)</f>
        <v/>
      </c>
      <c r="FG97" s="243" t="str">
        <f>IF(ISBLANK('Post Process Calc.'!X97),"",'Post Process Calc.'!X97)</f>
        <v/>
      </c>
      <c r="FH97" s="243" t="str">
        <f>IF(ISBLANK('Post Process Calc.'!Y97),"",'Post Process Calc.'!Y97)</f>
        <v/>
      </c>
      <c r="FI97" s="243" t="str">
        <f>IF(ISBLANK('Post Process Calc.'!Z97),"",'Post Process Calc.'!Z97)</f>
        <v/>
      </c>
      <c r="FJ97" s="243" t="str">
        <f>IF(ISBLANK('Post Process Calc.'!AA97),"",'Post Process Calc.'!AA97)</f>
        <v/>
      </c>
      <c r="FK97" s="243" t="str">
        <f>IF(ISBLANK('Post Process Calc.'!AB97),"",'Post Process Calc.'!AB97)</f>
        <v/>
      </c>
      <c r="FL97" s="243" t="str">
        <f>IF(ISBLANK('Post Process Calc.'!AC97),"",'Post Process Calc.'!AC97)</f>
        <v/>
      </c>
      <c r="FM97" s="243" t="str">
        <f>IF(ISBLANK('Post Process Calc.'!AD97),"",'Post Process Calc.'!AD97)</f>
        <v/>
      </c>
      <c r="FN97" s="243" t="str">
        <f>IF(ISBLANK('Post Process Calc.'!AE97),"",'Post Process Calc.'!AE97)</f>
        <v/>
      </c>
      <c r="FO97" s="243" t="str">
        <f>IF(ISBLANK('Post Process Calc.'!AF97),"",'Post Process Calc.'!AF97)</f>
        <v/>
      </c>
      <c r="FP97" s="243" t="str">
        <f>IF(ISBLANK('Post Process Calc.'!AG97),"",'Post Process Calc.'!AG97)</f>
        <v/>
      </c>
      <c r="FQ97" s="243" t="str">
        <f>IF(ISBLANK('Post Process Calc.'!AH97),"",'Post Process Calc.'!AH97)</f>
        <v/>
      </c>
      <c r="FR97" s="243" t="str">
        <f>IF(ISBLANK('Post Process Calc.'!AI97),"",'Post Process Calc.'!AI97)</f>
        <v/>
      </c>
      <c r="FS97" s="243" t="str">
        <f>IF(ISBLANK('Post Process Calc.'!AJ97),"",'Post Process Calc.'!AJ97)</f>
        <v/>
      </c>
    </row>
    <row r="98" spans="1:175">
      <c r="A98" s="238" t="str">
        <f>IF(Glutamine!B89&lt;&gt;0,Glutamine!$B$1,"")</f>
        <v/>
      </c>
      <c r="B98" s="238" t="str">
        <f>IF(ISBLANK(Glutamine!A89),"",Glutamine!A89)</f>
        <v/>
      </c>
      <c r="C98" s="245" t="str">
        <f>IF(ISBLANK(Glutamine!B89),"",Glutamine!B89)</f>
        <v/>
      </c>
      <c r="D98" s="246" t="str">
        <f>IF(ISBLANK(Glutamine!C89),"",Glutamine!C89)</f>
        <v/>
      </c>
      <c r="E98" s="238" t="str">
        <f>IF(ISBLANK(Glutamine!D89),"",Glutamine!D89)</f>
        <v/>
      </c>
      <c r="F98" s="238" t="str">
        <f>IF(ISBLANK(Glutamine!E89),"",Glutamine!E89)</f>
        <v/>
      </c>
      <c r="G98" s="238" t="str">
        <f>IF(ISBLANK(Glutamine!G89),"",Glutamine!G89)</f>
        <v/>
      </c>
      <c r="H98" s="238" t="str">
        <f>IF(ISBLANK(Glutamine!H89),"",Glutamine!H89)</f>
        <v/>
      </c>
      <c r="I98" s="238" t="str">
        <f>IF(ISBLANK(Glutamine!I89),"",Glutamine!I89)</f>
        <v/>
      </c>
      <c r="J98" s="238" t="str">
        <f>IF(ISBLANK(Glutamine!J89),"",Glutamine!J89)</f>
        <v/>
      </c>
      <c r="K98" s="238" t="str">
        <f>IF(ISBLANK(Glutamine!K89),"",Glutamine!K89)</f>
        <v/>
      </c>
      <c r="L98" s="238" t="str">
        <f>IF(ISBLANK(Glutamine!L89),"",Glutamine!L89)</f>
        <v/>
      </c>
      <c r="M98" s="238" t="str">
        <f>IF(ISBLANK(Glutamine!M89),"",Glutamine!M89)</f>
        <v/>
      </c>
      <c r="N98" s="238" t="str">
        <f>IF(ISBLANK(Glutamine!N89),"",Glutamine!N89)</f>
        <v/>
      </c>
      <c r="O98" s="238" t="str">
        <f>IF(ISBLANK(Glutamine!O89),"",Glutamine!O89)</f>
        <v/>
      </c>
      <c r="P98" s="238" t="str">
        <f>IF(ISBLANK(Glutamine!P89),"",Glutamine!P89)</f>
        <v/>
      </c>
      <c r="Q98" s="238" t="str">
        <f>IF(ISBLANK(Glutamine!Q89),"",Glutamine!Q89)</f>
        <v/>
      </c>
      <c r="R98" s="238" t="str">
        <f>IF(ISBLANK(Glutamine!R89),"",Glutamine!R89)</f>
        <v/>
      </c>
      <c r="S98" s="238" t="str">
        <f>IF(ISBLANK(Glutamine!S89),"",Glutamine!S89)</f>
        <v/>
      </c>
      <c r="T98" s="238" t="str">
        <f>IF(ISBLANK(Glutamine!T89),"",Glutamine!T89)</f>
        <v/>
      </c>
      <c r="U98" s="238" t="str">
        <f>IF(ISBLANK(Glutamine!U89),"",Glutamine!U89)</f>
        <v/>
      </c>
      <c r="V98" s="238" t="str">
        <f>IF(ISBLANK(Glutamine!V89),"",Glutamine!V89)</f>
        <v/>
      </c>
      <c r="W98" s="238" t="str">
        <f>IF(ISBLANK(Glutamine!W89),"",Glutamine!W89)</f>
        <v/>
      </c>
      <c r="X98" s="238" t="str">
        <f>IF(ISBLANK(Glutamine!X89),"",Glutamine!X89)</f>
        <v/>
      </c>
      <c r="Y98" s="238" t="str">
        <f>IF(ISBLANK(Glutamine!Y89),"",Glutamine!Y89)</f>
        <v/>
      </c>
      <c r="Z98" s="238" t="str">
        <f>IF(ISBLANK(Glutamine!Z89),"",Glutamine!Z89)</f>
        <v/>
      </c>
      <c r="AA98" s="238" t="str">
        <f>IF(ISBLANK(Glutamine!AA89),"",Glutamine!AA89)</f>
        <v/>
      </c>
      <c r="AB98" s="238" t="str">
        <f>IF(ISBLANK(Glutamine!AB89),"",Glutamine!AB89)</f>
        <v/>
      </c>
      <c r="AC98" s="238" t="str">
        <f>IF(ISBLANK(Glutamine!AC89),"",Glutamine!AC89)</f>
        <v/>
      </c>
      <c r="AD98" s="238" t="str">
        <f>IF(ISBLANK(Glutamine!AD89),"",Glutamine!AD89)</f>
        <v/>
      </c>
      <c r="AE98" s="238" t="str">
        <f>IF(ISBLANK(Glutamine!AE89),"",Glutamine!AE89)</f>
        <v/>
      </c>
      <c r="AF98" s="238" t="str">
        <f>IF(ISBLANK(Glutamine!AF89),"",Glutamine!AF89)</f>
        <v/>
      </c>
      <c r="AG98" s="238" t="str">
        <f>IF(ISBLANK(Glutamine!AG89),"",Glutamine!AG89)</f>
        <v/>
      </c>
      <c r="AH98" s="238" t="str">
        <f>IF(ISBLANK(Glutamine!AH89),"",Glutamine!AH89)</f>
        <v/>
      </c>
      <c r="AI98" s="238" t="str">
        <f>IF(ISBLANK(Glutamine!AI89),"",Glutamine!AI89)</f>
        <v/>
      </c>
      <c r="AJ98" s="238" t="str">
        <f>IF(ISBLANK(Glutamine!AJ89),"",Glutamine!AJ89)</f>
        <v/>
      </c>
      <c r="AK98" s="238" t="str">
        <f>IF(ISBLANK(Glutamine!AK89),"",Glutamine!AK89)</f>
        <v/>
      </c>
      <c r="AL98" s="238" t="str">
        <f>IF(ISBLANK(Glutamine!AL89),"",Glutamine!AL89)</f>
        <v/>
      </c>
      <c r="AM98" s="238" t="str">
        <f>IF(ISBLANK(Glutamine!AM89),"",Glutamine!AM89)</f>
        <v/>
      </c>
      <c r="AN98" s="238" t="str">
        <f>IF(ISBLANK(Glutamine!AN89),"",Glutamine!AN89)</f>
        <v/>
      </c>
      <c r="AO98" s="238" t="str">
        <f>IF(ISBLANK(Glutamine!AO89),"",Glutamine!AO89)</f>
        <v/>
      </c>
      <c r="AP98" s="238" t="str">
        <f>IF(ISBLANK(Glutamine!AP89),"",Glutamine!AP89)</f>
        <v/>
      </c>
      <c r="AQ98" s="238" t="e">
        <f>IF(ISBLANK(Glutamine!#REF!),"",Glutamine!#REF!)</f>
        <v>#REF!</v>
      </c>
      <c r="AR98" s="238" t="e">
        <f>IF(ISBLANK(Glutamine!#REF!),"",Glutamine!#REF!)</f>
        <v>#REF!</v>
      </c>
      <c r="AS98" s="238" t="e">
        <f>IF(ISBLANK(Glutamine!#REF!),"",Glutamine!#REF!)</f>
        <v>#REF!</v>
      </c>
      <c r="AT98" s="238" t="e">
        <f>IF(ISBLANK(Glutamine!#REF!),"",Glutamine!#REF!)</f>
        <v>#REF!</v>
      </c>
      <c r="AU98" s="238" t="e">
        <f>IF(ISBLANK(Glutamine!#REF!),"",Glutamine!#REF!)</f>
        <v>#REF!</v>
      </c>
      <c r="AV98" s="238" t="e">
        <f>IF(ISBLANK(Glutamine!#REF!),"",Glutamine!#REF!)</f>
        <v>#REF!</v>
      </c>
      <c r="AW98" s="238" t="e">
        <f>IF(ISBLANK(Glutamine!#REF!),"",Glutamine!#REF!)</f>
        <v>#REF!</v>
      </c>
      <c r="AX98" s="238" t="e">
        <f>IF(ISBLANK(Glutamine!#REF!),"",Glutamine!#REF!)</f>
        <v>#REF!</v>
      </c>
      <c r="AY98" s="238" t="e">
        <f>IF(ISBLANK(Glutamine!#REF!),"",Glutamine!#REF!)</f>
        <v>#REF!</v>
      </c>
      <c r="AZ98" s="238" t="e">
        <f>IF(ISBLANK(Glutamine!#REF!),"",Glutamine!#REF!)</f>
        <v>#REF!</v>
      </c>
      <c r="BA98" s="238" t="e">
        <f>IF(ISBLANK(Glutamine!#REF!),"",Glutamine!#REF!)</f>
        <v>#REF!</v>
      </c>
      <c r="BB98" s="238" t="e">
        <f>IF(ISBLANK(Glutamine!#REF!),"",Glutamine!#REF!)</f>
        <v>#REF!</v>
      </c>
      <c r="BC98" s="238" t="e">
        <f>IF(ISBLANK(Glutamine!#REF!),"",Glutamine!#REF!)</f>
        <v>#REF!</v>
      </c>
      <c r="BD98" s="238" t="e">
        <f>IF(ISBLANK(Glutamine!#REF!),"",Glutamine!#REF!)</f>
        <v>#REF!</v>
      </c>
      <c r="BE98" s="238" t="e">
        <f>IF(ISBLANK(Glutamine!#REF!),"",Glutamine!#REF!)</f>
        <v>#REF!</v>
      </c>
      <c r="BF98" s="238" t="e">
        <f>IF(ISBLANK(Glutamine!#REF!),"",Glutamine!#REF!)</f>
        <v>#REF!</v>
      </c>
      <c r="BG98" s="238" t="e">
        <f>IF(ISBLANK(Glutamine!#REF!),"",Glutamine!#REF!)</f>
        <v>#REF!</v>
      </c>
      <c r="BH98" s="238" t="e">
        <f>IF(ISBLANK(Glutamine!#REF!),"",Glutamine!#REF!)</f>
        <v>#REF!</v>
      </c>
      <c r="BI98" s="238" t="e">
        <f>IF(ISBLANK(Glutamine!#REF!),"",Glutamine!#REF!)</f>
        <v>#REF!</v>
      </c>
      <c r="BJ98" s="238" t="e">
        <f>IF(ISBLANK(Glutamine!#REF!),"",Glutamine!#REF!)</f>
        <v>#REF!</v>
      </c>
      <c r="BK98" s="238" t="e">
        <f>IF(ISBLANK(Glutamine!#REF!),"",Glutamine!#REF!)</f>
        <v>#REF!</v>
      </c>
      <c r="BL98" s="238" t="e">
        <f>IF(ISBLANK(Glutamine!#REF!),"",Glutamine!#REF!)</f>
        <v>#REF!</v>
      </c>
      <c r="BM98" s="238" t="e">
        <f>IF(ISBLANK(Glutamine!#REF!),"",Glutamine!#REF!)</f>
        <v>#REF!</v>
      </c>
      <c r="BN98" s="238" t="str">
        <f>IF(ISBLANK('In Process Calc.'!B91),"",ROUND('In Process Calc.'!B91,2))</f>
        <v/>
      </c>
      <c r="BO98" s="238" t="str">
        <f>IF(ISBLANK('In Process Calc.'!C91),"",ROUND('In Process Calc.'!C91,2))</f>
        <v/>
      </c>
      <c r="BP98" s="238" t="str">
        <f>IF(ISBLANK('In Process Calc.'!E91),"",'In Process Calc.'!E91)</f>
        <v/>
      </c>
      <c r="BQ98" s="238" t="str">
        <f>IF(ISBLANK('In Process Calc.'!F91),"",'In Process Calc.'!F91)</f>
        <v/>
      </c>
      <c r="BR98" s="238" t="str">
        <f>IF(ISBLANK('In Process Calc.'!H91),"",'In Process Calc.'!H91)</f>
        <v/>
      </c>
      <c r="BS98" s="238" t="str">
        <f>IF(ISBLANK('In Process Calc.'!J91),"",'In Process Calc.'!J91)</f>
        <v/>
      </c>
      <c r="BT98" s="238" t="str">
        <f>IF(ISBLANK('In Process Calc.'!K91),"",'In Process Calc.'!K91)</f>
        <v/>
      </c>
      <c r="BU98" s="238" t="str">
        <f>IF(ISBLANK('In Process Calc.'!L91),"",'In Process Calc.'!L91)</f>
        <v/>
      </c>
      <c r="BV98" s="243" t="str">
        <f>IF(ISBLANK('In Process Calc.'!M91),"",'In Process Calc.'!M91)</f>
        <v/>
      </c>
      <c r="BW98" s="243" t="str">
        <f>IF(ISBLANK('In Process Calc.'!N91),"",'In Process Calc.'!N91)</f>
        <v/>
      </c>
      <c r="BX98" s="243" t="str">
        <f>IF(ISBLANK('In Process Calc.'!O91),"",'In Process Calc.'!O91)</f>
        <v/>
      </c>
      <c r="BY98" s="243" t="str">
        <f>IF(ISBLANK('In Process Calc.'!P91),"",'In Process Calc.'!P91)</f>
        <v/>
      </c>
      <c r="BZ98" s="243" t="str">
        <f>IF(ISBLANK('In Process Calc.'!Q91),"",'In Process Calc.'!Q91)</f>
        <v/>
      </c>
      <c r="CA98" s="243" t="str">
        <f>IF(ISBLANK('In Process Calc.'!R91),"",'In Process Calc.'!R91)</f>
        <v/>
      </c>
      <c r="CB98" s="243" t="str">
        <f>IF(ISBLANK('In Process Calc.'!S91),"",'In Process Calc.'!S91)</f>
        <v/>
      </c>
      <c r="CC98" s="243" t="str">
        <f>IF(ISBLANK('In Process Calc.'!T91),"",'In Process Calc.'!T91)</f>
        <v/>
      </c>
      <c r="CD98" s="243" t="str">
        <f>IF(ISBLANK('In Process Calc.'!U91),"",'In Process Calc.'!U91)</f>
        <v/>
      </c>
      <c r="CE98" s="243" t="str">
        <f>IF(ISBLANK('In Process Calc.'!V91),"",'In Process Calc.'!V91)</f>
        <v/>
      </c>
      <c r="CF98" s="243" t="str">
        <f>IF(ISBLANK('In Process Calc.'!W91),"",'In Process Calc.'!W91)</f>
        <v/>
      </c>
      <c r="CG98" s="243" t="str">
        <f>IF(ISBLANK('In Process Calc.'!X91),"",'In Process Calc.'!X91)</f>
        <v/>
      </c>
      <c r="CH98" s="243" t="str">
        <f>IF(ISBLANK('In Process Calc.'!Y91),"",'In Process Calc.'!Y91)</f>
        <v/>
      </c>
      <c r="CI98" s="243" t="str">
        <f>IF(ISBLANK('In Process Calc.'!Z91),"",'In Process Calc.'!Z91)</f>
        <v/>
      </c>
      <c r="CJ98" s="243" t="str">
        <f>IF(ISBLANK('In Process Calc.'!AA91),"",'In Process Calc.'!AA91)</f>
        <v/>
      </c>
      <c r="CK98" s="243" t="str">
        <f>IF(ISBLANK('In Process Calc.'!AB91),"",'In Process Calc.'!AB91)</f>
        <v/>
      </c>
      <c r="CL98" s="243" t="str">
        <f>IF(ISBLANK('In Process Calc.'!AC91),"",'In Process Calc.'!AC91)</f>
        <v/>
      </c>
      <c r="CM98" s="243" t="str">
        <f>IF(ISBLANK('In Process Calc.'!AD91),"",'In Process Calc.'!AD91)</f>
        <v/>
      </c>
      <c r="CN98" s="243" t="str">
        <f>IF(ISBLANK('In Process Calc.'!AE91),"",'In Process Calc.'!AE91)</f>
        <v/>
      </c>
      <c r="CO98" s="243" t="str">
        <f>IF(ISBLANK('In Process Calc.'!AF91),"",'In Process Calc.'!AF91)</f>
        <v/>
      </c>
      <c r="CP98" s="243" t="str">
        <f>IF(ISBLANK('In Process Calc.'!AG91),"",'In Process Calc.'!AG91)</f>
        <v/>
      </c>
      <c r="CQ98" s="243" t="str">
        <f>IF(ISBLANK('In Process Calc.'!AH91),"",'In Process Calc.'!AH91)</f>
        <v/>
      </c>
      <c r="CR98" s="243" t="str">
        <f>IF(ISBLANK('In Process Calc.'!AI91),"",'In Process Calc.'!AI91)</f>
        <v/>
      </c>
      <c r="CS98" s="243" t="str">
        <f>IF(ISBLANK('In Process Calc.'!AJ91),"",'In Process Calc.'!AJ91)</f>
        <v/>
      </c>
      <c r="CT98" s="243" t="str">
        <f>IF(ISBLANK('In Process Calc.'!AK91),"",'In Process Calc.'!AK91)</f>
        <v/>
      </c>
      <c r="CU98" s="243" t="str">
        <f>IF(ISBLANK('In Process Calc.'!AL91),"",'In Process Calc.'!AL91)</f>
        <v/>
      </c>
      <c r="CV98" s="243" t="str">
        <f>IF(ISBLANK('In Process Calc.'!AM91),"",'In Process Calc.'!AM91)</f>
        <v/>
      </c>
      <c r="CW98" s="243" t="str">
        <f>IF(ISBLANK('In Process Calc.'!AN91),"",'In Process Calc.'!AN91)</f>
        <v/>
      </c>
      <c r="CX98" s="243" t="str">
        <f>IF(ISBLANK('In Process Calc.'!AO91),"",'In Process Calc.'!AO91)</f>
        <v/>
      </c>
      <c r="CY98" s="243" t="str">
        <f>IF(ISBLANK('In Process Calc.'!AP91),"",'In Process Calc.'!AP91)</f>
        <v/>
      </c>
      <c r="CZ98" s="243" t="str">
        <f>IF(ISBLANK('In Process Calc.'!AQ91),"",'In Process Calc.'!AQ91)</f>
        <v/>
      </c>
      <c r="DA98" s="243" t="str">
        <f>IF(ISBLANK('In Process Calc.'!AR91),"",'In Process Calc.'!AR91)</f>
        <v/>
      </c>
      <c r="DB98" s="243" t="str">
        <f>IF(ISBLANK('In Process Calc.'!AS91),"",'In Process Calc.'!AS91)</f>
        <v/>
      </c>
      <c r="DC98" s="243" t="str">
        <f>IF(ISBLANK('In Process Calc.'!AT91),"",'In Process Calc.'!AT91)</f>
        <v/>
      </c>
      <c r="DD98" s="243" t="str">
        <f>IF(ISBLANK('In Process Calc.'!AU91),"",'In Process Calc.'!AU91)</f>
        <v/>
      </c>
      <c r="DE98" s="243" t="str">
        <f>IF(ISBLANK('In Process Calc.'!AV91),"",'In Process Calc.'!AV91)</f>
        <v/>
      </c>
      <c r="DF98" s="243" t="str">
        <f>IF(ISBLANK('In Process Calc.'!AW91),"",'In Process Calc.'!AW91)</f>
        <v/>
      </c>
      <c r="DG98" s="243" t="str">
        <f>IF(ISBLANK('In Process Calc.'!AX91),"",'In Process Calc.'!AX91)</f>
        <v/>
      </c>
      <c r="DH98" s="243" t="str">
        <f>IF(ISBLANK('In Process Calc.'!AY91),"",'In Process Calc.'!AY91)</f>
        <v/>
      </c>
      <c r="DI98" s="243" t="str">
        <f>IF(ISBLANK('In Process Calc.'!AZ91),"",'In Process Calc.'!AZ91)</f>
        <v/>
      </c>
      <c r="DJ98" s="243" t="str">
        <f>IF(ISBLANK('In Process Calc.'!BA91),"",'In Process Calc.'!BA91)</f>
        <v/>
      </c>
      <c r="DK98" s="243" t="str">
        <f>IF(ISBLANK('In Process Calc.'!BB91),"",'In Process Calc.'!BB91)</f>
        <v/>
      </c>
      <c r="DL98" s="243" t="str">
        <f>IF(ISBLANK('In Process Calc.'!BC91),"",'In Process Calc.'!BC91)</f>
        <v/>
      </c>
      <c r="DM98" s="243" t="str">
        <f>IF(ISBLANK('In Process Calc.'!BD91),"",'In Process Calc.'!BD91)</f>
        <v/>
      </c>
      <c r="DN98" s="243" t="str">
        <f>IF(ISBLANK('In Process Calc.'!BE91),"",'In Process Calc.'!BE91)</f>
        <v/>
      </c>
      <c r="DO98" s="243" t="str">
        <f>IF(ISBLANK('In Process Calc.'!BF91),"",'In Process Calc.'!BF91)</f>
        <v/>
      </c>
      <c r="DP98" s="243" t="str">
        <f>IF(ISBLANK('In Process Calc.'!BG91),"",'In Process Calc.'!BG91)</f>
        <v/>
      </c>
      <c r="DQ98" s="243" t="str">
        <f>IF(ISBLANK('In Process Calc.'!BH91),"",'In Process Calc.'!BH91)</f>
        <v/>
      </c>
      <c r="DR98" s="243" t="str">
        <f>IF(ISBLANK('In Process Calc.'!BI91),"",'In Process Calc.'!BI91)</f>
        <v/>
      </c>
      <c r="DS98" s="243" t="str">
        <f>IF(ISBLANK('In Process Calc.'!BJ91),"",'In Process Calc.'!BJ91)</f>
        <v/>
      </c>
      <c r="DT98" s="243" t="str">
        <f>IF(ISBLANK('In Process Calc.'!BK91),"",'In Process Calc.'!BK91)</f>
        <v/>
      </c>
      <c r="DU98" s="243" t="str">
        <f>IF(ISBLANK('In Process Calc.'!BL91),"",'In Process Calc.'!BL91)</f>
        <v/>
      </c>
      <c r="DV98" s="243" t="str">
        <f>IF(ISBLANK('In Process Calc.'!BM91),"",'In Process Calc.'!BM91)</f>
        <v/>
      </c>
      <c r="DW98" s="243" t="str">
        <f>IF(ISBLANK('In Process Calc.'!BN91),"",'In Process Calc.'!BN91)</f>
        <v/>
      </c>
      <c r="DX98" s="243" t="str">
        <f>IF(ISBLANK('In Process Calc.'!BO91),"",'In Process Calc.'!BO91)</f>
        <v/>
      </c>
      <c r="DY98" s="243" t="str">
        <f>IF(ISBLANK('In Process Calc.'!BP91),"",'In Process Calc.'!BP91)</f>
        <v/>
      </c>
      <c r="DZ98" s="243" t="str">
        <f>IF(ISBLANK('In Process Calc.'!BQ91),"",'In Process Calc.'!BQ91)</f>
        <v/>
      </c>
      <c r="EA98" s="243" t="str">
        <f>IF(ISBLANK('In Process Calc.'!BR91),"",'In Process Calc.'!BR91)</f>
        <v/>
      </c>
      <c r="EB98" s="243" t="str">
        <f>IF(ISBLANK('In Process Calc.'!BS91),"",'In Process Calc.'!BS91)</f>
        <v/>
      </c>
      <c r="EC98" s="243" t="str">
        <f>IF(ISBLANK('In Process Calc.'!BT91),"",'In Process Calc.'!BT91)</f>
        <v/>
      </c>
      <c r="ED98" s="243" t="str">
        <f>IF(ISBLANK('In Process Calc.'!BU91),"",'In Process Calc.'!BU91)</f>
        <v/>
      </c>
      <c r="EE98" s="243" t="str">
        <f>IF(ISBLANK('In Process Calc.'!BV91),"",'In Process Calc.'!BV91)</f>
        <v/>
      </c>
      <c r="EF98" s="243" t="str">
        <f>IF(ISBLANK('In Process Calc.'!BW91),"",'In Process Calc.'!BW91)</f>
        <v/>
      </c>
      <c r="EG98" s="243" t="str">
        <f>IF(ISBLANK('In Process Calc.'!BX91),"",'In Process Calc.'!BX91)</f>
        <v/>
      </c>
      <c r="EH98" s="243" t="str">
        <f>IF(ISBLANK('In Process Calc.'!BY91),"",'In Process Calc.'!BY91)</f>
        <v/>
      </c>
      <c r="EI98" s="243" t="str">
        <f>IF(ISBLANK('In Process Calc.'!BZ91),"",'In Process Calc.'!BZ91)</f>
        <v/>
      </c>
      <c r="EJ98" s="243" t="str">
        <f>IF(ISBLANK('In Process Calc.'!CA91),"",'In Process Calc.'!CA91)</f>
        <v/>
      </c>
      <c r="EK98" s="243" t="str">
        <f>IF(ISBLANK('Post Process Calc.'!A98),"",'Post Process Calc.'!A98)</f>
        <v/>
      </c>
      <c r="EL98" s="243" t="str">
        <f>IF(ISBLANK('Post Process Calc.'!C98),"",'Post Process Calc.'!C98)</f>
        <v/>
      </c>
      <c r="EM98" s="243" t="str">
        <f>IF(ISBLANK('Post Process Calc.'!D98),"",'Post Process Calc.'!D98)</f>
        <v/>
      </c>
      <c r="EN98" s="243" t="str">
        <f>IF(ISBLANK('Post Process Calc.'!E98),"",'Post Process Calc.'!E98)</f>
        <v/>
      </c>
      <c r="EO98" s="243" t="str">
        <f>IF(ISBLANK('Post Process Calc.'!F98),"",'Post Process Calc.'!F98)</f>
        <v/>
      </c>
      <c r="EP98" s="243" t="str">
        <f>IF(ISBLANK('Post Process Calc.'!G98),"",'Post Process Calc.'!G98)</f>
        <v/>
      </c>
      <c r="EQ98" s="243" t="str">
        <f>IF(ISBLANK('Post Process Calc.'!H98),"",'Post Process Calc.'!H98)</f>
        <v/>
      </c>
      <c r="ER98" s="243" t="str">
        <f>IF(ISBLANK('Post Process Calc.'!I98),"",'Post Process Calc.'!I98)</f>
        <v/>
      </c>
      <c r="ES98" s="243" t="str">
        <f>IF(ISBLANK('Post Process Calc.'!J98),"",'Post Process Calc.'!J98)</f>
        <v/>
      </c>
      <c r="ET98" s="243" t="str">
        <f>IF(ISBLANK('Post Process Calc.'!K98),"",'Post Process Calc.'!K98)</f>
        <v/>
      </c>
      <c r="EU98" s="243" t="str">
        <f>IF(ISBLANK('Post Process Calc.'!L98),"",'Post Process Calc.'!L98)</f>
        <v/>
      </c>
      <c r="EV98" s="243" t="str">
        <f>IF(ISBLANK('Post Process Calc.'!M98),"",'Post Process Calc.'!M98)</f>
        <v/>
      </c>
      <c r="EW98" s="243" t="str">
        <f>IF(ISBLANK('Post Process Calc.'!N98),"",'Post Process Calc.'!N98)</f>
        <v/>
      </c>
      <c r="EX98" s="243" t="str">
        <f>IF(ISBLANK('Post Process Calc.'!O98),"",'Post Process Calc.'!O98)</f>
        <v/>
      </c>
      <c r="EY98" s="243" t="str">
        <f>IF(ISBLANK('Post Process Calc.'!P98),"",'Post Process Calc.'!P98)</f>
        <v/>
      </c>
      <c r="EZ98" s="243" t="str">
        <f>IF(ISBLANK('Post Process Calc.'!Q98),"",'Post Process Calc.'!Q98)</f>
        <v/>
      </c>
      <c r="FA98" s="243" t="str">
        <f>IF(ISBLANK('Post Process Calc.'!R98),"",'Post Process Calc.'!R98)</f>
        <v/>
      </c>
      <c r="FB98" s="243" t="str">
        <f>IF(ISBLANK('Post Process Calc.'!S98),"",'Post Process Calc.'!S98)</f>
        <v/>
      </c>
      <c r="FC98" s="243" t="str">
        <f>IF(ISBLANK('Post Process Calc.'!T98),"",'Post Process Calc.'!T98)</f>
        <v/>
      </c>
      <c r="FD98" s="243" t="str">
        <f>IF(ISBLANK('Post Process Calc.'!U98),"",'Post Process Calc.'!U98)</f>
        <v/>
      </c>
      <c r="FE98" s="243" t="str">
        <f>IF(ISBLANK('Post Process Calc.'!V98),"",'Post Process Calc.'!V98)</f>
        <v/>
      </c>
      <c r="FF98" s="243" t="str">
        <f>IF(ISBLANK('Post Process Calc.'!W98),"",'Post Process Calc.'!W98)</f>
        <v/>
      </c>
      <c r="FG98" s="243" t="str">
        <f>IF(ISBLANK('Post Process Calc.'!X98),"",'Post Process Calc.'!X98)</f>
        <v/>
      </c>
      <c r="FH98" s="243" t="str">
        <f>IF(ISBLANK('Post Process Calc.'!Y98),"",'Post Process Calc.'!Y98)</f>
        <v/>
      </c>
      <c r="FI98" s="243" t="str">
        <f>IF(ISBLANK('Post Process Calc.'!Z98),"",'Post Process Calc.'!Z98)</f>
        <v/>
      </c>
      <c r="FJ98" s="243" t="str">
        <f>IF(ISBLANK('Post Process Calc.'!AA98),"",'Post Process Calc.'!AA98)</f>
        <v/>
      </c>
      <c r="FK98" s="243" t="str">
        <f>IF(ISBLANK('Post Process Calc.'!AB98),"",'Post Process Calc.'!AB98)</f>
        <v/>
      </c>
      <c r="FL98" s="243" t="str">
        <f>IF(ISBLANK('Post Process Calc.'!AC98),"",'Post Process Calc.'!AC98)</f>
        <v/>
      </c>
      <c r="FM98" s="243" t="str">
        <f>IF(ISBLANK('Post Process Calc.'!AD98),"",'Post Process Calc.'!AD98)</f>
        <v/>
      </c>
      <c r="FN98" s="243" t="str">
        <f>IF(ISBLANK('Post Process Calc.'!AE98),"",'Post Process Calc.'!AE98)</f>
        <v/>
      </c>
      <c r="FO98" s="243" t="str">
        <f>IF(ISBLANK('Post Process Calc.'!AF98),"",'Post Process Calc.'!AF98)</f>
        <v/>
      </c>
      <c r="FP98" s="243" t="str">
        <f>IF(ISBLANK('Post Process Calc.'!AG98),"",'Post Process Calc.'!AG98)</f>
        <v/>
      </c>
      <c r="FQ98" s="243" t="str">
        <f>IF(ISBLANK('Post Process Calc.'!AH98),"",'Post Process Calc.'!AH98)</f>
        <v/>
      </c>
      <c r="FR98" s="243" t="str">
        <f>IF(ISBLANK('Post Process Calc.'!AI98),"",'Post Process Calc.'!AI98)</f>
        <v/>
      </c>
      <c r="FS98" s="243" t="str">
        <f>IF(ISBLANK('Post Process Calc.'!AJ98),"",'Post Process Calc.'!AJ98)</f>
        <v/>
      </c>
    </row>
    <row r="99" spans="1:175">
      <c r="A99" s="238" t="str">
        <f>IF(Glutamine!B90&lt;&gt;0,Glutamine!$B$1,"")</f>
        <v/>
      </c>
      <c r="B99" s="238" t="str">
        <f>IF(ISBLANK(Glutamine!A90),"",Glutamine!A90)</f>
        <v/>
      </c>
      <c r="C99" s="245" t="str">
        <f>IF(ISBLANK(Glutamine!B90),"",Glutamine!B90)</f>
        <v/>
      </c>
      <c r="D99" s="246" t="str">
        <f>IF(ISBLANK(Glutamine!C90),"",Glutamine!C90)</f>
        <v/>
      </c>
      <c r="E99" s="238" t="str">
        <f>IF(ISBLANK(Glutamine!D90),"",Glutamine!D90)</f>
        <v/>
      </c>
      <c r="F99" s="238" t="str">
        <f>IF(ISBLANK(Glutamine!E90),"",Glutamine!E90)</f>
        <v/>
      </c>
      <c r="G99" s="238" t="str">
        <f>IF(ISBLANK(Glutamine!G90),"",Glutamine!G90)</f>
        <v/>
      </c>
      <c r="H99" s="238" t="str">
        <f>IF(ISBLANK(Glutamine!H90),"",Glutamine!H90)</f>
        <v/>
      </c>
      <c r="I99" s="238" t="str">
        <f>IF(ISBLANK(Glutamine!I90),"",Glutamine!I90)</f>
        <v/>
      </c>
      <c r="J99" s="238" t="str">
        <f>IF(ISBLANK(Glutamine!J90),"",Glutamine!J90)</f>
        <v/>
      </c>
      <c r="K99" s="238" t="str">
        <f>IF(ISBLANK(Glutamine!K90),"",Glutamine!K90)</f>
        <v/>
      </c>
      <c r="L99" s="238" t="str">
        <f>IF(ISBLANK(Glutamine!L90),"",Glutamine!L90)</f>
        <v/>
      </c>
      <c r="M99" s="238" t="str">
        <f>IF(ISBLANK(Glutamine!M90),"",Glutamine!M90)</f>
        <v/>
      </c>
      <c r="N99" s="238" t="str">
        <f>IF(ISBLANK(Glutamine!N90),"",Glutamine!N90)</f>
        <v/>
      </c>
      <c r="O99" s="238" t="str">
        <f>IF(ISBLANK(Glutamine!O90),"",Glutamine!O90)</f>
        <v/>
      </c>
      <c r="P99" s="238" t="str">
        <f>IF(ISBLANK(Glutamine!P90),"",Glutamine!P90)</f>
        <v/>
      </c>
      <c r="Q99" s="238" t="str">
        <f>IF(ISBLANK(Glutamine!Q90),"",Glutamine!Q90)</f>
        <v/>
      </c>
      <c r="R99" s="238" t="str">
        <f>IF(ISBLANK(Glutamine!R90),"",Glutamine!R90)</f>
        <v/>
      </c>
      <c r="S99" s="238" t="str">
        <f>IF(ISBLANK(Glutamine!S90),"",Glutamine!S90)</f>
        <v/>
      </c>
      <c r="T99" s="238" t="str">
        <f>IF(ISBLANK(Glutamine!T90),"",Glutamine!T90)</f>
        <v/>
      </c>
      <c r="U99" s="238" t="str">
        <f>IF(ISBLANK(Glutamine!U90),"",Glutamine!U90)</f>
        <v/>
      </c>
      <c r="V99" s="238" t="str">
        <f>IF(ISBLANK(Glutamine!V90),"",Glutamine!V90)</f>
        <v/>
      </c>
      <c r="W99" s="238" t="str">
        <f>IF(ISBLANK(Glutamine!W90),"",Glutamine!W90)</f>
        <v/>
      </c>
      <c r="X99" s="238" t="str">
        <f>IF(ISBLANK(Glutamine!X90),"",Glutamine!X90)</f>
        <v/>
      </c>
      <c r="Y99" s="238" t="str">
        <f>IF(ISBLANK(Glutamine!Y90),"",Glutamine!Y90)</f>
        <v/>
      </c>
      <c r="Z99" s="238" t="str">
        <f>IF(ISBLANK(Glutamine!Z90),"",Glutamine!Z90)</f>
        <v/>
      </c>
      <c r="AA99" s="238" t="str">
        <f>IF(ISBLANK(Glutamine!AA90),"",Glutamine!AA90)</f>
        <v/>
      </c>
      <c r="AB99" s="238" t="str">
        <f>IF(ISBLANK(Glutamine!AB90),"",Glutamine!AB90)</f>
        <v/>
      </c>
      <c r="AC99" s="238" t="str">
        <f>IF(ISBLANK(Glutamine!AC90),"",Glutamine!AC90)</f>
        <v/>
      </c>
      <c r="AD99" s="238" t="str">
        <f>IF(ISBLANK(Glutamine!AD90),"",Glutamine!AD90)</f>
        <v/>
      </c>
      <c r="AE99" s="238" t="str">
        <f>IF(ISBLANK(Glutamine!AE90),"",Glutamine!AE90)</f>
        <v/>
      </c>
      <c r="AF99" s="238" t="str">
        <f>IF(ISBLANK(Glutamine!AF90),"",Glutamine!AF90)</f>
        <v/>
      </c>
      <c r="AG99" s="238" t="str">
        <f>IF(ISBLANK(Glutamine!AG90),"",Glutamine!AG90)</f>
        <v/>
      </c>
      <c r="AH99" s="238" t="str">
        <f>IF(ISBLANK(Glutamine!AH90),"",Glutamine!AH90)</f>
        <v/>
      </c>
      <c r="AI99" s="238" t="str">
        <f>IF(ISBLANK(Glutamine!AI90),"",Glutamine!AI90)</f>
        <v/>
      </c>
      <c r="AJ99" s="238" t="str">
        <f>IF(ISBLANK(Glutamine!AJ90),"",Glutamine!AJ90)</f>
        <v/>
      </c>
      <c r="AK99" s="238" t="str">
        <f>IF(ISBLANK(Glutamine!AK90),"",Glutamine!AK90)</f>
        <v/>
      </c>
      <c r="AL99" s="238" t="str">
        <f>IF(ISBLANK(Glutamine!AL90),"",Glutamine!AL90)</f>
        <v/>
      </c>
      <c r="AM99" s="238" t="str">
        <f>IF(ISBLANK(Glutamine!AM90),"",Glutamine!AM90)</f>
        <v/>
      </c>
      <c r="AN99" s="238" t="str">
        <f>IF(ISBLANK(Glutamine!AN90),"",Glutamine!AN90)</f>
        <v/>
      </c>
      <c r="AO99" s="238" t="str">
        <f>IF(ISBLANK(Glutamine!AO90),"",Glutamine!AO90)</f>
        <v/>
      </c>
      <c r="AP99" s="238" t="str">
        <f>IF(ISBLANK(Glutamine!AP90),"",Glutamine!AP90)</f>
        <v/>
      </c>
      <c r="AQ99" s="238" t="e">
        <f>IF(ISBLANK(Glutamine!#REF!),"",Glutamine!#REF!)</f>
        <v>#REF!</v>
      </c>
      <c r="AR99" s="238" t="e">
        <f>IF(ISBLANK(Glutamine!#REF!),"",Glutamine!#REF!)</f>
        <v>#REF!</v>
      </c>
      <c r="AS99" s="238" t="e">
        <f>IF(ISBLANK(Glutamine!#REF!),"",Glutamine!#REF!)</f>
        <v>#REF!</v>
      </c>
      <c r="AT99" s="238" t="e">
        <f>IF(ISBLANK(Glutamine!#REF!),"",Glutamine!#REF!)</f>
        <v>#REF!</v>
      </c>
      <c r="AU99" s="238" t="e">
        <f>IF(ISBLANK(Glutamine!#REF!),"",Glutamine!#REF!)</f>
        <v>#REF!</v>
      </c>
      <c r="AV99" s="238" t="e">
        <f>IF(ISBLANK(Glutamine!#REF!),"",Glutamine!#REF!)</f>
        <v>#REF!</v>
      </c>
      <c r="AW99" s="238" t="e">
        <f>IF(ISBLANK(Glutamine!#REF!),"",Glutamine!#REF!)</f>
        <v>#REF!</v>
      </c>
      <c r="AX99" s="238" t="e">
        <f>IF(ISBLANK(Glutamine!#REF!),"",Glutamine!#REF!)</f>
        <v>#REF!</v>
      </c>
      <c r="AY99" s="238" t="e">
        <f>IF(ISBLANK(Glutamine!#REF!),"",Glutamine!#REF!)</f>
        <v>#REF!</v>
      </c>
      <c r="AZ99" s="238" t="e">
        <f>IF(ISBLANK(Glutamine!#REF!),"",Glutamine!#REF!)</f>
        <v>#REF!</v>
      </c>
      <c r="BA99" s="238" t="e">
        <f>IF(ISBLANK(Glutamine!#REF!),"",Glutamine!#REF!)</f>
        <v>#REF!</v>
      </c>
      <c r="BB99" s="238" t="e">
        <f>IF(ISBLANK(Glutamine!#REF!),"",Glutamine!#REF!)</f>
        <v>#REF!</v>
      </c>
      <c r="BC99" s="238" t="e">
        <f>IF(ISBLANK(Glutamine!#REF!),"",Glutamine!#REF!)</f>
        <v>#REF!</v>
      </c>
      <c r="BD99" s="238" t="e">
        <f>IF(ISBLANK(Glutamine!#REF!),"",Glutamine!#REF!)</f>
        <v>#REF!</v>
      </c>
      <c r="BE99" s="238" t="e">
        <f>IF(ISBLANK(Glutamine!#REF!),"",Glutamine!#REF!)</f>
        <v>#REF!</v>
      </c>
      <c r="BF99" s="238" t="e">
        <f>IF(ISBLANK(Glutamine!#REF!),"",Glutamine!#REF!)</f>
        <v>#REF!</v>
      </c>
      <c r="BG99" s="238" t="e">
        <f>IF(ISBLANK(Glutamine!#REF!),"",Glutamine!#REF!)</f>
        <v>#REF!</v>
      </c>
      <c r="BH99" s="238" t="e">
        <f>IF(ISBLANK(Glutamine!#REF!),"",Glutamine!#REF!)</f>
        <v>#REF!</v>
      </c>
      <c r="BI99" s="238" t="e">
        <f>IF(ISBLANK(Glutamine!#REF!),"",Glutamine!#REF!)</f>
        <v>#REF!</v>
      </c>
      <c r="BJ99" s="238" t="e">
        <f>IF(ISBLANK(Glutamine!#REF!),"",Glutamine!#REF!)</f>
        <v>#REF!</v>
      </c>
      <c r="BK99" s="238" t="e">
        <f>IF(ISBLANK(Glutamine!#REF!),"",Glutamine!#REF!)</f>
        <v>#REF!</v>
      </c>
      <c r="BL99" s="238" t="e">
        <f>IF(ISBLANK(Glutamine!#REF!),"",Glutamine!#REF!)</f>
        <v>#REF!</v>
      </c>
      <c r="BM99" s="238" t="e">
        <f>IF(ISBLANK(Glutamine!#REF!),"",Glutamine!#REF!)</f>
        <v>#REF!</v>
      </c>
      <c r="BN99" s="238" t="str">
        <f>IF(ISBLANK('In Process Calc.'!B92),"",ROUND('In Process Calc.'!B92,2))</f>
        <v/>
      </c>
      <c r="BO99" s="238" t="str">
        <f>IF(ISBLANK('In Process Calc.'!C92),"",ROUND('In Process Calc.'!C92,2))</f>
        <v/>
      </c>
      <c r="BP99" s="238" t="str">
        <f>IF(ISBLANK('In Process Calc.'!E92),"",'In Process Calc.'!E92)</f>
        <v/>
      </c>
      <c r="BQ99" s="238" t="str">
        <f>IF(ISBLANK('In Process Calc.'!F92),"",'In Process Calc.'!F92)</f>
        <v/>
      </c>
      <c r="BR99" s="238" t="str">
        <f>IF(ISBLANK('In Process Calc.'!H92),"",'In Process Calc.'!H92)</f>
        <v/>
      </c>
      <c r="BS99" s="238" t="str">
        <f>IF(ISBLANK('In Process Calc.'!J92),"",'In Process Calc.'!J92)</f>
        <v/>
      </c>
      <c r="BT99" s="238" t="str">
        <f>IF(ISBLANK('In Process Calc.'!K92),"",'In Process Calc.'!K92)</f>
        <v/>
      </c>
      <c r="BU99" s="238" t="str">
        <f>IF(ISBLANK('In Process Calc.'!L92),"",'In Process Calc.'!L92)</f>
        <v/>
      </c>
      <c r="BV99" s="243" t="str">
        <f>IF(ISBLANK('In Process Calc.'!M92),"",'In Process Calc.'!M92)</f>
        <v/>
      </c>
      <c r="BW99" s="243" t="str">
        <f>IF(ISBLANK('In Process Calc.'!N92),"",'In Process Calc.'!N92)</f>
        <v/>
      </c>
      <c r="BX99" s="243" t="str">
        <f>IF(ISBLANK('In Process Calc.'!O92),"",'In Process Calc.'!O92)</f>
        <v/>
      </c>
      <c r="BY99" s="243" t="str">
        <f>IF(ISBLANK('In Process Calc.'!P92),"",'In Process Calc.'!P92)</f>
        <v/>
      </c>
      <c r="BZ99" s="243" t="str">
        <f>IF(ISBLANK('In Process Calc.'!Q92),"",'In Process Calc.'!Q92)</f>
        <v/>
      </c>
      <c r="CA99" s="243" t="str">
        <f>IF(ISBLANK('In Process Calc.'!R92),"",'In Process Calc.'!R92)</f>
        <v/>
      </c>
      <c r="CB99" s="243" t="str">
        <f>IF(ISBLANK('In Process Calc.'!S92),"",'In Process Calc.'!S92)</f>
        <v/>
      </c>
      <c r="CC99" s="243" t="str">
        <f>IF(ISBLANK('In Process Calc.'!T92),"",'In Process Calc.'!T92)</f>
        <v/>
      </c>
      <c r="CD99" s="243" t="str">
        <f>IF(ISBLANK('In Process Calc.'!U92),"",'In Process Calc.'!U92)</f>
        <v/>
      </c>
      <c r="CE99" s="243" t="str">
        <f>IF(ISBLANK('In Process Calc.'!V92),"",'In Process Calc.'!V92)</f>
        <v/>
      </c>
      <c r="CF99" s="243" t="str">
        <f>IF(ISBLANK('In Process Calc.'!W92),"",'In Process Calc.'!W92)</f>
        <v/>
      </c>
      <c r="CG99" s="243" t="str">
        <f>IF(ISBLANK('In Process Calc.'!X92),"",'In Process Calc.'!X92)</f>
        <v/>
      </c>
      <c r="CH99" s="243" t="str">
        <f>IF(ISBLANK('In Process Calc.'!Y92),"",'In Process Calc.'!Y92)</f>
        <v/>
      </c>
      <c r="CI99" s="243" t="str">
        <f>IF(ISBLANK('In Process Calc.'!Z92),"",'In Process Calc.'!Z92)</f>
        <v/>
      </c>
      <c r="CJ99" s="243" t="str">
        <f>IF(ISBLANK('In Process Calc.'!AA92),"",'In Process Calc.'!AA92)</f>
        <v/>
      </c>
      <c r="CK99" s="243" t="str">
        <f>IF(ISBLANK('In Process Calc.'!AB92),"",'In Process Calc.'!AB92)</f>
        <v/>
      </c>
      <c r="CL99" s="243" t="str">
        <f>IF(ISBLANK('In Process Calc.'!AC92),"",'In Process Calc.'!AC92)</f>
        <v/>
      </c>
      <c r="CM99" s="243" t="str">
        <f>IF(ISBLANK('In Process Calc.'!AD92),"",'In Process Calc.'!AD92)</f>
        <v/>
      </c>
      <c r="CN99" s="243" t="str">
        <f>IF(ISBLANK('In Process Calc.'!AE92),"",'In Process Calc.'!AE92)</f>
        <v/>
      </c>
      <c r="CO99" s="243" t="str">
        <f>IF(ISBLANK('In Process Calc.'!AF92),"",'In Process Calc.'!AF92)</f>
        <v/>
      </c>
      <c r="CP99" s="243" t="str">
        <f>IF(ISBLANK('In Process Calc.'!AG92),"",'In Process Calc.'!AG92)</f>
        <v/>
      </c>
      <c r="CQ99" s="243" t="str">
        <f>IF(ISBLANK('In Process Calc.'!AH92),"",'In Process Calc.'!AH92)</f>
        <v/>
      </c>
      <c r="CR99" s="243" t="str">
        <f>IF(ISBLANK('In Process Calc.'!AI92),"",'In Process Calc.'!AI92)</f>
        <v/>
      </c>
      <c r="CS99" s="243" t="str">
        <f>IF(ISBLANK('In Process Calc.'!AJ92),"",'In Process Calc.'!AJ92)</f>
        <v/>
      </c>
      <c r="CT99" s="243" t="str">
        <f>IF(ISBLANK('In Process Calc.'!AK92),"",'In Process Calc.'!AK92)</f>
        <v/>
      </c>
      <c r="CU99" s="243" t="str">
        <f>IF(ISBLANK('In Process Calc.'!AL92),"",'In Process Calc.'!AL92)</f>
        <v/>
      </c>
      <c r="CV99" s="243" t="str">
        <f>IF(ISBLANK('In Process Calc.'!AM92),"",'In Process Calc.'!AM92)</f>
        <v/>
      </c>
      <c r="CW99" s="243" t="str">
        <f>IF(ISBLANK('In Process Calc.'!AN92),"",'In Process Calc.'!AN92)</f>
        <v/>
      </c>
      <c r="CX99" s="243" t="str">
        <f>IF(ISBLANK('In Process Calc.'!AO92),"",'In Process Calc.'!AO92)</f>
        <v/>
      </c>
      <c r="CY99" s="243" t="str">
        <f>IF(ISBLANK('In Process Calc.'!AP92),"",'In Process Calc.'!AP92)</f>
        <v/>
      </c>
      <c r="CZ99" s="243" t="str">
        <f>IF(ISBLANK('In Process Calc.'!AQ92),"",'In Process Calc.'!AQ92)</f>
        <v/>
      </c>
      <c r="DA99" s="243" t="str">
        <f>IF(ISBLANK('In Process Calc.'!AR92),"",'In Process Calc.'!AR92)</f>
        <v/>
      </c>
      <c r="DB99" s="243" t="str">
        <f>IF(ISBLANK('In Process Calc.'!AS92),"",'In Process Calc.'!AS92)</f>
        <v/>
      </c>
      <c r="DC99" s="243" t="str">
        <f>IF(ISBLANK('In Process Calc.'!AT92),"",'In Process Calc.'!AT92)</f>
        <v/>
      </c>
      <c r="DD99" s="243" t="str">
        <f>IF(ISBLANK('In Process Calc.'!AU92),"",'In Process Calc.'!AU92)</f>
        <v/>
      </c>
      <c r="DE99" s="243" t="str">
        <f>IF(ISBLANK('In Process Calc.'!AV92),"",'In Process Calc.'!AV92)</f>
        <v/>
      </c>
      <c r="DF99" s="243" t="str">
        <f>IF(ISBLANK('In Process Calc.'!AW92),"",'In Process Calc.'!AW92)</f>
        <v/>
      </c>
      <c r="DG99" s="243" t="str">
        <f>IF(ISBLANK('In Process Calc.'!AX92),"",'In Process Calc.'!AX92)</f>
        <v/>
      </c>
      <c r="DH99" s="243" t="str">
        <f>IF(ISBLANK('In Process Calc.'!AY92),"",'In Process Calc.'!AY92)</f>
        <v/>
      </c>
      <c r="DI99" s="243" t="str">
        <f>IF(ISBLANK('In Process Calc.'!AZ92),"",'In Process Calc.'!AZ92)</f>
        <v/>
      </c>
      <c r="DJ99" s="243" t="str">
        <f>IF(ISBLANK('In Process Calc.'!BA92),"",'In Process Calc.'!BA92)</f>
        <v/>
      </c>
      <c r="DK99" s="243" t="str">
        <f>IF(ISBLANK('In Process Calc.'!BB92),"",'In Process Calc.'!BB92)</f>
        <v/>
      </c>
      <c r="DL99" s="243" t="str">
        <f>IF(ISBLANK('In Process Calc.'!BC92),"",'In Process Calc.'!BC92)</f>
        <v/>
      </c>
      <c r="DM99" s="243" t="str">
        <f>IF(ISBLANK('In Process Calc.'!BD92),"",'In Process Calc.'!BD92)</f>
        <v/>
      </c>
      <c r="DN99" s="243" t="str">
        <f>IF(ISBLANK('In Process Calc.'!BE92),"",'In Process Calc.'!BE92)</f>
        <v/>
      </c>
      <c r="DO99" s="243" t="str">
        <f>IF(ISBLANK('In Process Calc.'!BF92),"",'In Process Calc.'!BF92)</f>
        <v/>
      </c>
      <c r="DP99" s="243" t="str">
        <f>IF(ISBLANK('In Process Calc.'!BG92),"",'In Process Calc.'!BG92)</f>
        <v/>
      </c>
      <c r="DQ99" s="243" t="str">
        <f>IF(ISBLANK('In Process Calc.'!BH92),"",'In Process Calc.'!BH92)</f>
        <v/>
      </c>
      <c r="DR99" s="243" t="str">
        <f>IF(ISBLANK('In Process Calc.'!BI92),"",'In Process Calc.'!BI92)</f>
        <v/>
      </c>
      <c r="DS99" s="243" t="str">
        <f>IF(ISBLANK('In Process Calc.'!BJ92),"",'In Process Calc.'!BJ92)</f>
        <v/>
      </c>
      <c r="DT99" s="243" t="str">
        <f>IF(ISBLANK('In Process Calc.'!BK92),"",'In Process Calc.'!BK92)</f>
        <v/>
      </c>
      <c r="DU99" s="243" t="str">
        <f>IF(ISBLANK('In Process Calc.'!BL92),"",'In Process Calc.'!BL92)</f>
        <v/>
      </c>
      <c r="DV99" s="243" t="str">
        <f>IF(ISBLANK('In Process Calc.'!BM92),"",'In Process Calc.'!BM92)</f>
        <v/>
      </c>
      <c r="DW99" s="243" t="str">
        <f>IF(ISBLANK('In Process Calc.'!BN92),"",'In Process Calc.'!BN92)</f>
        <v/>
      </c>
      <c r="DX99" s="243" t="str">
        <f>IF(ISBLANK('In Process Calc.'!BO92),"",'In Process Calc.'!BO92)</f>
        <v/>
      </c>
      <c r="DY99" s="243" t="str">
        <f>IF(ISBLANK('In Process Calc.'!BP92),"",'In Process Calc.'!BP92)</f>
        <v/>
      </c>
      <c r="DZ99" s="243" t="str">
        <f>IF(ISBLANK('In Process Calc.'!BQ92),"",'In Process Calc.'!BQ92)</f>
        <v/>
      </c>
      <c r="EA99" s="243" t="str">
        <f>IF(ISBLANK('In Process Calc.'!BR92),"",'In Process Calc.'!BR92)</f>
        <v/>
      </c>
      <c r="EB99" s="243" t="str">
        <f>IF(ISBLANK('In Process Calc.'!BS92),"",'In Process Calc.'!BS92)</f>
        <v/>
      </c>
      <c r="EC99" s="243" t="str">
        <f>IF(ISBLANK('In Process Calc.'!BT92),"",'In Process Calc.'!BT92)</f>
        <v/>
      </c>
      <c r="ED99" s="243" t="str">
        <f>IF(ISBLANK('In Process Calc.'!BU92),"",'In Process Calc.'!BU92)</f>
        <v/>
      </c>
      <c r="EE99" s="243" t="str">
        <f>IF(ISBLANK('In Process Calc.'!BV92),"",'In Process Calc.'!BV92)</f>
        <v/>
      </c>
      <c r="EF99" s="243" t="str">
        <f>IF(ISBLANK('In Process Calc.'!BW92),"",'In Process Calc.'!BW92)</f>
        <v/>
      </c>
      <c r="EG99" s="243" t="str">
        <f>IF(ISBLANK('In Process Calc.'!BX92),"",'In Process Calc.'!BX92)</f>
        <v/>
      </c>
      <c r="EH99" s="243" t="str">
        <f>IF(ISBLANK('In Process Calc.'!BY92),"",'In Process Calc.'!BY92)</f>
        <v/>
      </c>
      <c r="EI99" s="243" t="str">
        <f>IF(ISBLANK('In Process Calc.'!BZ92),"",'In Process Calc.'!BZ92)</f>
        <v/>
      </c>
      <c r="EJ99" s="243" t="str">
        <f>IF(ISBLANK('In Process Calc.'!CA92),"",'In Process Calc.'!CA92)</f>
        <v/>
      </c>
      <c r="EK99" s="243" t="str">
        <f>IF(ISBLANK('Post Process Calc.'!A99),"",'Post Process Calc.'!A99)</f>
        <v/>
      </c>
      <c r="EL99" s="243" t="str">
        <f>IF(ISBLANK('Post Process Calc.'!C99),"",'Post Process Calc.'!C99)</f>
        <v/>
      </c>
      <c r="EM99" s="243" t="str">
        <f>IF(ISBLANK('Post Process Calc.'!D99),"",'Post Process Calc.'!D99)</f>
        <v/>
      </c>
      <c r="EN99" s="243" t="str">
        <f>IF(ISBLANK('Post Process Calc.'!E99),"",'Post Process Calc.'!E99)</f>
        <v/>
      </c>
      <c r="EO99" s="243" t="str">
        <f>IF(ISBLANK('Post Process Calc.'!F99),"",'Post Process Calc.'!F99)</f>
        <v/>
      </c>
      <c r="EP99" s="243" t="str">
        <f>IF(ISBLANK('Post Process Calc.'!G99),"",'Post Process Calc.'!G99)</f>
        <v/>
      </c>
      <c r="EQ99" s="243" t="str">
        <f>IF(ISBLANK('Post Process Calc.'!H99),"",'Post Process Calc.'!H99)</f>
        <v/>
      </c>
      <c r="ER99" s="243" t="str">
        <f>IF(ISBLANK('Post Process Calc.'!I99),"",'Post Process Calc.'!I99)</f>
        <v/>
      </c>
      <c r="ES99" s="243" t="str">
        <f>IF(ISBLANK('Post Process Calc.'!J99),"",'Post Process Calc.'!J99)</f>
        <v/>
      </c>
      <c r="ET99" s="243" t="str">
        <f>IF(ISBLANK('Post Process Calc.'!K99),"",'Post Process Calc.'!K99)</f>
        <v/>
      </c>
      <c r="EU99" s="243" t="str">
        <f>IF(ISBLANK('Post Process Calc.'!L99),"",'Post Process Calc.'!L99)</f>
        <v/>
      </c>
      <c r="EV99" s="243" t="str">
        <f>IF(ISBLANK('Post Process Calc.'!M99),"",'Post Process Calc.'!M99)</f>
        <v/>
      </c>
      <c r="EW99" s="243" t="str">
        <f>IF(ISBLANK('Post Process Calc.'!N99),"",'Post Process Calc.'!N99)</f>
        <v/>
      </c>
      <c r="EX99" s="243" t="str">
        <f>IF(ISBLANK('Post Process Calc.'!O99),"",'Post Process Calc.'!O99)</f>
        <v/>
      </c>
      <c r="EY99" s="243" t="str">
        <f>IF(ISBLANK('Post Process Calc.'!P99),"",'Post Process Calc.'!P99)</f>
        <v/>
      </c>
      <c r="EZ99" s="243" t="str">
        <f>IF(ISBLANK('Post Process Calc.'!Q99),"",'Post Process Calc.'!Q99)</f>
        <v/>
      </c>
      <c r="FA99" s="243" t="str">
        <f>IF(ISBLANK('Post Process Calc.'!R99),"",'Post Process Calc.'!R99)</f>
        <v/>
      </c>
      <c r="FB99" s="243" t="str">
        <f>IF(ISBLANK('Post Process Calc.'!S99),"",'Post Process Calc.'!S99)</f>
        <v/>
      </c>
      <c r="FC99" s="243" t="str">
        <f>IF(ISBLANK('Post Process Calc.'!T99),"",'Post Process Calc.'!T99)</f>
        <v/>
      </c>
      <c r="FD99" s="243" t="str">
        <f>IF(ISBLANK('Post Process Calc.'!U99),"",'Post Process Calc.'!U99)</f>
        <v/>
      </c>
      <c r="FE99" s="243" t="str">
        <f>IF(ISBLANK('Post Process Calc.'!V99),"",'Post Process Calc.'!V99)</f>
        <v/>
      </c>
      <c r="FF99" s="243" t="str">
        <f>IF(ISBLANK('Post Process Calc.'!W99),"",'Post Process Calc.'!W99)</f>
        <v/>
      </c>
      <c r="FG99" s="243" t="str">
        <f>IF(ISBLANK('Post Process Calc.'!X99),"",'Post Process Calc.'!X99)</f>
        <v/>
      </c>
      <c r="FH99" s="243" t="str">
        <f>IF(ISBLANK('Post Process Calc.'!Y99),"",'Post Process Calc.'!Y99)</f>
        <v/>
      </c>
      <c r="FI99" s="243" t="str">
        <f>IF(ISBLANK('Post Process Calc.'!Z99),"",'Post Process Calc.'!Z99)</f>
        <v/>
      </c>
      <c r="FJ99" s="243" t="str">
        <f>IF(ISBLANK('Post Process Calc.'!AA99),"",'Post Process Calc.'!AA99)</f>
        <v/>
      </c>
      <c r="FK99" s="243" t="str">
        <f>IF(ISBLANK('Post Process Calc.'!AB99),"",'Post Process Calc.'!AB99)</f>
        <v/>
      </c>
      <c r="FL99" s="243" t="str">
        <f>IF(ISBLANK('Post Process Calc.'!AC99),"",'Post Process Calc.'!AC99)</f>
        <v/>
      </c>
      <c r="FM99" s="243" t="str">
        <f>IF(ISBLANK('Post Process Calc.'!AD99),"",'Post Process Calc.'!AD99)</f>
        <v/>
      </c>
      <c r="FN99" s="243" t="str">
        <f>IF(ISBLANK('Post Process Calc.'!AE99),"",'Post Process Calc.'!AE99)</f>
        <v/>
      </c>
      <c r="FO99" s="243" t="str">
        <f>IF(ISBLANK('Post Process Calc.'!AF99),"",'Post Process Calc.'!AF99)</f>
        <v/>
      </c>
      <c r="FP99" s="243" t="str">
        <f>IF(ISBLANK('Post Process Calc.'!AG99),"",'Post Process Calc.'!AG99)</f>
        <v/>
      </c>
      <c r="FQ99" s="243" t="str">
        <f>IF(ISBLANK('Post Process Calc.'!AH99),"",'Post Process Calc.'!AH99)</f>
        <v/>
      </c>
      <c r="FR99" s="243" t="str">
        <f>IF(ISBLANK('Post Process Calc.'!AI99),"",'Post Process Calc.'!AI99)</f>
        <v/>
      </c>
      <c r="FS99" s="243" t="str">
        <f>IF(ISBLANK('Post Process Calc.'!AJ99),"",'Post Process Calc.'!AJ99)</f>
        <v/>
      </c>
    </row>
    <row r="100" spans="1:175">
      <c r="A100" s="238" t="str">
        <f>IF(Glutamine!B91&lt;&gt;0,Glutamine!$B$1,"")</f>
        <v/>
      </c>
      <c r="B100" s="238" t="str">
        <f>IF(ISBLANK(Glutamine!A91),"",Glutamine!A91)</f>
        <v/>
      </c>
      <c r="C100" s="245" t="str">
        <f>IF(ISBLANK(Glutamine!B91),"",Glutamine!B91)</f>
        <v/>
      </c>
      <c r="D100" s="246" t="str">
        <f>IF(ISBLANK(Glutamine!C91),"",Glutamine!C91)</f>
        <v/>
      </c>
      <c r="E100" s="238" t="str">
        <f>IF(ISBLANK(Glutamine!D91),"",Glutamine!D91)</f>
        <v/>
      </c>
      <c r="F100" s="238" t="str">
        <f>IF(ISBLANK(Glutamine!E91),"",Glutamine!E91)</f>
        <v/>
      </c>
      <c r="G100" s="238" t="str">
        <f>IF(ISBLANK(Glutamine!G91),"",Glutamine!G91)</f>
        <v/>
      </c>
      <c r="H100" s="238" t="str">
        <f>IF(ISBLANK(Glutamine!H91),"",Glutamine!H91)</f>
        <v/>
      </c>
      <c r="I100" s="238" t="str">
        <f>IF(ISBLANK(Glutamine!I91),"",Glutamine!I91)</f>
        <v/>
      </c>
      <c r="J100" s="238" t="str">
        <f>IF(ISBLANK(Glutamine!J91),"",Glutamine!J91)</f>
        <v/>
      </c>
      <c r="K100" s="238" t="str">
        <f>IF(ISBLANK(Glutamine!K91),"",Glutamine!K91)</f>
        <v/>
      </c>
      <c r="L100" s="238" t="str">
        <f>IF(ISBLANK(Glutamine!L91),"",Glutamine!L91)</f>
        <v/>
      </c>
      <c r="M100" s="238" t="str">
        <f>IF(ISBLANK(Glutamine!M91),"",Glutamine!M91)</f>
        <v/>
      </c>
      <c r="N100" s="238" t="str">
        <f>IF(ISBLANK(Glutamine!N91),"",Glutamine!N91)</f>
        <v/>
      </c>
      <c r="O100" s="238" t="str">
        <f>IF(ISBLANK(Glutamine!O91),"",Glutamine!O91)</f>
        <v/>
      </c>
      <c r="P100" s="238" t="str">
        <f>IF(ISBLANK(Glutamine!P91),"",Glutamine!P91)</f>
        <v/>
      </c>
      <c r="Q100" s="238" t="str">
        <f>IF(ISBLANK(Glutamine!Q91),"",Glutamine!Q91)</f>
        <v/>
      </c>
      <c r="R100" s="238" t="str">
        <f>IF(ISBLANK(Glutamine!R91),"",Glutamine!R91)</f>
        <v/>
      </c>
      <c r="S100" s="238" t="str">
        <f>IF(ISBLANK(Glutamine!S91),"",Glutamine!S91)</f>
        <v/>
      </c>
      <c r="T100" s="238" t="str">
        <f>IF(ISBLANK(Glutamine!T91),"",Glutamine!T91)</f>
        <v/>
      </c>
      <c r="U100" s="238" t="str">
        <f>IF(ISBLANK(Glutamine!U91),"",Glutamine!U91)</f>
        <v/>
      </c>
      <c r="V100" s="238" t="str">
        <f>IF(ISBLANK(Glutamine!V91),"",Glutamine!V91)</f>
        <v/>
      </c>
      <c r="W100" s="238" t="str">
        <f>IF(ISBLANK(Glutamine!W91),"",Glutamine!W91)</f>
        <v/>
      </c>
      <c r="X100" s="238" t="str">
        <f>IF(ISBLANK(Glutamine!X91),"",Glutamine!X91)</f>
        <v/>
      </c>
      <c r="Y100" s="238" t="str">
        <f>IF(ISBLANK(Glutamine!Y91),"",Glutamine!Y91)</f>
        <v/>
      </c>
      <c r="Z100" s="238" t="str">
        <f>IF(ISBLANK(Glutamine!Z91),"",Glutamine!Z91)</f>
        <v/>
      </c>
      <c r="AA100" s="238" t="str">
        <f>IF(ISBLANK(Glutamine!AA91),"",Glutamine!AA91)</f>
        <v/>
      </c>
      <c r="AB100" s="238" t="str">
        <f>IF(ISBLANK(Glutamine!AB91),"",Glutamine!AB91)</f>
        <v/>
      </c>
      <c r="AC100" s="238" t="str">
        <f>IF(ISBLANK(Glutamine!AC91),"",Glutamine!AC91)</f>
        <v/>
      </c>
      <c r="AD100" s="238" t="str">
        <f>IF(ISBLANK(Glutamine!AD91),"",Glutamine!AD91)</f>
        <v/>
      </c>
      <c r="AE100" s="238" t="str">
        <f>IF(ISBLANK(Glutamine!AE91),"",Glutamine!AE91)</f>
        <v/>
      </c>
      <c r="AF100" s="238" t="str">
        <f>IF(ISBLANK(Glutamine!AF91),"",Glutamine!AF91)</f>
        <v/>
      </c>
      <c r="AG100" s="238" t="str">
        <f>IF(ISBLANK(Glutamine!AG91),"",Glutamine!AG91)</f>
        <v/>
      </c>
      <c r="AH100" s="238" t="str">
        <f>IF(ISBLANK(Glutamine!AH91),"",Glutamine!AH91)</f>
        <v/>
      </c>
      <c r="AI100" s="238" t="str">
        <f>IF(ISBLANK(Glutamine!AI91),"",Glutamine!AI91)</f>
        <v/>
      </c>
      <c r="AJ100" s="238" t="str">
        <f>IF(ISBLANK(Glutamine!AJ91),"",Glutamine!AJ91)</f>
        <v/>
      </c>
      <c r="AK100" s="238" t="str">
        <f>IF(ISBLANK(Glutamine!AK91),"",Glutamine!AK91)</f>
        <v/>
      </c>
      <c r="AL100" s="238" t="str">
        <f>IF(ISBLANK(Glutamine!AL91),"",Glutamine!AL91)</f>
        <v/>
      </c>
      <c r="AM100" s="238" t="str">
        <f>IF(ISBLANK(Glutamine!AM91),"",Glutamine!AM91)</f>
        <v/>
      </c>
      <c r="AN100" s="238" t="str">
        <f>IF(ISBLANK(Glutamine!AN91),"",Glutamine!AN91)</f>
        <v/>
      </c>
      <c r="AO100" s="238" t="str">
        <f>IF(ISBLANK(Glutamine!AO91),"",Glutamine!AO91)</f>
        <v/>
      </c>
      <c r="AP100" s="238" t="str">
        <f>IF(ISBLANK(Glutamine!AP91),"",Glutamine!AP91)</f>
        <v/>
      </c>
      <c r="AQ100" s="238" t="e">
        <f>IF(ISBLANK(Glutamine!#REF!),"",Glutamine!#REF!)</f>
        <v>#REF!</v>
      </c>
      <c r="AR100" s="238" t="e">
        <f>IF(ISBLANK(Glutamine!#REF!),"",Glutamine!#REF!)</f>
        <v>#REF!</v>
      </c>
      <c r="AS100" s="238" t="e">
        <f>IF(ISBLANK(Glutamine!#REF!),"",Glutamine!#REF!)</f>
        <v>#REF!</v>
      </c>
      <c r="AT100" s="238" t="e">
        <f>IF(ISBLANK(Glutamine!#REF!),"",Glutamine!#REF!)</f>
        <v>#REF!</v>
      </c>
      <c r="AU100" s="238" t="e">
        <f>IF(ISBLANK(Glutamine!#REF!),"",Glutamine!#REF!)</f>
        <v>#REF!</v>
      </c>
      <c r="AV100" s="238" t="e">
        <f>IF(ISBLANK(Glutamine!#REF!),"",Glutamine!#REF!)</f>
        <v>#REF!</v>
      </c>
      <c r="AW100" s="238" t="e">
        <f>IF(ISBLANK(Glutamine!#REF!),"",Glutamine!#REF!)</f>
        <v>#REF!</v>
      </c>
      <c r="AX100" s="238" t="e">
        <f>IF(ISBLANK(Glutamine!#REF!),"",Glutamine!#REF!)</f>
        <v>#REF!</v>
      </c>
      <c r="AY100" s="238" t="e">
        <f>IF(ISBLANK(Glutamine!#REF!),"",Glutamine!#REF!)</f>
        <v>#REF!</v>
      </c>
      <c r="AZ100" s="238" t="e">
        <f>IF(ISBLANK(Glutamine!#REF!),"",Glutamine!#REF!)</f>
        <v>#REF!</v>
      </c>
      <c r="BA100" s="238" t="e">
        <f>IF(ISBLANK(Glutamine!#REF!),"",Glutamine!#REF!)</f>
        <v>#REF!</v>
      </c>
      <c r="BB100" s="238" t="e">
        <f>IF(ISBLANK(Glutamine!#REF!),"",Glutamine!#REF!)</f>
        <v>#REF!</v>
      </c>
      <c r="BC100" s="238" t="e">
        <f>IF(ISBLANK(Glutamine!#REF!),"",Glutamine!#REF!)</f>
        <v>#REF!</v>
      </c>
      <c r="BD100" s="238" t="e">
        <f>IF(ISBLANK(Glutamine!#REF!),"",Glutamine!#REF!)</f>
        <v>#REF!</v>
      </c>
      <c r="BE100" s="238" t="e">
        <f>IF(ISBLANK(Glutamine!#REF!),"",Glutamine!#REF!)</f>
        <v>#REF!</v>
      </c>
      <c r="BF100" s="238" t="e">
        <f>IF(ISBLANK(Glutamine!#REF!),"",Glutamine!#REF!)</f>
        <v>#REF!</v>
      </c>
      <c r="BG100" s="238" t="e">
        <f>IF(ISBLANK(Glutamine!#REF!),"",Glutamine!#REF!)</f>
        <v>#REF!</v>
      </c>
      <c r="BH100" s="238" t="e">
        <f>IF(ISBLANK(Glutamine!#REF!),"",Glutamine!#REF!)</f>
        <v>#REF!</v>
      </c>
      <c r="BI100" s="238" t="e">
        <f>IF(ISBLANK(Glutamine!#REF!),"",Glutamine!#REF!)</f>
        <v>#REF!</v>
      </c>
      <c r="BJ100" s="238" t="e">
        <f>IF(ISBLANK(Glutamine!#REF!),"",Glutamine!#REF!)</f>
        <v>#REF!</v>
      </c>
      <c r="BK100" s="238" t="e">
        <f>IF(ISBLANK(Glutamine!#REF!),"",Glutamine!#REF!)</f>
        <v>#REF!</v>
      </c>
      <c r="BL100" s="238" t="e">
        <f>IF(ISBLANK(Glutamine!#REF!),"",Glutamine!#REF!)</f>
        <v>#REF!</v>
      </c>
      <c r="BM100" s="238" t="e">
        <f>IF(ISBLANK(Glutamine!#REF!),"",Glutamine!#REF!)</f>
        <v>#REF!</v>
      </c>
      <c r="BN100" s="238" t="str">
        <f>IF(ISBLANK('In Process Calc.'!B93),"",ROUND('In Process Calc.'!B93,2))</f>
        <v/>
      </c>
      <c r="BO100" s="238" t="str">
        <f>IF(ISBLANK('In Process Calc.'!C93),"",ROUND('In Process Calc.'!C93,2))</f>
        <v/>
      </c>
      <c r="BP100" s="238" t="str">
        <f>IF(ISBLANK('In Process Calc.'!E93),"",'In Process Calc.'!E93)</f>
        <v/>
      </c>
      <c r="BQ100" s="238" t="str">
        <f>IF(ISBLANK('In Process Calc.'!F93),"",'In Process Calc.'!F93)</f>
        <v/>
      </c>
      <c r="BR100" s="238" t="str">
        <f>IF(ISBLANK('In Process Calc.'!H93),"",'In Process Calc.'!H93)</f>
        <v/>
      </c>
      <c r="BS100" s="238" t="str">
        <f>IF(ISBLANK('In Process Calc.'!J93),"",'In Process Calc.'!J93)</f>
        <v/>
      </c>
      <c r="BT100" s="238" t="str">
        <f>IF(ISBLANK('In Process Calc.'!K93),"",'In Process Calc.'!K93)</f>
        <v/>
      </c>
      <c r="BU100" s="238" t="str">
        <f>IF(ISBLANK('In Process Calc.'!L93),"",'In Process Calc.'!L93)</f>
        <v/>
      </c>
      <c r="BV100" s="243" t="str">
        <f>IF(ISBLANK('In Process Calc.'!M93),"",'In Process Calc.'!M93)</f>
        <v/>
      </c>
      <c r="BW100" s="243" t="str">
        <f>IF(ISBLANK('In Process Calc.'!N93),"",'In Process Calc.'!N93)</f>
        <v/>
      </c>
      <c r="BX100" s="243" t="str">
        <f>IF(ISBLANK('In Process Calc.'!O93),"",'In Process Calc.'!O93)</f>
        <v/>
      </c>
      <c r="BY100" s="243" t="str">
        <f>IF(ISBLANK('In Process Calc.'!P93),"",'In Process Calc.'!P93)</f>
        <v/>
      </c>
      <c r="BZ100" s="243" t="str">
        <f>IF(ISBLANK('In Process Calc.'!Q93),"",'In Process Calc.'!Q93)</f>
        <v/>
      </c>
      <c r="CA100" s="243" t="str">
        <f>IF(ISBLANK('In Process Calc.'!R93),"",'In Process Calc.'!R93)</f>
        <v/>
      </c>
      <c r="CB100" s="243" t="str">
        <f>IF(ISBLANK('In Process Calc.'!S93),"",'In Process Calc.'!S93)</f>
        <v/>
      </c>
      <c r="CC100" s="243" t="str">
        <f>IF(ISBLANK('In Process Calc.'!T93),"",'In Process Calc.'!T93)</f>
        <v/>
      </c>
      <c r="CD100" s="243" t="str">
        <f>IF(ISBLANK('In Process Calc.'!U93),"",'In Process Calc.'!U93)</f>
        <v/>
      </c>
      <c r="CE100" s="243" t="str">
        <f>IF(ISBLANK('In Process Calc.'!V93),"",'In Process Calc.'!V93)</f>
        <v/>
      </c>
      <c r="CF100" s="243" t="str">
        <f>IF(ISBLANK('In Process Calc.'!W93),"",'In Process Calc.'!W93)</f>
        <v/>
      </c>
      <c r="CG100" s="243" t="str">
        <f>IF(ISBLANK('In Process Calc.'!X93),"",'In Process Calc.'!X93)</f>
        <v/>
      </c>
      <c r="CH100" s="243" t="str">
        <f>IF(ISBLANK('In Process Calc.'!Y93),"",'In Process Calc.'!Y93)</f>
        <v/>
      </c>
      <c r="CI100" s="243" t="str">
        <f>IF(ISBLANK('In Process Calc.'!Z93),"",'In Process Calc.'!Z93)</f>
        <v/>
      </c>
      <c r="CJ100" s="243" t="str">
        <f>IF(ISBLANK('In Process Calc.'!AA93),"",'In Process Calc.'!AA93)</f>
        <v/>
      </c>
      <c r="CK100" s="243" t="str">
        <f>IF(ISBLANK('In Process Calc.'!AB93),"",'In Process Calc.'!AB93)</f>
        <v/>
      </c>
      <c r="CL100" s="243" t="str">
        <f>IF(ISBLANK('In Process Calc.'!AC93),"",'In Process Calc.'!AC93)</f>
        <v/>
      </c>
      <c r="CM100" s="243" t="str">
        <f>IF(ISBLANK('In Process Calc.'!AD93),"",'In Process Calc.'!AD93)</f>
        <v/>
      </c>
      <c r="CN100" s="243" t="str">
        <f>IF(ISBLANK('In Process Calc.'!AE93),"",'In Process Calc.'!AE93)</f>
        <v/>
      </c>
      <c r="CO100" s="243" t="str">
        <f>IF(ISBLANK('In Process Calc.'!AF93),"",'In Process Calc.'!AF93)</f>
        <v/>
      </c>
      <c r="CP100" s="243" t="str">
        <f>IF(ISBLANK('In Process Calc.'!AG93),"",'In Process Calc.'!AG93)</f>
        <v/>
      </c>
      <c r="CQ100" s="243" t="str">
        <f>IF(ISBLANK('In Process Calc.'!AH93),"",'In Process Calc.'!AH93)</f>
        <v/>
      </c>
      <c r="CR100" s="243" t="str">
        <f>IF(ISBLANK('In Process Calc.'!AI93),"",'In Process Calc.'!AI93)</f>
        <v/>
      </c>
      <c r="CS100" s="243" t="str">
        <f>IF(ISBLANK('In Process Calc.'!AJ93),"",'In Process Calc.'!AJ93)</f>
        <v/>
      </c>
      <c r="CT100" s="243" t="str">
        <f>IF(ISBLANK('In Process Calc.'!AK93),"",'In Process Calc.'!AK93)</f>
        <v/>
      </c>
      <c r="CU100" s="243" t="str">
        <f>IF(ISBLANK('In Process Calc.'!AL93),"",'In Process Calc.'!AL93)</f>
        <v/>
      </c>
      <c r="CV100" s="243" t="str">
        <f>IF(ISBLANK('In Process Calc.'!AM93),"",'In Process Calc.'!AM93)</f>
        <v/>
      </c>
      <c r="CW100" s="243" t="str">
        <f>IF(ISBLANK('In Process Calc.'!AN93),"",'In Process Calc.'!AN93)</f>
        <v/>
      </c>
      <c r="CX100" s="243" t="str">
        <f>IF(ISBLANK('In Process Calc.'!AO93),"",'In Process Calc.'!AO93)</f>
        <v/>
      </c>
      <c r="CY100" s="243" t="str">
        <f>IF(ISBLANK('In Process Calc.'!AP93),"",'In Process Calc.'!AP93)</f>
        <v/>
      </c>
      <c r="CZ100" s="243" t="str">
        <f>IF(ISBLANK('In Process Calc.'!AQ93),"",'In Process Calc.'!AQ93)</f>
        <v/>
      </c>
      <c r="DA100" s="243" t="str">
        <f>IF(ISBLANK('In Process Calc.'!AR93),"",'In Process Calc.'!AR93)</f>
        <v/>
      </c>
      <c r="DB100" s="243" t="str">
        <f>IF(ISBLANK('In Process Calc.'!AS93),"",'In Process Calc.'!AS93)</f>
        <v/>
      </c>
      <c r="DC100" s="243" t="str">
        <f>IF(ISBLANK('In Process Calc.'!AT93),"",'In Process Calc.'!AT93)</f>
        <v/>
      </c>
      <c r="DD100" s="243" t="str">
        <f>IF(ISBLANK('In Process Calc.'!AU93),"",'In Process Calc.'!AU93)</f>
        <v/>
      </c>
      <c r="DE100" s="243" t="str">
        <f>IF(ISBLANK('In Process Calc.'!AV93),"",'In Process Calc.'!AV93)</f>
        <v/>
      </c>
      <c r="DF100" s="243" t="str">
        <f>IF(ISBLANK('In Process Calc.'!AW93),"",'In Process Calc.'!AW93)</f>
        <v/>
      </c>
      <c r="DG100" s="243" t="str">
        <f>IF(ISBLANK('In Process Calc.'!AX93),"",'In Process Calc.'!AX93)</f>
        <v/>
      </c>
      <c r="DH100" s="243" t="str">
        <f>IF(ISBLANK('In Process Calc.'!AY93),"",'In Process Calc.'!AY93)</f>
        <v/>
      </c>
      <c r="DI100" s="243" t="str">
        <f>IF(ISBLANK('In Process Calc.'!AZ93),"",'In Process Calc.'!AZ93)</f>
        <v/>
      </c>
      <c r="DJ100" s="243" t="str">
        <f>IF(ISBLANK('In Process Calc.'!BA93),"",'In Process Calc.'!BA93)</f>
        <v/>
      </c>
      <c r="DK100" s="243" t="str">
        <f>IF(ISBLANK('In Process Calc.'!BB93),"",'In Process Calc.'!BB93)</f>
        <v/>
      </c>
      <c r="DL100" s="243" t="str">
        <f>IF(ISBLANK('In Process Calc.'!BC93),"",'In Process Calc.'!BC93)</f>
        <v/>
      </c>
      <c r="DM100" s="243" t="str">
        <f>IF(ISBLANK('In Process Calc.'!BD93),"",'In Process Calc.'!BD93)</f>
        <v/>
      </c>
      <c r="DN100" s="243" t="str">
        <f>IF(ISBLANK('In Process Calc.'!BE93),"",'In Process Calc.'!BE93)</f>
        <v/>
      </c>
      <c r="DO100" s="243" t="str">
        <f>IF(ISBLANK('In Process Calc.'!BF93),"",'In Process Calc.'!BF93)</f>
        <v/>
      </c>
      <c r="DP100" s="243" t="str">
        <f>IF(ISBLANK('In Process Calc.'!BG93),"",'In Process Calc.'!BG93)</f>
        <v/>
      </c>
      <c r="DQ100" s="243" t="str">
        <f>IF(ISBLANK('In Process Calc.'!BH93),"",'In Process Calc.'!BH93)</f>
        <v/>
      </c>
      <c r="DR100" s="243" t="str">
        <f>IF(ISBLANK('In Process Calc.'!BI93),"",'In Process Calc.'!BI93)</f>
        <v/>
      </c>
      <c r="DS100" s="243" t="str">
        <f>IF(ISBLANK('In Process Calc.'!BJ93),"",'In Process Calc.'!BJ93)</f>
        <v/>
      </c>
      <c r="DT100" s="243" t="str">
        <f>IF(ISBLANK('In Process Calc.'!BK93),"",'In Process Calc.'!BK93)</f>
        <v/>
      </c>
      <c r="DU100" s="243" t="str">
        <f>IF(ISBLANK('In Process Calc.'!BL93),"",'In Process Calc.'!BL93)</f>
        <v/>
      </c>
      <c r="DV100" s="243" t="str">
        <f>IF(ISBLANK('In Process Calc.'!BM93),"",'In Process Calc.'!BM93)</f>
        <v/>
      </c>
      <c r="DW100" s="243" t="str">
        <f>IF(ISBLANK('In Process Calc.'!BN93),"",'In Process Calc.'!BN93)</f>
        <v/>
      </c>
      <c r="DX100" s="243" t="str">
        <f>IF(ISBLANK('In Process Calc.'!BO93),"",'In Process Calc.'!BO93)</f>
        <v/>
      </c>
      <c r="DY100" s="243" t="str">
        <f>IF(ISBLANK('In Process Calc.'!BP93),"",'In Process Calc.'!BP93)</f>
        <v/>
      </c>
      <c r="DZ100" s="243" t="str">
        <f>IF(ISBLANK('In Process Calc.'!BQ93),"",'In Process Calc.'!BQ93)</f>
        <v/>
      </c>
      <c r="EA100" s="243" t="str">
        <f>IF(ISBLANK('In Process Calc.'!BR93),"",'In Process Calc.'!BR93)</f>
        <v/>
      </c>
      <c r="EB100" s="243" t="str">
        <f>IF(ISBLANK('In Process Calc.'!BS93),"",'In Process Calc.'!BS93)</f>
        <v/>
      </c>
      <c r="EC100" s="243" t="str">
        <f>IF(ISBLANK('In Process Calc.'!BT93),"",'In Process Calc.'!BT93)</f>
        <v/>
      </c>
      <c r="ED100" s="243" t="str">
        <f>IF(ISBLANK('In Process Calc.'!BU93),"",'In Process Calc.'!BU93)</f>
        <v/>
      </c>
      <c r="EE100" s="243" t="str">
        <f>IF(ISBLANK('In Process Calc.'!BV93),"",'In Process Calc.'!BV93)</f>
        <v/>
      </c>
      <c r="EF100" s="243" t="str">
        <f>IF(ISBLANK('In Process Calc.'!BW93),"",'In Process Calc.'!BW93)</f>
        <v/>
      </c>
      <c r="EG100" s="243" t="str">
        <f>IF(ISBLANK('In Process Calc.'!BX93),"",'In Process Calc.'!BX93)</f>
        <v/>
      </c>
      <c r="EH100" s="243" t="str">
        <f>IF(ISBLANK('In Process Calc.'!BY93),"",'In Process Calc.'!BY93)</f>
        <v/>
      </c>
      <c r="EI100" s="243" t="str">
        <f>IF(ISBLANK('In Process Calc.'!BZ93),"",'In Process Calc.'!BZ93)</f>
        <v/>
      </c>
      <c r="EJ100" s="243" t="str">
        <f>IF(ISBLANK('In Process Calc.'!CA93),"",'In Process Calc.'!CA93)</f>
        <v/>
      </c>
      <c r="EK100" s="243" t="str">
        <f>IF(ISBLANK('Post Process Calc.'!A100),"",'Post Process Calc.'!A100)</f>
        <v/>
      </c>
      <c r="EL100" s="243" t="str">
        <f>IF(ISBLANK('Post Process Calc.'!C100),"",'Post Process Calc.'!C100)</f>
        <v/>
      </c>
      <c r="EM100" s="243" t="str">
        <f>IF(ISBLANK('Post Process Calc.'!D100),"",'Post Process Calc.'!D100)</f>
        <v/>
      </c>
      <c r="EN100" s="243" t="str">
        <f>IF(ISBLANK('Post Process Calc.'!E100),"",'Post Process Calc.'!E100)</f>
        <v/>
      </c>
      <c r="EO100" s="243" t="str">
        <f>IF(ISBLANK('Post Process Calc.'!F100),"",'Post Process Calc.'!F100)</f>
        <v/>
      </c>
      <c r="EP100" s="243" t="str">
        <f>IF(ISBLANK('Post Process Calc.'!G100),"",'Post Process Calc.'!G100)</f>
        <v/>
      </c>
      <c r="EQ100" s="243" t="str">
        <f>IF(ISBLANK('Post Process Calc.'!H100),"",'Post Process Calc.'!H100)</f>
        <v/>
      </c>
      <c r="ER100" s="243" t="str">
        <f>IF(ISBLANK('Post Process Calc.'!I100),"",'Post Process Calc.'!I100)</f>
        <v/>
      </c>
      <c r="ES100" s="243" t="str">
        <f>IF(ISBLANK('Post Process Calc.'!J100),"",'Post Process Calc.'!J100)</f>
        <v/>
      </c>
      <c r="ET100" s="243" t="str">
        <f>IF(ISBLANK('Post Process Calc.'!K100),"",'Post Process Calc.'!K100)</f>
        <v/>
      </c>
      <c r="EU100" s="243" t="str">
        <f>IF(ISBLANK('Post Process Calc.'!L100),"",'Post Process Calc.'!L100)</f>
        <v/>
      </c>
      <c r="EV100" s="243" t="str">
        <f>IF(ISBLANK('Post Process Calc.'!M100),"",'Post Process Calc.'!M100)</f>
        <v/>
      </c>
      <c r="EW100" s="243" t="str">
        <f>IF(ISBLANK('Post Process Calc.'!N100),"",'Post Process Calc.'!N100)</f>
        <v/>
      </c>
      <c r="EX100" s="243" t="str">
        <f>IF(ISBLANK('Post Process Calc.'!O100),"",'Post Process Calc.'!O100)</f>
        <v/>
      </c>
      <c r="EY100" s="243" t="str">
        <f>IF(ISBLANK('Post Process Calc.'!P100),"",'Post Process Calc.'!P100)</f>
        <v/>
      </c>
      <c r="EZ100" s="243" t="str">
        <f>IF(ISBLANK('Post Process Calc.'!Q100),"",'Post Process Calc.'!Q100)</f>
        <v/>
      </c>
      <c r="FA100" s="243" t="str">
        <f>IF(ISBLANK('Post Process Calc.'!R100),"",'Post Process Calc.'!R100)</f>
        <v/>
      </c>
      <c r="FB100" s="243" t="str">
        <f>IF(ISBLANK('Post Process Calc.'!S100),"",'Post Process Calc.'!S100)</f>
        <v/>
      </c>
      <c r="FC100" s="243" t="str">
        <f>IF(ISBLANK('Post Process Calc.'!T100),"",'Post Process Calc.'!T100)</f>
        <v/>
      </c>
      <c r="FD100" s="243" t="str">
        <f>IF(ISBLANK('Post Process Calc.'!U100),"",'Post Process Calc.'!U100)</f>
        <v/>
      </c>
      <c r="FE100" s="243" t="str">
        <f>IF(ISBLANK('Post Process Calc.'!V100),"",'Post Process Calc.'!V100)</f>
        <v/>
      </c>
      <c r="FF100" s="243" t="str">
        <f>IF(ISBLANK('Post Process Calc.'!W100),"",'Post Process Calc.'!W100)</f>
        <v/>
      </c>
      <c r="FG100" s="243" t="str">
        <f>IF(ISBLANK('Post Process Calc.'!X100),"",'Post Process Calc.'!X100)</f>
        <v/>
      </c>
      <c r="FH100" s="243" t="str">
        <f>IF(ISBLANK('Post Process Calc.'!Y100),"",'Post Process Calc.'!Y100)</f>
        <v/>
      </c>
      <c r="FI100" s="243" t="str">
        <f>IF(ISBLANK('Post Process Calc.'!Z100),"",'Post Process Calc.'!Z100)</f>
        <v/>
      </c>
      <c r="FJ100" s="243" t="str">
        <f>IF(ISBLANK('Post Process Calc.'!AA100),"",'Post Process Calc.'!AA100)</f>
        <v/>
      </c>
      <c r="FK100" s="243" t="str">
        <f>IF(ISBLANK('Post Process Calc.'!AB100),"",'Post Process Calc.'!AB100)</f>
        <v/>
      </c>
      <c r="FL100" s="243" t="str">
        <f>IF(ISBLANK('Post Process Calc.'!AC100),"",'Post Process Calc.'!AC100)</f>
        <v/>
      </c>
      <c r="FM100" s="243" t="str">
        <f>IF(ISBLANK('Post Process Calc.'!AD100),"",'Post Process Calc.'!AD100)</f>
        <v/>
      </c>
      <c r="FN100" s="243" t="str">
        <f>IF(ISBLANK('Post Process Calc.'!AE100),"",'Post Process Calc.'!AE100)</f>
        <v/>
      </c>
      <c r="FO100" s="243" t="str">
        <f>IF(ISBLANK('Post Process Calc.'!AF100),"",'Post Process Calc.'!AF100)</f>
        <v/>
      </c>
      <c r="FP100" s="243" t="str">
        <f>IF(ISBLANK('Post Process Calc.'!AG100),"",'Post Process Calc.'!AG100)</f>
        <v/>
      </c>
      <c r="FQ100" s="243" t="str">
        <f>IF(ISBLANK('Post Process Calc.'!AH100),"",'Post Process Calc.'!AH100)</f>
        <v/>
      </c>
      <c r="FR100" s="243" t="str">
        <f>IF(ISBLANK('Post Process Calc.'!AI100),"",'Post Process Calc.'!AI100)</f>
        <v/>
      </c>
      <c r="FS100" s="243" t="str">
        <f>IF(ISBLANK('Post Process Calc.'!AJ100),"",'Post Process Calc.'!AJ100)</f>
        <v/>
      </c>
    </row>
    <row r="101" spans="1:175">
      <c r="A101" s="238" t="str">
        <f>IF(Glutamine!B92&lt;&gt;0,Glutamine!$B$1,"")</f>
        <v/>
      </c>
      <c r="B101" s="238" t="str">
        <f>IF(ISBLANK(Glutamine!A92),"",Glutamine!A92)</f>
        <v/>
      </c>
      <c r="C101" s="245" t="str">
        <f>IF(ISBLANK(Glutamine!B92),"",Glutamine!B92)</f>
        <v/>
      </c>
      <c r="D101" s="246" t="str">
        <f>IF(ISBLANK(Glutamine!C92),"",Glutamine!C92)</f>
        <v/>
      </c>
      <c r="E101" s="238" t="str">
        <f>IF(ISBLANK(Glutamine!D92),"",Glutamine!D92)</f>
        <v/>
      </c>
      <c r="F101" s="238" t="str">
        <f>IF(ISBLANK(Glutamine!E92),"",Glutamine!E92)</f>
        <v/>
      </c>
      <c r="G101" s="238" t="str">
        <f>IF(ISBLANK(Glutamine!G92),"",Glutamine!G92)</f>
        <v/>
      </c>
      <c r="H101" s="238" t="str">
        <f>IF(ISBLANK(Glutamine!H92),"",Glutamine!H92)</f>
        <v/>
      </c>
      <c r="I101" s="238" t="str">
        <f>IF(ISBLANK(Glutamine!I92),"",Glutamine!I92)</f>
        <v/>
      </c>
      <c r="J101" s="238" t="str">
        <f>IF(ISBLANK(Glutamine!J92),"",Glutamine!J92)</f>
        <v/>
      </c>
      <c r="K101" s="238" t="str">
        <f>IF(ISBLANK(Glutamine!K92),"",Glutamine!K92)</f>
        <v/>
      </c>
      <c r="L101" s="238" t="str">
        <f>IF(ISBLANK(Glutamine!L92),"",Glutamine!L92)</f>
        <v/>
      </c>
      <c r="M101" s="238" t="str">
        <f>IF(ISBLANK(Glutamine!M92),"",Glutamine!M92)</f>
        <v/>
      </c>
      <c r="N101" s="238" t="str">
        <f>IF(ISBLANK(Glutamine!N92),"",Glutamine!N92)</f>
        <v/>
      </c>
      <c r="O101" s="238" t="str">
        <f>IF(ISBLANK(Glutamine!O92),"",Glutamine!O92)</f>
        <v/>
      </c>
      <c r="P101" s="238" t="str">
        <f>IF(ISBLANK(Glutamine!P92),"",Glutamine!P92)</f>
        <v/>
      </c>
      <c r="Q101" s="238" t="str">
        <f>IF(ISBLANK(Glutamine!Q92),"",Glutamine!Q92)</f>
        <v/>
      </c>
      <c r="R101" s="238" t="str">
        <f>IF(ISBLANK(Glutamine!R92),"",Glutamine!R92)</f>
        <v/>
      </c>
      <c r="S101" s="238" t="str">
        <f>IF(ISBLANK(Glutamine!S92),"",Glutamine!S92)</f>
        <v/>
      </c>
      <c r="T101" s="238" t="str">
        <f>IF(ISBLANK(Glutamine!T92),"",Glutamine!T92)</f>
        <v/>
      </c>
      <c r="U101" s="238" t="str">
        <f>IF(ISBLANK(Glutamine!U92),"",Glutamine!U92)</f>
        <v/>
      </c>
      <c r="V101" s="238" t="str">
        <f>IF(ISBLANK(Glutamine!V92),"",Glutamine!V92)</f>
        <v/>
      </c>
      <c r="W101" s="238" t="str">
        <f>IF(ISBLANK(Glutamine!W92),"",Glutamine!W92)</f>
        <v/>
      </c>
      <c r="X101" s="238" t="str">
        <f>IF(ISBLANK(Glutamine!X92),"",Glutamine!X92)</f>
        <v/>
      </c>
      <c r="Y101" s="238" t="str">
        <f>IF(ISBLANK(Glutamine!Y92),"",Glutamine!Y92)</f>
        <v/>
      </c>
      <c r="Z101" s="238" t="str">
        <f>IF(ISBLANK(Glutamine!Z92),"",Glutamine!Z92)</f>
        <v/>
      </c>
      <c r="AA101" s="238" t="str">
        <f>IF(ISBLANK(Glutamine!AA92),"",Glutamine!AA92)</f>
        <v/>
      </c>
      <c r="AB101" s="238" t="str">
        <f>IF(ISBLANK(Glutamine!AB92),"",Glutamine!AB92)</f>
        <v/>
      </c>
      <c r="AC101" s="238" t="str">
        <f>IF(ISBLANK(Glutamine!AC92),"",Glutamine!AC92)</f>
        <v/>
      </c>
      <c r="AD101" s="238" t="str">
        <f>IF(ISBLANK(Glutamine!AD92),"",Glutamine!AD92)</f>
        <v/>
      </c>
      <c r="AE101" s="238" t="str">
        <f>IF(ISBLANK(Glutamine!AE92),"",Glutamine!AE92)</f>
        <v/>
      </c>
      <c r="AF101" s="238" t="str">
        <f>IF(ISBLANK(Glutamine!AF92),"",Glutamine!AF92)</f>
        <v/>
      </c>
      <c r="AG101" s="238" t="str">
        <f>IF(ISBLANK(Glutamine!AG92),"",Glutamine!AG92)</f>
        <v/>
      </c>
      <c r="AH101" s="238" t="str">
        <f>IF(ISBLANK(Glutamine!AH92),"",Glutamine!AH92)</f>
        <v/>
      </c>
      <c r="AI101" s="238" t="str">
        <f>IF(ISBLANK(Glutamine!AI92),"",Glutamine!AI92)</f>
        <v/>
      </c>
      <c r="AJ101" s="238" t="str">
        <f>IF(ISBLANK(Glutamine!AJ92),"",Glutamine!AJ92)</f>
        <v/>
      </c>
      <c r="AK101" s="238" t="str">
        <f>IF(ISBLANK(Glutamine!AK92),"",Glutamine!AK92)</f>
        <v/>
      </c>
      <c r="AL101" s="238" t="str">
        <f>IF(ISBLANK(Glutamine!AL92),"",Glutamine!AL92)</f>
        <v/>
      </c>
      <c r="AM101" s="238" t="str">
        <f>IF(ISBLANK(Glutamine!AM92),"",Glutamine!AM92)</f>
        <v/>
      </c>
      <c r="AN101" s="238" t="str">
        <f>IF(ISBLANK(Glutamine!AN92),"",Glutamine!AN92)</f>
        <v/>
      </c>
      <c r="AO101" s="238" t="str">
        <f>IF(ISBLANK(Glutamine!AO92),"",Glutamine!AO92)</f>
        <v/>
      </c>
      <c r="AP101" s="238" t="str">
        <f>IF(ISBLANK(Glutamine!AP92),"",Glutamine!AP92)</f>
        <v/>
      </c>
      <c r="AQ101" s="238" t="e">
        <f>IF(ISBLANK(Glutamine!#REF!),"",Glutamine!#REF!)</f>
        <v>#REF!</v>
      </c>
      <c r="AR101" s="238" t="e">
        <f>IF(ISBLANK(Glutamine!#REF!),"",Glutamine!#REF!)</f>
        <v>#REF!</v>
      </c>
      <c r="AS101" s="238" t="e">
        <f>IF(ISBLANK(Glutamine!#REF!),"",Glutamine!#REF!)</f>
        <v>#REF!</v>
      </c>
      <c r="AT101" s="238" t="e">
        <f>IF(ISBLANK(Glutamine!#REF!),"",Glutamine!#REF!)</f>
        <v>#REF!</v>
      </c>
      <c r="AU101" s="238" t="e">
        <f>IF(ISBLANK(Glutamine!#REF!),"",Glutamine!#REF!)</f>
        <v>#REF!</v>
      </c>
      <c r="AV101" s="238" t="e">
        <f>IF(ISBLANK(Glutamine!#REF!),"",Glutamine!#REF!)</f>
        <v>#REF!</v>
      </c>
      <c r="AW101" s="238" t="e">
        <f>IF(ISBLANK(Glutamine!#REF!),"",Glutamine!#REF!)</f>
        <v>#REF!</v>
      </c>
      <c r="AX101" s="238" t="e">
        <f>IF(ISBLANK(Glutamine!#REF!),"",Glutamine!#REF!)</f>
        <v>#REF!</v>
      </c>
      <c r="AY101" s="238" t="e">
        <f>IF(ISBLANK(Glutamine!#REF!),"",Glutamine!#REF!)</f>
        <v>#REF!</v>
      </c>
      <c r="AZ101" s="238" t="e">
        <f>IF(ISBLANK(Glutamine!#REF!),"",Glutamine!#REF!)</f>
        <v>#REF!</v>
      </c>
      <c r="BA101" s="238" t="e">
        <f>IF(ISBLANK(Glutamine!#REF!),"",Glutamine!#REF!)</f>
        <v>#REF!</v>
      </c>
      <c r="BB101" s="238" t="e">
        <f>IF(ISBLANK(Glutamine!#REF!),"",Glutamine!#REF!)</f>
        <v>#REF!</v>
      </c>
      <c r="BC101" s="238" t="e">
        <f>IF(ISBLANK(Glutamine!#REF!),"",Glutamine!#REF!)</f>
        <v>#REF!</v>
      </c>
      <c r="BD101" s="238" t="e">
        <f>IF(ISBLANK(Glutamine!#REF!),"",Glutamine!#REF!)</f>
        <v>#REF!</v>
      </c>
      <c r="BE101" s="238" t="e">
        <f>IF(ISBLANK(Glutamine!#REF!),"",Glutamine!#REF!)</f>
        <v>#REF!</v>
      </c>
      <c r="BF101" s="238" t="e">
        <f>IF(ISBLANK(Glutamine!#REF!),"",Glutamine!#REF!)</f>
        <v>#REF!</v>
      </c>
      <c r="BG101" s="238" t="e">
        <f>IF(ISBLANK(Glutamine!#REF!),"",Glutamine!#REF!)</f>
        <v>#REF!</v>
      </c>
      <c r="BH101" s="238" t="e">
        <f>IF(ISBLANK(Glutamine!#REF!),"",Glutamine!#REF!)</f>
        <v>#REF!</v>
      </c>
      <c r="BI101" s="238" t="e">
        <f>IF(ISBLANK(Glutamine!#REF!),"",Glutamine!#REF!)</f>
        <v>#REF!</v>
      </c>
      <c r="BJ101" s="238" t="e">
        <f>IF(ISBLANK(Glutamine!#REF!),"",Glutamine!#REF!)</f>
        <v>#REF!</v>
      </c>
      <c r="BK101" s="238" t="e">
        <f>IF(ISBLANK(Glutamine!#REF!),"",Glutamine!#REF!)</f>
        <v>#REF!</v>
      </c>
      <c r="BL101" s="238" t="e">
        <f>IF(ISBLANK(Glutamine!#REF!),"",Glutamine!#REF!)</f>
        <v>#REF!</v>
      </c>
      <c r="BM101" s="238" t="e">
        <f>IF(ISBLANK(Glutamine!#REF!),"",Glutamine!#REF!)</f>
        <v>#REF!</v>
      </c>
      <c r="BN101" s="238" t="str">
        <f>IF(ISBLANK('In Process Calc.'!B94),"",ROUND('In Process Calc.'!B94,2))</f>
        <v/>
      </c>
      <c r="BO101" s="238" t="str">
        <f>IF(ISBLANK('In Process Calc.'!C94),"",ROUND('In Process Calc.'!C94,2))</f>
        <v/>
      </c>
      <c r="BP101" s="238" t="str">
        <f>IF(ISBLANK('In Process Calc.'!E94),"",'In Process Calc.'!E94)</f>
        <v/>
      </c>
      <c r="BQ101" s="238" t="str">
        <f>IF(ISBLANK('In Process Calc.'!F94),"",'In Process Calc.'!F94)</f>
        <v/>
      </c>
      <c r="BR101" s="238" t="str">
        <f>IF(ISBLANK('In Process Calc.'!H94),"",'In Process Calc.'!H94)</f>
        <v/>
      </c>
      <c r="BS101" s="238" t="str">
        <f>IF(ISBLANK('In Process Calc.'!J94),"",'In Process Calc.'!J94)</f>
        <v/>
      </c>
      <c r="BT101" s="238" t="str">
        <f>IF(ISBLANK('In Process Calc.'!K94),"",'In Process Calc.'!K94)</f>
        <v/>
      </c>
      <c r="BU101" s="238" t="str">
        <f>IF(ISBLANK('In Process Calc.'!L94),"",'In Process Calc.'!L94)</f>
        <v/>
      </c>
      <c r="BV101" s="243" t="str">
        <f>IF(ISBLANK('In Process Calc.'!M94),"",'In Process Calc.'!M94)</f>
        <v/>
      </c>
      <c r="BW101" s="243" t="str">
        <f>IF(ISBLANK('In Process Calc.'!N94),"",'In Process Calc.'!N94)</f>
        <v/>
      </c>
      <c r="BX101" s="243" t="str">
        <f>IF(ISBLANK('In Process Calc.'!O94),"",'In Process Calc.'!O94)</f>
        <v/>
      </c>
      <c r="BY101" s="243" t="str">
        <f>IF(ISBLANK('In Process Calc.'!P94),"",'In Process Calc.'!P94)</f>
        <v/>
      </c>
      <c r="BZ101" s="243" t="str">
        <f>IF(ISBLANK('In Process Calc.'!Q94),"",'In Process Calc.'!Q94)</f>
        <v/>
      </c>
      <c r="CA101" s="243" t="str">
        <f>IF(ISBLANK('In Process Calc.'!R94),"",'In Process Calc.'!R94)</f>
        <v/>
      </c>
      <c r="CB101" s="243" t="str">
        <f>IF(ISBLANK('In Process Calc.'!S94),"",'In Process Calc.'!S94)</f>
        <v/>
      </c>
      <c r="CC101" s="243" t="str">
        <f>IF(ISBLANK('In Process Calc.'!T94),"",'In Process Calc.'!T94)</f>
        <v/>
      </c>
      <c r="CD101" s="243" t="str">
        <f>IF(ISBLANK('In Process Calc.'!U94),"",'In Process Calc.'!U94)</f>
        <v/>
      </c>
      <c r="CE101" s="243" t="str">
        <f>IF(ISBLANK('In Process Calc.'!V94),"",'In Process Calc.'!V94)</f>
        <v/>
      </c>
      <c r="CF101" s="243" t="str">
        <f>IF(ISBLANK('In Process Calc.'!W94),"",'In Process Calc.'!W94)</f>
        <v/>
      </c>
      <c r="CG101" s="243" t="str">
        <f>IF(ISBLANK('In Process Calc.'!X94),"",'In Process Calc.'!X94)</f>
        <v/>
      </c>
      <c r="CH101" s="243" t="str">
        <f>IF(ISBLANK('In Process Calc.'!Y94),"",'In Process Calc.'!Y94)</f>
        <v/>
      </c>
      <c r="CI101" s="243" t="str">
        <f>IF(ISBLANK('In Process Calc.'!Z94),"",'In Process Calc.'!Z94)</f>
        <v/>
      </c>
      <c r="CJ101" s="243" t="str">
        <f>IF(ISBLANK('In Process Calc.'!AA94),"",'In Process Calc.'!AA94)</f>
        <v/>
      </c>
      <c r="CK101" s="243" t="str">
        <f>IF(ISBLANK('In Process Calc.'!AB94),"",'In Process Calc.'!AB94)</f>
        <v/>
      </c>
      <c r="CL101" s="243" t="str">
        <f>IF(ISBLANK('In Process Calc.'!AC94),"",'In Process Calc.'!AC94)</f>
        <v/>
      </c>
      <c r="CM101" s="243" t="str">
        <f>IF(ISBLANK('In Process Calc.'!AD94),"",'In Process Calc.'!AD94)</f>
        <v/>
      </c>
      <c r="CN101" s="243" t="str">
        <f>IF(ISBLANK('In Process Calc.'!AE94),"",'In Process Calc.'!AE94)</f>
        <v/>
      </c>
      <c r="CO101" s="243" t="str">
        <f>IF(ISBLANK('In Process Calc.'!AF94),"",'In Process Calc.'!AF94)</f>
        <v/>
      </c>
      <c r="CP101" s="243" t="str">
        <f>IF(ISBLANK('In Process Calc.'!AG94),"",'In Process Calc.'!AG94)</f>
        <v/>
      </c>
      <c r="CQ101" s="243" t="str">
        <f>IF(ISBLANK('In Process Calc.'!AH94),"",'In Process Calc.'!AH94)</f>
        <v/>
      </c>
      <c r="CR101" s="243" t="str">
        <f>IF(ISBLANK('In Process Calc.'!AI94),"",'In Process Calc.'!AI94)</f>
        <v/>
      </c>
      <c r="CS101" s="243" t="str">
        <f>IF(ISBLANK('In Process Calc.'!AJ94),"",'In Process Calc.'!AJ94)</f>
        <v/>
      </c>
      <c r="CT101" s="243" t="str">
        <f>IF(ISBLANK('In Process Calc.'!AK94),"",'In Process Calc.'!AK94)</f>
        <v/>
      </c>
      <c r="CU101" s="243" t="str">
        <f>IF(ISBLANK('In Process Calc.'!AL94),"",'In Process Calc.'!AL94)</f>
        <v/>
      </c>
      <c r="CV101" s="243" t="str">
        <f>IF(ISBLANK('In Process Calc.'!AM94),"",'In Process Calc.'!AM94)</f>
        <v/>
      </c>
      <c r="CW101" s="243" t="str">
        <f>IF(ISBLANK('In Process Calc.'!AN94),"",'In Process Calc.'!AN94)</f>
        <v/>
      </c>
      <c r="CX101" s="243" t="str">
        <f>IF(ISBLANK('In Process Calc.'!AO94),"",'In Process Calc.'!AO94)</f>
        <v/>
      </c>
      <c r="CY101" s="243" t="str">
        <f>IF(ISBLANK('In Process Calc.'!AP94),"",'In Process Calc.'!AP94)</f>
        <v/>
      </c>
      <c r="CZ101" s="243" t="str">
        <f>IF(ISBLANK('In Process Calc.'!AQ94),"",'In Process Calc.'!AQ94)</f>
        <v/>
      </c>
      <c r="DA101" s="243" t="str">
        <f>IF(ISBLANK('In Process Calc.'!AR94),"",'In Process Calc.'!AR94)</f>
        <v/>
      </c>
      <c r="DB101" s="243" t="str">
        <f>IF(ISBLANK('In Process Calc.'!AS94),"",'In Process Calc.'!AS94)</f>
        <v/>
      </c>
      <c r="DC101" s="243" t="str">
        <f>IF(ISBLANK('In Process Calc.'!AT94),"",'In Process Calc.'!AT94)</f>
        <v/>
      </c>
      <c r="DD101" s="243" t="str">
        <f>IF(ISBLANK('In Process Calc.'!AU94),"",'In Process Calc.'!AU94)</f>
        <v/>
      </c>
      <c r="DE101" s="243" t="str">
        <f>IF(ISBLANK('In Process Calc.'!AV94),"",'In Process Calc.'!AV94)</f>
        <v/>
      </c>
      <c r="DF101" s="243" t="str">
        <f>IF(ISBLANK('In Process Calc.'!AW94),"",'In Process Calc.'!AW94)</f>
        <v/>
      </c>
      <c r="DG101" s="243" t="str">
        <f>IF(ISBLANK('In Process Calc.'!AX94),"",'In Process Calc.'!AX94)</f>
        <v/>
      </c>
      <c r="DH101" s="243" t="str">
        <f>IF(ISBLANK('In Process Calc.'!AY94),"",'In Process Calc.'!AY94)</f>
        <v/>
      </c>
      <c r="DI101" s="243" t="str">
        <f>IF(ISBLANK('In Process Calc.'!AZ94),"",'In Process Calc.'!AZ94)</f>
        <v/>
      </c>
      <c r="DJ101" s="243" t="str">
        <f>IF(ISBLANK('In Process Calc.'!BA94),"",'In Process Calc.'!BA94)</f>
        <v/>
      </c>
      <c r="DK101" s="243" t="str">
        <f>IF(ISBLANK('In Process Calc.'!BB94),"",'In Process Calc.'!BB94)</f>
        <v/>
      </c>
      <c r="DL101" s="243" t="str">
        <f>IF(ISBLANK('In Process Calc.'!BC94),"",'In Process Calc.'!BC94)</f>
        <v/>
      </c>
      <c r="DM101" s="243" t="str">
        <f>IF(ISBLANK('In Process Calc.'!BD94),"",'In Process Calc.'!BD94)</f>
        <v/>
      </c>
      <c r="DN101" s="243" t="str">
        <f>IF(ISBLANK('In Process Calc.'!BE94),"",'In Process Calc.'!BE94)</f>
        <v/>
      </c>
      <c r="DO101" s="243" t="str">
        <f>IF(ISBLANK('In Process Calc.'!BF94),"",'In Process Calc.'!BF94)</f>
        <v/>
      </c>
      <c r="DP101" s="243" t="str">
        <f>IF(ISBLANK('In Process Calc.'!BG94),"",'In Process Calc.'!BG94)</f>
        <v/>
      </c>
      <c r="DQ101" s="243" t="str">
        <f>IF(ISBLANK('In Process Calc.'!BH94),"",'In Process Calc.'!BH94)</f>
        <v/>
      </c>
      <c r="DR101" s="243" t="str">
        <f>IF(ISBLANK('In Process Calc.'!BI94),"",'In Process Calc.'!BI94)</f>
        <v/>
      </c>
      <c r="DS101" s="243" t="str">
        <f>IF(ISBLANK('In Process Calc.'!BJ94),"",'In Process Calc.'!BJ94)</f>
        <v/>
      </c>
      <c r="DT101" s="243" t="str">
        <f>IF(ISBLANK('In Process Calc.'!BK94),"",'In Process Calc.'!BK94)</f>
        <v/>
      </c>
      <c r="DU101" s="243" t="str">
        <f>IF(ISBLANK('In Process Calc.'!BL94),"",'In Process Calc.'!BL94)</f>
        <v/>
      </c>
      <c r="DV101" s="243" t="str">
        <f>IF(ISBLANK('In Process Calc.'!BM94),"",'In Process Calc.'!BM94)</f>
        <v/>
      </c>
      <c r="DW101" s="243" t="str">
        <f>IF(ISBLANK('In Process Calc.'!BN94),"",'In Process Calc.'!BN94)</f>
        <v/>
      </c>
      <c r="DX101" s="243" t="str">
        <f>IF(ISBLANK('In Process Calc.'!BO94),"",'In Process Calc.'!BO94)</f>
        <v/>
      </c>
      <c r="DY101" s="243" t="str">
        <f>IF(ISBLANK('In Process Calc.'!BP94),"",'In Process Calc.'!BP94)</f>
        <v/>
      </c>
      <c r="DZ101" s="243" t="str">
        <f>IF(ISBLANK('In Process Calc.'!BQ94),"",'In Process Calc.'!BQ94)</f>
        <v/>
      </c>
      <c r="EA101" s="243" t="str">
        <f>IF(ISBLANK('In Process Calc.'!BR94),"",'In Process Calc.'!BR94)</f>
        <v/>
      </c>
      <c r="EB101" s="243" t="str">
        <f>IF(ISBLANK('In Process Calc.'!BS94),"",'In Process Calc.'!BS94)</f>
        <v/>
      </c>
      <c r="EC101" s="243" t="str">
        <f>IF(ISBLANK('In Process Calc.'!BT94),"",'In Process Calc.'!BT94)</f>
        <v/>
      </c>
      <c r="ED101" s="243" t="str">
        <f>IF(ISBLANK('In Process Calc.'!BU94),"",'In Process Calc.'!BU94)</f>
        <v/>
      </c>
      <c r="EE101" s="243" t="str">
        <f>IF(ISBLANK('In Process Calc.'!BV94),"",'In Process Calc.'!BV94)</f>
        <v/>
      </c>
      <c r="EF101" s="243" t="str">
        <f>IF(ISBLANK('In Process Calc.'!BW94),"",'In Process Calc.'!BW94)</f>
        <v/>
      </c>
      <c r="EG101" s="243" t="str">
        <f>IF(ISBLANK('In Process Calc.'!BX94),"",'In Process Calc.'!BX94)</f>
        <v/>
      </c>
      <c r="EH101" s="243" t="str">
        <f>IF(ISBLANK('In Process Calc.'!BY94),"",'In Process Calc.'!BY94)</f>
        <v/>
      </c>
      <c r="EI101" s="243" t="str">
        <f>IF(ISBLANK('In Process Calc.'!BZ94),"",'In Process Calc.'!BZ94)</f>
        <v/>
      </c>
      <c r="EJ101" s="243" t="str">
        <f>IF(ISBLANK('In Process Calc.'!CA94),"",'In Process Calc.'!CA94)</f>
        <v/>
      </c>
      <c r="EK101" s="243" t="str">
        <f>IF(ISBLANK('Post Process Calc.'!A101),"",'Post Process Calc.'!A101)</f>
        <v/>
      </c>
      <c r="EL101" s="243" t="str">
        <f>IF(ISBLANK('Post Process Calc.'!C101),"",'Post Process Calc.'!C101)</f>
        <v/>
      </c>
      <c r="EM101" s="243" t="str">
        <f>IF(ISBLANK('Post Process Calc.'!D101),"",'Post Process Calc.'!D101)</f>
        <v/>
      </c>
      <c r="EN101" s="243" t="str">
        <f>IF(ISBLANK('Post Process Calc.'!E101),"",'Post Process Calc.'!E101)</f>
        <v/>
      </c>
      <c r="EO101" s="243" t="str">
        <f>IF(ISBLANK('Post Process Calc.'!F101),"",'Post Process Calc.'!F101)</f>
        <v/>
      </c>
      <c r="EP101" s="243" t="str">
        <f>IF(ISBLANK('Post Process Calc.'!G101),"",'Post Process Calc.'!G101)</f>
        <v/>
      </c>
      <c r="EQ101" s="243" t="str">
        <f>IF(ISBLANK('Post Process Calc.'!H101),"",'Post Process Calc.'!H101)</f>
        <v/>
      </c>
      <c r="ER101" s="243" t="str">
        <f>IF(ISBLANK('Post Process Calc.'!I101),"",'Post Process Calc.'!I101)</f>
        <v/>
      </c>
      <c r="ES101" s="243" t="str">
        <f>IF(ISBLANK('Post Process Calc.'!J101),"",'Post Process Calc.'!J101)</f>
        <v/>
      </c>
      <c r="ET101" s="243" t="str">
        <f>IF(ISBLANK('Post Process Calc.'!K101),"",'Post Process Calc.'!K101)</f>
        <v/>
      </c>
      <c r="EU101" s="243" t="str">
        <f>IF(ISBLANK('Post Process Calc.'!L101),"",'Post Process Calc.'!L101)</f>
        <v/>
      </c>
      <c r="EV101" s="243" t="str">
        <f>IF(ISBLANK('Post Process Calc.'!M101),"",'Post Process Calc.'!M101)</f>
        <v/>
      </c>
      <c r="EW101" s="243" t="str">
        <f>IF(ISBLANK('Post Process Calc.'!N101),"",'Post Process Calc.'!N101)</f>
        <v/>
      </c>
      <c r="EX101" s="243" t="str">
        <f>IF(ISBLANK('Post Process Calc.'!O101),"",'Post Process Calc.'!O101)</f>
        <v/>
      </c>
      <c r="EY101" s="243" t="str">
        <f>IF(ISBLANK('Post Process Calc.'!P101),"",'Post Process Calc.'!P101)</f>
        <v/>
      </c>
      <c r="EZ101" s="243" t="str">
        <f>IF(ISBLANK('Post Process Calc.'!Q101),"",'Post Process Calc.'!Q101)</f>
        <v/>
      </c>
      <c r="FA101" s="243" t="str">
        <f>IF(ISBLANK('Post Process Calc.'!R101),"",'Post Process Calc.'!R101)</f>
        <v/>
      </c>
      <c r="FB101" s="243" t="str">
        <f>IF(ISBLANK('Post Process Calc.'!S101),"",'Post Process Calc.'!S101)</f>
        <v/>
      </c>
      <c r="FC101" s="243" t="str">
        <f>IF(ISBLANK('Post Process Calc.'!T101),"",'Post Process Calc.'!T101)</f>
        <v/>
      </c>
      <c r="FD101" s="243" t="str">
        <f>IF(ISBLANK('Post Process Calc.'!U101),"",'Post Process Calc.'!U101)</f>
        <v/>
      </c>
      <c r="FE101" s="243" t="str">
        <f>IF(ISBLANK('Post Process Calc.'!V101),"",'Post Process Calc.'!V101)</f>
        <v/>
      </c>
      <c r="FF101" s="243" t="str">
        <f>IF(ISBLANK('Post Process Calc.'!W101),"",'Post Process Calc.'!W101)</f>
        <v/>
      </c>
      <c r="FG101" s="243" t="str">
        <f>IF(ISBLANK('Post Process Calc.'!X101),"",'Post Process Calc.'!X101)</f>
        <v/>
      </c>
      <c r="FH101" s="243" t="str">
        <f>IF(ISBLANK('Post Process Calc.'!Y101),"",'Post Process Calc.'!Y101)</f>
        <v/>
      </c>
      <c r="FI101" s="243" t="str">
        <f>IF(ISBLANK('Post Process Calc.'!Z101),"",'Post Process Calc.'!Z101)</f>
        <v/>
      </c>
      <c r="FJ101" s="243" t="str">
        <f>IF(ISBLANK('Post Process Calc.'!AA101),"",'Post Process Calc.'!AA101)</f>
        <v/>
      </c>
      <c r="FK101" s="243" t="str">
        <f>IF(ISBLANK('Post Process Calc.'!AB101),"",'Post Process Calc.'!AB101)</f>
        <v/>
      </c>
      <c r="FL101" s="243" t="str">
        <f>IF(ISBLANK('Post Process Calc.'!AC101),"",'Post Process Calc.'!AC101)</f>
        <v/>
      </c>
      <c r="FM101" s="243" t="str">
        <f>IF(ISBLANK('Post Process Calc.'!AD101),"",'Post Process Calc.'!AD101)</f>
        <v/>
      </c>
      <c r="FN101" s="243" t="str">
        <f>IF(ISBLANK('Post Process Calc.'!AE101),"",'Post Process Calc.'!AE101)</f>
        <v/>
      </c>
      <c r="FO101" s="243" t="str">
        <f>IF(ISBLANK('Post Process Calc.'!AF101),"",'Post Process Calc.'!AF101)</f>
        <v/>
      </c>
      <c r="FP101" s="243" t="str">
        <f>IF(ISBLANK('Post Process Calc.'!AG101),"",'Post Process Calc.'!AG101)</f>
        <v/>
      </c>
      <c r="FQ101" s="243" t="str">
        <f>IF(ISBLANK('Post Process Calc.'!AH101),"",'Post Process Calc.'!AH101)</f>
        <v/>
      </c>
      <c r="FR101" s="243" t="str">
        <f>IF(ISBLANK('Post Process Calc.'!AI101),"",'Post Process Calc.'!AI101)</f>
        <v/>
      </c>
      <c r="FS101" s="243" t="str">
        <f>IF(ISBLANK('Post Process Calc.'!AJ101),"",'Post Process Calc.'!AJ101)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BO101"/>
  <sheetViews>
    <sheetView workbookViewId="0">
      <selection activeCell="E9" sqref="E9"/>
    </sheetView>
  </sheetViews>
  <sheetFormatPr baseColWidth="10" defaultColWidth="8.83203125" defaultRowHeight="13"/>
  <cols>
    <col min="1" max="1" width="7.5" style="238" bestFit="1" customWidth="1"/>
    <col min="2" max="2" width="4.33203125" style="238" customWidth="1"/>
    <col min="3" max="3" width="7.5" style="238" bestFit="1" customWidth="1"/>
    <col min="4" max="4" width="7.33203125" style="238" bestFit="1" customWidth="1"/>
    <col min="5" max="5" width="3.5" style="238" bestFit="1" customWidth="1"/>
    <col min="6" max="6" width="4.6640625" style="238" bestFit="1" customWidth="1"/>
    <col min="7" max="7" width="4.6640625" style="238" customWidth="1"/>
    <col min="8"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48" width="4.6640625" style="238" bestFit="1" customWidth="1"/>
    <col min="49" max="50" width="5.5" style="238" bestFit="1" customWidth="1"/>
    <col min="51" max="66" width="4.6640625" style="238" bestFit="1" customWidth="1"/>
    <col min="67" max="67" width="6.33203125" style="238" bestFit="1" customWidth="1"/>
    <col min="68" max="16384" width="8.83203125" style="239"/>
  </cols>
  <sheetData>
    <row r="1" spans="1:67" ht="80" customHeight="1"/>
    <row r="2" spans="1:67" s="241" customFormat="1" ht="101" customHeight="1">
      <c r="A2" s="240" t="s">
        <v>112</v>
      </c>
      <c r="B2" s="240" t="str">
        <f>IF(Glutamine!A6&lt;&gt;0,Glutamine!A6,"")</f>
        <v>SAMPLE #</v>
      </c>
      <c r="C2" s="240" t="str">
        <f>IF(Glutamine!B6&lt;&gt;0,Glutamine!B6,"")</f>
        <v>Day</v>
      </c>
      <c r="D2" s="240" t="str">
        <f>IF(Glutamine!C6&lt;&gt;0,Glutamine!C6,"")</f>
        <v>RUN TIME (HOURS)</v>
      </c>
      <c r="E2" s="240" t="str">
        <f>IF(Glutamine!D6&lt;&gt;0,Glutamine!D6,"")</f>
        <v>SAMPLE VOLUME (mL)</v>
      </c>
      <c r="F2" s="240" t="str">
        <f>IF(Glutamine!E6&lt;&gt;0,Glutamine!E6,"")</f>
        <v>FEED MEDIA ADDED (mL)</v>
      </c>
      <c r="G2" s="240" t="str">
        <f>IF(Glutamine!G6&lt;&gt;0,Glutamine!G6,"")</f>
        <v>BASE ADDED (mL)</v>
      </c>
      <c r="H2" s="240" t="str">
        <f>IF(Glutamine!H6&lt;&gt;0,Glutamine!H6,"")</f>
        <v>VIABLE CELL CONC. XV (x106 cells/mL)</v>
      </c>
      <c r="I2" s="240" t="str">
        <f>IF(Glutamine!I6&lt;&gt;0,Glutamine!I6,"")</f>
        <v>DEAD CELL CONC. Xd (x106 cells/mL)</v>
      </c>
      <c r="J2" s="240" t="str">
        <f>IF(Glutamine!J6&lt;&gt;0,Glutamine!J6,"")</f>
        <v>TOTAL CELL CONC. Xt (x106 cells/mL)</v>
      </c>
      <c r="K2" s="240" t="str">
        <f>IF(Glutamine!K6&lt;&gt;0,Glutamine!K6,"")</f>
        <v>VIABILITY (%)</v>
      </c>
      <c r="L2" s="240" t="str">
        <f>IF(Glutamine!L6&lt;&gt;0,Glutamine!L6,"")</f>
        <v>pH</v>
      </c>
      <c r="M2" s="240" t="str">
        <f>IF(Glutamine!M6&lt;&gt;0,Glutamine!M6,"")</f>
        <v>DO (%)</v>
      </c>
      <c r="N2" s="240" t="str">
        <f>IF(Glutamine!N6&lt;&gt;0,Glutamine!N6,"")</f>
        <v>OUR (mmol/L/hr)</v>
      </c>
      <c r="O2" s="240" t="str">
        <f>IF(Glutamine!O6&lt;&gt;0,Glutamine!O6,"")</f>
        <v>SP. OXYGEN CONSUMPTION RATE (mmol/109cell/hr)</v>
      </c>
      <c r="P2" s="240" t="str">
        <f>IF(Glutamine!P6&lt;&gt;0,Glutamine!P6,"")</f>
        <v>OXYGEN CONSUMED (mmol/L)</v>
      </c>
      <c r="Q2" s="240" t="str">
        <f>IF(Glutamine!Q6&lt;&gt;0,Glutamine!Q6,"")</f>
        <v>OPTICAL DENSITY</v>
      </c>
      <c r="R2" s="240" t="str">
        <f>IF(Glutamine!R6&lt;&gt;0,Glutamine!R6,"")</f>
        <v>OSMOLALITY (mmol/kg)</v>
      </c>
      <c r="S2" s="240" t="str">
        <f>IF(Glutamine!S6&lt;&gt;0,Glutamine!S6,"")</f>
        <v>IgG CONC. (mg/L)</v>
      </c>
      <c r="T2" s="240" t="str">
        <f>IF(Glutamine!U6&lt;&gt;0,Glutamine!U6,"")</f>
        <v>ALANINE CONC. (mM)</v>
      </c>
      <c r="U2" s="240" t="str">
        <f>IF(Glutamine!V6&lt;&gt;0,Glutamine!V6,"")</f>
        <v>ARGININE CONC. (mM)</v>
      </c>
      <c r="V2" s="240" t="str">
        <f>IF(Glutamine!W6&lt;&gt;0,Glutamine!W6,"")</f>
        <v>ASPARAGINE CONC. (mM)</v>
      </c>
      <c r="W2" s="240" t="str">
        <f>IF(Glutamine!X6&lt;&gt;0,Glutamine!X6,"")</f>
        <v>ASPARTATE CONC. (mM)</v>
      </c>
      <c r="X2" s="240" t="str">
        <f>IF(Glutamine!Y6&lt;&gt;0,Glutamine!Y6,"")</f>
        <v>CYSTINE CONC. (mM)</v>
      </c>
      <c r="Y2" s="240" t="str">
        <f>IF(Glutamine!Z6&lt;&gt;0,Glutamine!Z6,"")</f>
        <v>GLUCOSE CONC. (mM)</v>
      </c>
      <c r="Z2" s="240" t="str">
        <f>IF(Glutamine!AA6&lt;&gt;0,Glutamine!AA6,"")</f>
        <v>GLUTAMINE CONC. (mM)</v>
      </c>
      <c r="AA2" s="240" t="str">
        <f>IF(Glutamine!AB6&lt;&gt;0,Glutamine!AB6,"")</f>
        <v>GLUTAMATE CONC. (mM)</v>
      </c>
      <c r="AB2" s="240" t="str">
        <f>IF(Glutamine!AC6&lt;&gt;0,Glutamine!AC6,"")</f>
        <v>GLYCINE CONC. (mM)</v>
      </c>
      <c r="AC2" s="240" t="str">
        <f>IF(Glutamine!AD6&lt;&gt;0,Glutamine!AD6,"")</f>
        <v>HISTIDINE CONC. (mM)</v>
      </c>
      <c r="AD2" s="240" t="str">
        <f>IF(Glutamine!AE6&lt;&gt;0,Glutamine!AE6,"")</f>
        <v>ISOLEUCINE CONC. (mM)</v>
      </c>
      <c r="AE2" s="240" t="str">
        <f>IF(Glutamine!AF6&lt;&gt;0,Glutamine!AF6,"")</f>
        <v>LACTATE CONC. (mM)</v>
      </c>
      <c r="AF2" s="240" t="str">
        <f>IF(Glutamine!AG6&lt;&gt;0,Glutamine!AG6,"")</f>
        <v>LEUCINE CONC. (mM)</v>
      </c>
      <c r="AG2" s="240" t="str">
        <f>IF(Glutamine!AH6&lt;&gt;0,Glutamine!AH6,"")</f>
        <v>LYSINE CONC. (mM)</v>
      </c>
      <c r="AH2" s="240" t="str">
        <f>IF(Glutamine!AI6&lt;&gt;0,Glutamine!AI6,"")</f>
        <v>METHIONINE CONC. (mM)</v>
      </c>
      <c r="AI2" s="240" t="str">
        <f>IF(Glutamine!AJ6&lt;&gt;0,Glutamine!AJ6,"")</f>
        <v>NH3 CONC. (mM)</v>
      </c>
      <c r="AJ2" s="240" t="str">
        <f>IF(Glutamine!AK6&lt;&gt;0,Glutamine!AK6,"")</f>
        <v>PHENYLALANINE CONC. (mM)</v>
      </c>
      <c r="AK2" s="240" t="str">
        <f>IF(Glutamine!AL6&lt;&gt;0,Glutamine!AL6,"")</f>
        <v>PROLINE CONC. (mM)</v>
      </c>
      <c r="AL2" s="240" t="str">
        <f>IF(Glutamine!AM6&lt;&gt;0,Glutamine!AM6,"")</f>
        <v>SERINE CONC. (mM)</v>
      </c>
      <c r="AM2" s="240" t="str">
        <f>IF(Glutamine!AN6&lt;&gt;0,Glutamine!AN6,"")</f>
        <v>THREONINE CONC. (mM)</v>
      </c>
      <c r="AN2" s="240" t="str">
        <f>IF(Glutamine!AO6&lt;&gt;0,Glutamine!AO6,"")</f>
        <v>TRYPTOPHAN CONC. (mM)</v>
      </c>
      <c r="AO2" s="240" t="str">
        <f>IF(Glutamine!AP6&lt;&gt;0,Glutamine!AP6,"")</f>
        <v>TYROSINE CONC. (mM)</v>
      </c>
      <c r="AP2" s="240" t="str">
        <f>IF(Glutamine!AQ6&lt;&gt;0,Glutamine!AQ6,"")</f>
        <v>VALINE CONC. (mM)</v>
      </c>
      <c r="AQ2" s="240" t="str">
        <f>IF(Glutamine!AR6&lt;&gt;0,Glutamine!AR6,"")</f>
        <v>ETHANOLAMINE CONC. (mM)</v>
      </c>
      <c r="AR2" s="240" t="str">
        <f>IF(Glutamine!AS6&lt;&gt;0,Glutamine!AS6,"")</f>
        <v>FEED ALANINE CONC. (mM)</v>
      </c>
      <c r="AS2" s="240" t="str">
        <f>IF(Glutamine!AT6&lt;&gt;0,Glutamine!AT6,"")</f>
        <v>FEED ARGININE CONC. (mM)</v>
      </c>
      <c r="AT2" s="240" t="str">
        <f>IF(Glutamine!AU6&lt;&gt;0,Glutamine!AU6,"")</f>
        <v>FEED ASPARAGINE CONC. (mM)</v>
      </c>
      <c r="AU2" s="240" t="str">
        <f>IF(Glutamine!AV6&lt;&gt;0,Glutamine!AV6,"")</f>
        <v>FEED ASPARTATE CONC. (mM)</v>
      </c>
      <c r="AV2" s="240" t="str">
        <f>IF(Glutamine!AW6&lt;&gt;0,Glutamine!AW6,"")</f>
        <v>FEED CYSTINE CONC. (mM)</v>
      </c>
      <c r="AW2" s="240" t="str">
        <f>IF(Glutamine!AX6&lt;&gt;0,Glutamine!AX6,"")</f>
        <v>FEED GLUCOSE CONC. (mM)</v>
      </c>
      <c r="AX2" s="240" t="str">
        <f>IF(Glutamine!AY6&lt;&gt;0,Glutamine!AY6,"")</f>
        <v>FEED GLUTAMINE CONC. (mM)</v>
      </c>
      <c r="AY2" s="240" t="str">
        <f>IF(Glutamine!AZ6&lt;&gt;0,Glutamine!AZ6,"")</f>
        <v>FEED GLUTAMATE CONC. (mM)</v>
      </c>
      <c r="AZ2" s="240" t="str">
        <f>IF(Glutamine!BA6&lt;&gt;0,Glutamine!BA6,"")</f>
        <v>FEED GLYCINE CONC. (mM)</v>
      </c>
      <c r="BA2" s="240" t="str">
        <f>IF(Glutamine!BB6&lt;&gt;0,Glutamine!BB6,"")</f>
        <v>FEED HISTIDINE CONC. (mM)</v>
      </c>
      <c r="BB2" s="240" t="str">
        <f>IF(Glutamine!BC6&lt;&gt;0,Glutamine!BC6,"")</f>
        <v>FEED ISOLEUCINE CONC. (mM)</v>
      </c>
      <c r="BC2" s="240" t="str">
        <f>IF(Glutamine!BE6&lt;&gt;0,Glutamine!BE6,"")</f>
        <v>FEED LEUCINE CONC. (mM)</v>
      </c>
      <c r="BD2" s="240" t="str">
        <f>IF(Glutamine!BF6&lt;&gt;0,Glutamine!BF6,"")</f>
        <v>FEED LYSINE CONC. (mM)</v>
      </c>
      <c r="BE2" s="240" t="str">
        <f>IF(Glutamine!BG6&lt;&gt;0,Glutamine!BG6,"")</f>
        <v>FEED METHIONINE CONC. (mM)</v>
      </c>
      <c r="BF2" s="240" t="str">
        <f>IF(Glutamine!BI6&lt;&gt;0,Glutamine!BI6,"")</f>
        <v>FEED PHENYLALANINE CONC. (mM)</v>
      </c>
      <c r="BG2" s="240" t="str">
        <f>IF(Glutamine!BJ6&lt;&gt;0,Glutamine!BJ6,"")</f>
        <v>FEED PROLINE CONC. (mM)</v>
      </c>
      <c r="BH2" s="240" t="str">
        <f>IF(Glutamine!BK6&lt;&gt;0,Glutamine!BK6,"")</f>
        <v>FEED SERINE CONC. (mM)</v>
      </c>
      <c r="BI2" s="240" t="str">
        <f>IF(Glutamine!BL6&lt;&gt;0,Glutamine!BL6,"")</f>
        <v>FEED THREONINE CONC. (mM)</v>
      </c>
      <c r="BJ2" s="240" t="str">
        <f>IF(Glutamine!BM6&lt;&gt;0,Glutamine!BM6,"")</f>
        <v>FEED TRYPTOPHAN CONC. (mM)</v>
      </c>
      <c r="BK2" s="240" t="str">
        <f>IF(Glutamine!BN6&lt;&gt;0,Glutamine!BN6,"")</f>
        <v>FEED TYROSINE CONC. (mM)</v>
      </c>
      <c r="BL2" s="240" t="str">
        <f>IF(Glutamine!BO6&lt;&gt;0,Glutamine!BO6,"")</f>
        <v>FEED VALINE CONC. (mM)</v>
      </c>
      <c r="BM2" s="240" t="str">
        <f>IF(Glutamine!BP6&lt;&gt;0,Glutamine!BP6,"")</f>
        <v>FEED ETHANOLAMINE CONC. (mM)</v>
      </c>
      <c r="BN2" s="240" t="str">
        <f>IF('In Process Calc.'!B2&lt;&gt;0,'In Process Calc.'!B2,"")</f>
        <v>RUN TIME (DAYS)</v>
      </c>
      <c r="BO2" s="240" t="str">
        <f>IF('In Process Calc.'!C2&lt;&gt;0,'In Process Calc.'!C2,"")</f>
        <v>RUN TIME (HOURS)</v>
      </c>
    </row>
    <row r="3" spans="1:67">
      <c r="A3" s="238" t="str">
        <f>IF(Glutamine!$E9&gt;0,Glutamine!$B$1,"")</f>
        <v/>
      </c>
      <c r="B3" s="238" t="str">
        <f>IF(Glutamine!$E9&gt;0,Glutamine!A7+0.1,"")</f>
        <v/>
      </c>
      <c r="C3" s="242" t="str">
        <f>IF(Glutamine!$E9&gt;0,Glutamine!B7,"")</f>
        <v/>
      </c>
      <c r="D3" s="247" t="str">
        <f>IF(Glutamine!$E9&gt;0,Glutamine!C7,"")</f>
        <v/>
      </c>
      <c r="E3" s="238" t="str">
        <f>IF(Glutamine!$E9&gt;0,Glutamine!D7,"")</f>
        <v/>
      </c>
      <c r="F3" s="238" t="str">
        <f>IF(Glutamine!$E9&gt;0,Glutamine!E7,"")</f>
        <v/>
      </c>
      <c r="G3" s="238" t="str">
        <f>IF(Glutamine!$E9&gt;0,Glutamine!G7,"")</f>
        <v/>
      </c>
      <c r="H3" s="243" t="str">
        <f>IF(Glutamine!$E9&gt;0,Glutamine!H7,"")</f>
        <v/>
      </c>
      <c r="I3" s="243" t="str">
        <f>IF(Glutamine!$E9&gt;0,Glutamine!I7,"")</f>
        <v/>
      </c>
      <c r="J3" s="243" t="str">
        <f>IF(Glutamine!$E9&gt;0,Glutamine!J7,"")</f>
        <v/>
      </c>
      <c r="K3" s="243" t="str">
        <f>IF(Glutamine!$E9&gt;0,Glutamine!K7,"")</f>
        <v/>
      </c>
      <c r="L3" s="238" t="str">
        <f>IF(Glutamine!$E9&gt;0,Glutamine!L7,"")</f>
        <v/>
      </c>
      <c r="M3" s="238" t="str">
        <f>IF(Glutamine!$E9&gt;0,Glutamine!M7,"")</f>
        <v/>
      </c>
      <c r="N3" s="238" t="str">
        <f>IF(Glutamine!$E9&gt;0,Glutamine!N7,"")</f>
        <v/>
      </c>
      <c r="O3" s="238" t="str">
        <f>IF(Glutamine!$E9&gt;0,Glutamine!O7,"")</f>
        <v/>
      </c>
      <c r="P3" s="238" t="str">
        <f>IF(Glutamine!$E9&gt;0,Glutamine!P7,"")</f>
        <v/>
      </c>
      <c r="Q3" s="238" t="str">
        <f>IF(Glutamine!$E9&gt;0,Glutamine!Q7,"")</f>
        <v/>
      </c>
      <c r="R3" s="238" t="str">
        <f>IF(Glutamine!$E9&gt;0,Glutamine!R7,"")</f>
        <v/>
      </c>
      <c r="S3" s="238" t="str">
        <f>IF(Glutamine!$E9&gt;0,Glutamine!S7,"")</f>
        <v/>
      </c>
      <c r="T3" s="244" t="str">
        <f>IF(Glutamine!$E9&gt;0,Glutamine!U7+Glutamine!$E9*Glutamine!AS7/'In Process Calc.'!$J4,"")</f>
        <v/>
      </c>
      <c r="U3" s="244" t="str">
        <f>IF(Glutamine!$E9&gt;0,Glutamine!V7+Glutamine!$E9*Glutamine!AT7/'In Process Calc.'!$J4,"")</f>
        <v/>
      </c>
      <c r="V3" s="244" t="str">
        <f>IF(Glutamine!$E9&gt;0,Glutamine!W7+Glutamine!$E9*Glutamine!AU7/'In Process Calc.'!$J4,"")</f>
        <v/>
      </c>
      <c r="W3" s="244" t="str">
        <f>IF(Glutamine!$E9&gt;0,Glutamine!X7+Glutamine!$E9*Glutamine!AV7/'In Process Calc.'!$J4,"")</f>
        <v/>
      </c>
      <c r="X3" s="244" t="str">
        <f>IF(Glutamine!$E9&gt;0,Glutamine!Y7+Glutamine!$E9*Glutamine!AW7/'In Process Calc.'!$J4,"")</f>
        <v/>
      </c>
      <c r="Y3" s="244" t="str">
        <f>IF(Glutamine!$E9&gt;0,Glutamine!Z7+Glutamine!$E9*Glutamine!AX7/'In Process Calc.'!$J4,"")</f>
        <v/>
      </c>
      <c r="Z3" s="244" t="str">
        <f>IF(Glutamine!$E9&gt;0,Glutamine!AA7+Glutamine!$E9*Glutamine!AY7/'In Process Calc.'!$J4,"")</f>
        <v/>
      </c>
      <c r="AA3" s="244" t="str">
        <f>IF(Glutamine!$E9&gt;0,Glutamine!AB7+Glutamine!$E9*Glutamine!AZ7/'In Process Calc.'!$J4,"")</f>
        <v/>
      </c>
      <c r="AB3" s="244" t="str">
        <f>IF(Glutamine!$E9&gt;0,Glutamine!AC7+Glutamine!$E9*Glutamine!BA7/'In Process Calc.'!$J4,"")</f>
        <v/>
      </c>
      <c r="AC3" s="244" t="str">
        <f>IF(Glutamine!$E9&gt;0,Glutamine!AD7+Glutamine!$E9*Glutamine!BB7/'In Process Calc.'!$J4,"")</f>
        <v/>
      </c>
      <c r="AD3" s="244" t="str">
        <f>IF(Glutamine!$E9&gt;0,Glutamine!AE7+Glutamine!$E9*Glutamine!BC7/'In Process Calc.'!$J4,"")</f>
        <v/>
      </c>
      <c r="AE3" s="244" t="str">
        <f>IF(Glutamine!$E9&gt;0,Glutamine!AF7+Glutamine!$E9*Glutamine!BE7/'In Process Calc.'!$J4,"")</f>
        <v/>
      </c>
      <c r="AF3" s="244" t="str">
        <f>IF(Glutamine!$E9&gt;0,Glutamine!AG7+Glutamine!$E9*Glutamine!BF7/'In Process Calc.'!$J4,"")</f>
        <v/>
      </c>
      <c r="AG3" s="244" t="str">
        <f>IF(Glutamine!$E9&gt;0,Glutamine!AH7+Glutamine!$E9*Glutamine!BG7/'In Process Calc.'!$J4,"")</f>
        <v/>
      </c>
      <c r="AH3" s="244" t="str">
        <f>IF(Glutamine!$E9&gt;0,Glutamine!AI7+Glutamine!$E9*Glutamine!BI7/'In Process Calc.'!$J4,"")</f>
        <v/>
      </c>
      <c r="AI3" s="244" t="str">
        <f>IF(Glutamine!$E9&gt;0,Glutamine!AJ7+Glutamine!$E9*Glutamine!BJ7/'In Process Calc.'!$J4,"")</f>
        <v/>
      </c>
      <c r="AJ3" s="244" t="str">
        <f>IF(Glutamine!$E9&gt;0,Glutamine!AK7+Glutamine!$E9*Glutamine!BK7/'In Process Calc.'!$J4,"")</f>
        <v/>
      </c>
      <c r="AK3" s="244" t="str">
        <f>IF(Glutamine!$E9&gt;0,Glutamine!AL7+Glutamine!$E9*Glutamine!BL7/'In Process Calc.'!$J4,"")</f>
        <v/>
      </c>
      <c r="AL3" s="244" t="str">
        <f>IF(Glutamine!$E9&gt;0,Glutamine!AM7+Glutamine!$E9*Glutamine!BM7/'In Process Calc.'!$J4,"")</f>
        <v/>
      </c>
      <c r="AM3" s="244" t="str">
        <f>IF(Glutamine!$E9&gt;0,Glutamine!AN7+Glutamine!$E9*Glutamine!BN7/'In Process Calc.'!$J4,"")</f>
        <v/>
      </c>
      <c r="AN3" s="244" t="str">
        <f>IF(Glutamine!$E9&gt;0,Glutamine!AO7+Glutamine!$E9*Glutamine!BO7/'In Process Calc.'!$J4,"")</f>
        <v/>
      </c>
      <c r="AO3" s="244" t="str">
        <f>IF(Glutamine!$E9&gt;0,Glutamine!AP7+Glutamine!$E9*Glutamine!BP7/'In Process Calc.'!$J4,"")</f>
        <v/>
      </c>
      <c r="AP3" s="244" t="str">
        <f>IF(Glutamine!$E9&gt;0,Glutamine!AQ7+Glutamine!$E9*Glutamine!BQ7/'In Process Calc.'!$J4,"")</f>
        <v/>
      </c>
      <c r="AQ3" s="244" t="str">
        <f>IF(Glutamine!$E9&gt;0,Glutamine!AR7+Glutamine!$E9*Glutamine!BR7/'In Process Calc.'!$J4,"")</f>
        <v/>
      </c>
      <c r="AR3" s="244" t="str">
        <f>IF(Glutamine!$E9&gt;0,Glutamine!AS7,"")</f>
        <v/>
      </c>
      <c r="AS3" s="244" t="str">
        <f>IF(Glutamine!$E9&gt;0,Glutamine!AT7,"")</f>
        <v/>
      </c>
      <c r="AT3" s="244" t="str">
        <f>IF(Glutamine!$E9&gt;0,Glutamine!AU7,"")</f>
        <v/>
      </c>
      <c r="AU3" s="244" t="str">
        <f>IF(Glutamine!$E9&gt;0,Glutamine!AV7,"")</f>
        <v/>
      </c>
      <c r="AV3" s="244" t="str">
        <f>IF(Glutamine!$E9&gt;0,Glutamine!AW7,"")</f>
        <v/>
      </c>
      <c r="AW3" s="244" t="str">
        <f>IF(Glutamine!$E9&gt;0,Glutamine!AX7,"")</f>
        <v/>
      </c>
      <c r="AX3" s="244" t="str">
        <f>IF(Glutamine!$E9&gt;0,Glutamine!AY7,"")</f>
        <v/>
      </c>
      <c r="AY3" s="244" t="str">
        <f>IF(Glutamine!$E9&gt;0,Glutamine!AZ7,"")</f>
        <v/>
      </c>
      <c r="AZ3" s="244" t="str">
        <f>IF(Glutamine!$E9&gt;0,Glutamine!BA7,"")</f>
        <v/>
      </c>
      <c r="BA3" s="244" t="str">
        <f>IF(Glutamine!$E9&gt;0,Glutamine!BB7,"")</f>
        <v/>
      </c>
      <c r="BB3" s="244" t="str">
        <f>IF(Glutamine!$E9&gt;0,Glutamine!BC7,"")</f>
        <v/>
      </c>
      <c r="BC3" s="244" t="str">
        <f>IF(Glutamine!$E9&gt;0,Glutamine!BE7,"")</f>
        <v/>
      </c>
      <c r="BD3" s="244" t="str">
        <f>IF(Glutamine!$E9&gt;0,Glutamine!BF7,"")</f>
        <v/>
      </c>
      <c r="BE3" s="244" t="str">
        <f>IF(Glutamine!$E9&gt;0,Glutamine!BG7,"")</f>
        <v/>
      </c>
      <c r="BF3" s="244" t="str">
        <f>IF(Glutamine!$E9&gt;0,Glutamine!BI7,"")</f>
        <v/>
      </c>
      <c r="BG3" s="244" t="str">
        <f>IF(Glutamine!$E9&gt;0,Glutamine!BJ7,"")</f>
        <v/>
      </c>
      <c r="BH3" s="244" t="str">
        <f>IF(Glutamine!$E9&gt;0,Glutamine!BK7,"")</f>
        <v/>
      </c>
      <c r="BI3" s="244" t="str">
        <f>IF(Glutamine!$E9&gt;0,Glutamine!BL7,"")</f>
        <v/>
      </c>
      <c r="BJ3" s="244" t="str">
        <f>IF(Glutamine!$E9&gt;0,Glutamine!BM7,"")</f>
        <v/>
      </c>
      <c r="BK3" s="244" t="str">
        <f>IF(Glutamine!$E9&gt;0,Glutamine!BN7,"")</f>
        <v/>
      </c>
      <c r="BL3" s="244" t="str">
        <f>IF(Glutamine!$E9&gt;0,Glutamine!BO7,"")</f>
        <v/>
      </c>
      <c r="BM3" s="244" t="str">
        <f>IF(Glutamine!$E9&gt;0,Glutamine!BP7,"")</f>
        <v/>
      </c>
      <c r="BN3" s="244" t="str">
        <f>IF(Glutamine!$E9&gt;0,'In Process Calc.'!B3,"")</f>
        <v/>
      </c>
      <c r="BO3" s="244" t="str">
        <f>IF(Glutamine!$E9&gt;0,'In Process Calc.'!C3,"")</f>
        <v/>
      </c>
    </row>
    <row r="4" spans="1:67">
      <c r="A4" s="238" t="str">
        <f>IF(Glutamine!$E10&gt;0,Glutamine!$B$1,"")</f>
        <v/>
      </c>
      <c r="B4" s="238" t="str">
        <f>IF(Glutamine!$E10&gt;0,Glutamine!A8+0.1,"")</f>
        <v/>
      </c>
      <c r="C4" s="242" t="str">
        <f>IF(Glutamine!$E10&gt;0,Glutamine!B8,"")</f>
        <v/>
      </c>
      <c r="D4" s="247" t="str">
        <f>IF(Glutamine!$E10&gt;0,Glutamine!C8,"")</f>
        <v/>
      </c>
      <c r="E4" s="238" t="str">
        <f>IF(Glutamine!$E10&gt;0,Glutamine!D8,"")</f>
        <v/>
      </c>
      <c r="F4" s="238" t="str">
        <f>IF(Glutamine!$E10&gt;0,Glutamine!E9,"")</f>
        <v/>
      </c>
      <c r="G4" s="238" t="str">
        <f>IF(Glutamine!$E10&gt;0,Glutamine!G8,"")</f>
        <v/>
      </c>
      <c r="H4" s="243" t="str">
        <f>IF(Glutamine!$E10&gt;0,Glutamine!H8,"")</f>
        <v/>
      </c>
      <c r="I4" s="243" t="str">
        <f>IF(Glutamine!$E10&gt;0,Glutamine!I8,"")</f>
        <v/>
      </c>
      <c r="J4" s="243" t="str">
        <f>IF(Glutamine!$E10&gt;0,Glutamine!J8,"")</f>
        <v/>
      </c>
      <c r="K4" s="243" t="str">
        <f>IF(Glutamine!$E10&gt;0,Glutamine!K8,"")</f>
        <v/>
      </c>
      <c r="L4" s="238" t="str">
        <f>IF(Glutamine!$E10&gt;0,Glutamine!L8,"")</f>
        <v/>
      </c>
      <c r="M4" s="238" t="str">
        <f>IF(Glutamine!$E10&gt;0,Glutamine!M8,"")</f>
        <v/>
      </c>
      <c r="N4" s="238" t="str">
        <f>IF(Glutamine!$E10&gt;0,Glutamine!N8,"")</f>
        <v/>
      </c>
      <c r="O4" s="238" t="str">
        <f>IF(Glutamine!$E10&gt;0,Glutamine!O8,"")</f>
        <v/>
      </c>
      <c r="P4" s="238" t="str">
        <f>IF(Glutamine!$E10&gt;0,Glutamine!P8,"")</f>
        <v/>
      </c>
      <c r="Q4" s="238" t="str">
        <f>IF(Glutamine!$E10&gt;0,Glutamine!Q8,"")</f>
        <v/>
      </c>
      <c r="R4" s="238" t="str">
        <f>IF(Glutamine!$E10&gt;0,Glutamine!R8,"")</f>
        <v/>
      </c>
      <c r="S4" s="238" t="str">
        <f>IF(Glutamine!$E10&gt;0,Glutamine!S8,"")</f>
        <v/>
      </c>
      <c r="T4" s="244" t="str">
        <f>IF(Glutamine!$E10&gt;0,Glutamine!U8+Glutamine!$E10*Glutamine!AS8/'In Process Calc.'!$J5,"")</f>
        <v/>
      </c>
      <c r="U4" s="244" t="str">
        <f>IF(Glutamine!$E10&gt;0,Glutamine!V8+Glutamine!$E10*Glutamine!AT8/'In Process Calc.'!$J5,"")</f>
        <v/>
      </c>
      <c r="V4" s="244" t="str">
        <f>IF(Glutamine!$E10&gt;0,Glutamine!W8+Glutamine!$E10*Glutamine!AU8/'In Process Calc.'!$J5,"")</f>
        <v/>
      </c>
      <c r="W4" s="244" t="str">
        <f>IF(Glutamine!$E10&gt;0,Glutamine!X8+Glutamine!$E10*Glutamine!AV8/'In Process Calc.'!$J5,"")</f>
        <v/>
      </c>
      <c r="X4" s="244" t="str">
        <f>IF(Glutamine!$E10&gt;0,Glutamine!Y8+Glutamine!$E10*Glutamine!AW8/'In Process Calc.'!$J5,"")</f>
        <v/>
      </c>
      <c r="Y4" s="244" t="str">
        <f>IF(Glutamine!$E10&gt;0,Glutamine!Z8+Glutamine!$E10*Glutamine!AX8/'In Process Calc.'!$J5,"")</f>
        <v/>
      </c>
      <c r="Z4" s="244" t="str">
        <f>IF(Glutamine!$E10&gt;0,Glutamine!AA8+Glutamine!$E10*Glutamine!AY8/'In Process Calc.'!$J5,"")</f>
        <v/>
      </c>
      <c r="AA4" s="244" t="str">
        <f>IF(Glutamine!$E10&gt;0,Glutamine!AB8+Glutamine!$E10*Glutamine!AZ8/'In Process Calc.'!$J5,"")</f>
        <v/>
      </c>
      <c r="AB4" s="244" t="str">
        <f>IF(Glutamine!$E10&gt;0,Glutamine!AC8+Glutamine!$E10*Glutamine!BA8/'In Process Calc.'!$J5,"")</f>
        <v/>
      </c>
      <c r="AC4" s="244" t="str">
        <f>IF(Glutamine!$E10&gt;0,Glutamine!AD8+Glutamine!$E10*Glutamine!BB8/'In Process Calc.'!$J5,"")</f>
        <v/>
      </c>
      <c r="AD4" s="244" t="str">
        <f>IF(Glutamine!$E10&gt;0,Glutamine!AE8+Glutamine!$E10*Glutamine!BC8/'In Process Calc.'!$J5,"")</f>
        <v/>
      </c>
      <c r="AE4" s="244" t="str">
        <f>IF(Glutamine!$E10&gt;0,Glutamine!AF8+Glutamine!$E10*Glutamine!BE8/'In Process Calc.'!$J5,"")</f>
        <v/>
      </c>
      <c r="AF4" s="244" t="str">
        <f>IF(Glutamine!$E10&gt;0,Glutamine!AG8+Glutamine!$E10*Glutamine!BF8/'In Process Calc.'!$J5,"")</f>
        <v/>
      </c>
      <c r="AG4" s="244" t="str">
        <f>IF(Glutamine!$E10&gt;0,Glutamine!AH8+Glutamine!$E10*Glutamine!BG8/'In Process Calc.'!$J5,"")</f>
        <v/>
      </c>
      <c r="AH4" s="244" t="str">
        <f>IF(Glutamine!$E10&gt;0,Glutamine!AI8+Glutamine!$E10*Glutamine!BI8/'In Process Calc.'!$J5,"")</f>
        <v/>
      </c>
      <c r="AI4" s="244" t="str">
        <f>IF(Glutamine!$E10&gt;0,Glutamine!AJ8+Glutamine!$E10*Glutamine!BJ8/'In Process Calc.'!$J5,"")</f>
        <v/>
      </c>
      <c r="AJ4" s="244" t="str">
        <f>IF(Glutamine!$E10&gt;0,Glutamine!AK8+Glutamine!$E10*Glutamine!BK8/'In Process Calc.'!$J5,"")</f>
        <v/>
      </c>
      <c r="AK4" s="244" t="str">
        <f>IF(Glutamine!$E10&gt;0,Glutamine!AL8+Glutamine!$E10*Glutamine!BL8/'In Process Calc.'!$J5,"")</f>
        <v/>
      </c>
      <c r="AL4" s="244" t="str">
        <f>IF(Glutamine!$E10&gt;0,Glutamine!AM8+Glutamine!$E10*Glutamine!BM8/'In Process Calc.'!$J5,"")</f>
        <v/>
      </c>
      <c r="AM4" s="244" t="str">
        <f>IF(Glutamine!$E10&gt;0,Glutamine!AN8+Glutamine!$E10*Glutamine!BN8/'In Process Calc.'!$J5,"")</f>
        <v/>
      </c>
      <c r="AN4" s="244" t="str">
        <f>IF(Glutamine!$E10&gt;0,Glutamine!AO8+Glutamine!$E10*Glutamine!BO8/'In Process Calc.'!$J5,"")</f>
        <v/>
      </c>
      <c r="AO4" s="244" t="str">
        <f>IF(Glutamine!$E10&gt;0,Glutamine!AP8+Glutamine!$E10*Glutamine!BP8/'In Process Calc.'!$J5,"")</f>
        <v/>
      </c>
      <c r="AP4" s="244" t="str">
        <f>IF(Glutamine!$E10&gt;0,Glutamine!AQ8+Glutamine!$E10*Glutamine!BQ8/'In Process Calc.'!$J5,"")</f>
        <v/>
      </c>
      <c r="AQ4" s="244" t="str">
        <f>IF(Glutamine!$E10&gt;0,Glutamine!AR8+Glutamine!$E10*Glutamine!BR8/'In Process Calc.'!$J5,"")</f>
        <v/>
      </c>
      <c r="AR4" s="244" t="str">
        <f>IF(Glutamine!$E10&gt;0,Glutamine!AS8,"")</f>
        <v/>
      </c>
      <c r="AS4" s="244" t="str">
        <f>IF(Glutamine!$E10&gt;0,Glutamine!AT8,"")</f>
        <v/>
      </c>
      <c r="AT4" s="244" t="str">
        <f>IF(Glutamine!$E10&gt;0,Glutamine!AU8,"")</f>
        <v/>
      </c>
      <c r="AU4" s="244" t="str">
        <f>IF(Glutamine!$E10&gt;0,Glutamine!AV8,"")</f>
        <v/>
      </c>
      <c r="AV4" s="244" t="str">
        <f>IF(Glutamine!$E10&gt;0,Glutamine!AW8,"")</f>
        <v/>
      </c>
      <c r="AW4" s="244" t="str">
        <f>IF(Glutamine!$E10&gt;0,Glutamine!AX8,"")</f>
        <v/>
      </c>
      <c r="AX4" s="244" t="str">
        <f>IF(Glutamine!$E10&gt;0,Glutamine!AY8,"")</f>
        <v/>
      </c>
      <c r="AY4" s="244" t="str">
        <f>IF(Glutamine!$E10&gt;0,Glutamine!AZ8,"")</f>
        <v/>
      </c>
      <c r="AZ4" s="244" t="str">
        <f>IF(Glutamine!$E10&gt;0,Glutamine!BA8,"")</f>
        <v/>
      </c>
      <c r="BA4" s="244" t="str">
        <f>IF(Glutamine!$E10&gt;0,Glutamine!BB8,"")</f>
        <v/>
      </c>
      <c r="BB4" s="244" t="str">
        <f>IF(Glutamine!$E10&gt;0,Glutamine!BC8,"")</f>
        <v/>
      </c>
      <c r="BC4" s="244" t="str">
        <f>IF(Glutamine!$E10&gt;0,Glutamine!BE8,"")</f>
        <v/>
      </c>
      <c r="BD4" s="244" t="str">
        <f>IF(Glutamine!$E10&gt;0,Glutamine!BF8,"")</f>
        <v/>
      </c>
      <c r="BE4" s="244" t="str">
        <f>IF(Glutamine!$E10&gt;0,Glutamine!BG8,"")</f>
        <v/>
      </c>
      <c r="BF4" s="244" t="str">
        <f>IF(Glutamine!$E10&gt;0,Glutamine!BI8,"")</f>
        <v/>
      </c>
      <c r="BG4" s="244" t="str">
        <f>IF(Glutamine!$E10&gt;0,Glutamine!BJ8,"")</f>
        <v/>
      </c>
      <c r="BH4" s="244" t="str">
        <f>IF(Glutamine!$E10&gt;0,Glutamine!BK8,"")</f>
        <v/>
      </c>
      <c r="BI4" s="244" t="str">
        <f>IF(Glutamine!$E10&gt;0,Glutamine!BL8,"")</f>
        <v/>
      </c>
      <c r="BJ4" s="244" t="str">
        <f>IF(Glutamine!$E10&gt;0,Glutamine!BM8,"")</f>
        <v/>
      </c>
      <c r="BK4" s="244" t="str">
        <f>IF(Glutamine!$E10&gt;0,Glutamine!BN8,"")</f>
        <v/>
      </c>
      <c r="BL4" s="244" t="str">
        <f>IF(Glutamine!$E10&gt;0,Glutamine!BO8,"")</f>
        <v/>
      </c>
      <c r="BM4" s="244" t="str">
        <f>IF(Glutamine!$E10&gt;0,Glutamine!BP8,"")</f>
        <v/>
      </c>
      <c r="BN4" s="244" t="str">
        <f>IF(Glutamine!$E10&gt;0,'In Process Calc.'!B4,"")</f>
        <v/>
      </c>
      <c r="BO4" s="244" t="str">
        <f>IF(Glutamine!$E10&gt;0,'In Process Calc.'!C4,"")</f>
        <v/>
      </c>
    </row>
    <row r="5" spans="1:67">
      <c r="A5" s="238" t="e">
        <f>IF(Glutamine!#REF!&gt;0,Glutamine!$B$1,"")</f>
        <v>#REF!</v>
      </c>
      <c r="B5" s="238" t="e">
        <f>IF(Glutamine!#REF!&gt;0,Glutamine!A9+0.1,"")</f>
        <v>#REF!</v>
      </c>
      <c r="C5" s="242" t="e">
        <f>IF(Glutamine!#REF!&gt;0,Glutamine!B9,"")</f>
        <v>#REF!</v>
      </c>
      <c r="D5" s="247" t="e">
        <f>IF(Glutamine!#REF!&gt;0,Glutamine!C9,"")</f>
        <v>#REF!</v>
      </c>
      <c r="E5" s="238" t="e">
        <f>IF(Glutamine!#REF!&gt;0,Glutamine!D9,"")</f>
        <v>#REF!</v>
      </c>
      <c r="F5" s="238" t="e">
        <f>IF(Glutamine!#REF!&gt;0,Glutamine!E10,"")</f>
        <v>#REF!</v>
      </c>
      <c r="G5" s="238" t="e">
        <f>IF(Glutamine!#REF!&gt;0,Glutamine!G9,"")</f>
        <v>#REF!</v>
      </c>
      <c r="H5" s="243" t="e">
        <f>IF(Glutamine!#REF!&gt;0,Glutamine!H9,"")</f>
        <v>#REF!</v>
      </c>
      <c r="I5" s="243" t="e">
        <f>IF(Glutamine!#REF!&gt;0,Glutamine!I9,"")</f>
        <v>#REF!</v>
      </c>
      <c r="J5" s="243" t="e">
        <f>IF(Glutamine!#REF!&gt;0,Glutamine!J9,"")</f>
        <v>#REF!</v>
      </c>
      <c r="K5" s="243" t="e">
        <f>IF(Glutamine!#REF!&gt;0,Glutamine!K9,"")</f>
        <v>#REF!</v>
      </c>
      <c r="L5" s="238" t="e">
        <f>IF(Glutamine!#REF!&gt;0,Glutamine!L9,"")</f>
        <v>#REF!</v>
      </c>
      <c r="M5" s="238" t="e">
        <f>IF(Glutamine!#REF!&gt;0,Glutamine!M9,"")</f>
        <v>#REF!</v>
      </c>
      <c r="N5" s="238" t="e">
        <f>IF(Glutamine!#REF!&gt;0,Glutamine!N9,"")</f>
        <v>#REF!</v>
      </c>
      <c r="O5" s="238" t="e">
        <f>IF(Glutamine!#REF!&gt;0,Glutamine!O9,"")</f>
        <v>#REF!</v>
      </c>
      <c r="P5" s="238" t="e">
        <f>IF(Glutamine!#REF!&gt;0,Glutamine!P9,"")</f>
        <v>#REF!</v>
      </c>
      <c r="Q5" s="238" t="e">
        <f>IF(Glutamine!#REF!&gt;0,Glutamine!Q9,"")</f>
        <v>#REF!</v>
      </c>
      <c r="R5" s="238" t="e">
        <f>IF(Glutamine!#REF!&gt;0,Glutamine!R9,"")</f>
        <v>#REF!</v>
      </c>
      <c r="S5" s="238" t="e">
        <f>IF(Glutamine!#REF!&gt;0,Glutamine!S9,"")</f>
        <v>#REF!</v>
      </c>
      <c r="T5" s="243" t="e">
        <f>IF(Glutamine!#REF!&gt;0,Glutamine!U9+Glutamine!#REF!*Glutamine!AS9/'In Process Calc.'!$J6,"")</f>
        <v>#REF!</v>
      </c>
      <c r="U5" s="243" t="e">
        <f>IF(Glutamine!#REF!&gt;0,Glutamine!V9+Glutamine!#REF!*Glutamine!AT9/'In Process Calc.'!$J6,"")</f>
        <v>#REF!</v>
      </c>
      <c r="V5" s="243" t="e">
        <f>IF(Glutamine!#REF!&gt;0,Glutamine!W9+Glutamine!#REF!*Glutamine!AU9/'In Process Calc.'!$J6,"")</f>
        <v>#REF!</v>
      </c>
      <c r="W5" s="243" t="e">
        <f>IF(Glutamine!#REF!&gt;0,Glutamine!X9+Glutamine!#REF!*Glutamine!AV9/'In Process Calc.'!$J6,"")</f>
        <v>#REF!</v>
      </c>
      <c r="X5" s="243" t="e">
        <f>IF(Glutamine!#REF!&gt;0,Glutamine!Y9+Glutamine!#REF!*Glutamine!AW9/'In Process Calc.'!$J6,"")</f>
        <v>#REF!</v>
      </c>
      <c r="Y5" s="243" t="e">
        <f>IF(Glutamine!#REF!&gt;0,Glutamine!Z9+Glutamine!#REF!*Glutamine!AX9/'In Process Calc.'!$J6,"")</f>
        <v>#REF!</v>
      </c>
      <c r="Z5" s="243" t="e">
        <f>IF(Glutamine!#REF!&gt;0,Glutamine!AA9+Glutamine!#REF!*Glutamine!AY9/'In Process Calc.'!$J6,"")</f>
        <v>#REF!</v>
      </c>
      <c r="AA5" s="243" t="e">
        <f>IF(Glutamine!#REF!&gt;0,Glutamine!AB9+Glutamine!#REF!*Glutamine!AZ9/'In Process Calc.'!$J6,"")</f>
        <v>#REF!</v>
      </c>
      <c r="AB5" s="243" t="e">
        <f>IF(Glutamine!#REF!&gt;0,Glutamine!AC9+Glutamine!#REF!*Glutamine!BA9/'In Process Calc.'!$J6,"")</f>
        <v>#REF!</v>
      </c>
      <c r="AC5" s="243" t="e">
        <f>IF(Glutamine!#REF!&gt;0,Glutamine!AD9+Glutamine!#REF!*Glutamine!BB9/'In Process Calc.'!$J6,"")</f>
        <v>#REF!</v>
      </c>
      <c r="AD5" s="243" t="e">
        <f>IF(Glutamine!#REF!&gt;0,Glutamine!AE9+Glutamine!#REF!*Glutamine!BC9/'In Process Calc.'!$J6,"")</f>
        <v>#REF!</v>
      </c>
      <c r="AE5" s="243" t="e">
        <f>IF(Glutamine!#REF!&gt;0,Glutamine!AF9+Glutamine!#REF!*Glutamine!BE9/'In Process Calc.'!$J6,"")</f>
        <v>#REF!</v>
      </c>
      <c r="AF5" s="243" t="e">
        <f>IF(Glutamine!#REF!&gt;0,Glutamine!AG9+Glutamine!#REF!*Glutamine!BF9/'In Process Calc.'!$J6,"")</f>
        <v>#REF!</v>
      </c>
      <c r="AG5" s="243" t="e">
        <f>IF(Glutamine!#REF!&gt;0,Glutamine!AH9+Glutamine!#REF!*Glutamine!BG9/'In Process Calc.'!$J6,"")</f>
        <v>#REF!</v>
      </c>
      <c r="AH5" s="243" t="e">
        <f>IF(Glutamine!#REF!&gt;0,Glutamine!AI9+Glutamine!#REF!*Glutamine!BI9/'In Process Calc.'!$J6,"")</f>
        <v>#REF!</v>
      </c>
      <c r="AI5" s="243" t="e">
        <f>IF(Glutamine!#REF!&gt;0,Glutamine!AJ9+Glutamine!#REF!*Glutamine!BJ9/'In Process Calc.'!$J6,"")</f>
        <v>#REF!</v>
      </c>
      <c r="AJ5" s="243" t="e">
        <f>IF(Glutamine!#REF!&gt;0,Glutamine!AK9+Glutamine!#REF!*Glutamine!BK9/'In Process Calc.'!$J6,"")</f>
        <v>#REF!</v>
      </c>
      <c r="AK5" s="243" t="e">
        <f>IF(Glutamine!#REF!&gt;0,Glutamine!AL9+Glutamine!#REF!*Glutamine!BL9/'In Process Calc.'!$J6,"")</f>
        <v>#REF!</v>
      </c>
      <c r="AL5" s="243" t="e">
        <f>IF(Glutamine!#REF!&gt;0,Glutamine!AM9+Glutamine!#REF!*Glutamine!BM9/'In Process Calc.'!$J6,"")</f>
        <v>#REF!</v>
      </c>
      <c r="AM5" s="243" t="e">
        <f>IF(Glutamine!#REF!&gt;0,Glutamine!AN9+Glutamine!#REF!*Glutamine!BN9/'In Process Calc.'!$J6,"")</f>
        <v>#REF!</v>
      </c>
      <c r="AN5" s="243" t="e">
        <f>IF(Glutamine!#REF!&gt;0,Glutamine!AO9+Glutamine!#REF!*Glutamine!BO9/'In Process Calc.'!$J6,"")</f>
        <v>#REF!</v>
      </c>
      <c r="AO5" s="243" t="e">
        <f>IF(Glutamine!#REF!&gt;0,Glutamine!AP9+Glutamine!#REF!*Glutamine!BP9/'In Process Calc.'!$J6,"")</f>
        <v>#REF!</v>
      </c>
      <c r="AP5" s="243" t="e">
        <f>IF(Glutamine!#REF!&gt;0,Glutamine!AQ9+Glutamine!#REF!*Glutamine!BQ9/'In Process Calc.'!$J6,"")</f>
        <v>#REF!</v>
      </c>
      <c r="AQ5" s="243" t="e">
        <f>IF(Glutamine!#REF!&gt;0,Glutamine!AR9+Glutamine!#REF!*Glutamine!BR9/'In Process Calc.'!$J6,"")</f>
        <v>#REF!</v>
      </c>
      <c r="AR5" s="243" t="e">
        <f>IF(Glutamine!#REF!&gt;0,Glutamine!AS9,"")</f>
        <v>#REF!</v>
      </c>
      <c r="AS5" s="243" t="e">
        <f>IF(Glutamine!#REF!&gt;0,Glutamine!AT9,"")</f>
        <v>#REF!</v>
      </c>
      <c r="AT5" s="243" t="e">
        <f>IF(Glutamine!#REF!&gt;0,Glutamine!AU9,"")</f>
        <v>#REF!</v>
      </c>
      <c r="AU5" s="243" t="e">
        <f>IF(Glutamine!#REF!&gt;0,Glutamine!AV9,"")</f>
        <v>#REF!</v>
      </c>
      <c r="AV5" s="243" t="e">
        <f>IF(Glutamine!#REF!&gt;0,Glutamine!AW9,"")</f>
        <v>#REF!</v>
      </c>
      <c r="AW5" s="243" t="e">
        <f>IF(Glutamine!#REF!&gt;0,Glutamine!AX9,"")</f>
        <v>#REF!</v>
      </c>
      <c r="AX5" s="243" t="e">
        <f>IF(Glutamine!#REF!&gt;0,Glutamine!AY9,"")</f>
        <v>#REF!</v>
      </c>
      <c r="AY5" s="243" t="e">
        <f>IF(Glutamine!#REF!&gt;0,Glutamine!AZ9,"")</f>
        <v>#REF!</v>
      </c>
      <c r="AZ5" s="243" t="e">
        <f>IF(Glutamine!#REF!&gt;0,Glutamine!BA9,"")</f>
        <v>#REF!</v>
      </c>
      <c r="BA5" s="243" t="e">
        <f>IF(Glutamine!#REF!&gt;0,Glutamine!BB9,"")</f>
        <v>#REF!</v>
      </c>
      <c r="BB5" s="243" t="e">
        <f>IF(Glutamine!#REF!&gt;0,Glutamine!BC9,"")</f>
        <v>#REF!</v>
      </c>
      <c r="BC5" s="243" t="e">
        <f>IF(Glutamine!#REF!&gt;0,Glutamine!BE9,"")</f>
        <v>#REF!</v>
      </c>
      <c r="BD5" s="243" t="e">
        <f>IF(Glutamine!#REF!&gt;0,Glutamine!BF9,"")</f>
        <v>#REF!</v>
      </c>
      <c r="BE5" s="243" t="e">
        <f>IF(Glutamine!#REF!&gt;0,Glutamine!BG9,"")</f>
        <v>#REF!</v>
      </c>
      <c r="BF5" s="243" t="e">
        <f>IF(Glutamine!#REF!&gt;0,Glutamine!BI9,"")</f>
        <v>#REF!</v>
      </c>
      <c r="BG5" s="243" t="e">
        <f>IF(Glutamine!#REF!&gt;0,Glutamine!BJ9,"")</f>
        <v>#REF!</v>
      </c>
      <c r="BH5" s="243" t="e">
        <f>IF(Glutamine!#REF!&gt;0,Glutamine!BK9,"")</f>
        <v>#REF!</v>
      </c>
      <c r="BI5" s="243" t="e">
        <f>IF(Glutamine!#REF!&gt;0,Glutamine!BL9,"")</f>
        <v>#REF!</v>
      </c>
      <c r="BJ5" s="243" t="e">
        <f>IF(Glutamine!#REF!&gt;0,Glutamine!BM9,"")</f>
        <v>#REF!</v>
      </c>
      <c r="BK5" s="243" t="e">
        <f>IF(Glutamine!#REF!&gt;0,Glutamine!BN9,"")</f>
        <v>#REF!</v>
      </c>
      <c r="BL5" s="243" t="e">
        <f>IF(Glutamine!#REF!&gt;0,Glutamine!BO9,"")</f>
        <v>#REF!</v>
      </c>
      <c r="BM5" s="243" t="e">
        <f>IF(Glutamine!#REF!&gt;0,Glutamine!BP9,"")</f>
        <v>#REF!</v>
      </c>
      <c r="BN5" s="243" t="e">
        <f>IF(Glutamine!#REF!&gt;0,'In Process Calc.'!B5,"")</f>
        <v>#REF!</v>
      </c>
      <c r="BO5" s="243" t="e">
        <f>IF(Glutamine!#REF!&gt;0,'In Process Calc.'!C5,"")</f>
        <v>#REF!</v>
      </c>
    </row>
    <row r="6" spans="1:67">
      <c r="A6" s="238" t="str">
        <f>IF(Glutamine!$E11&gt;0,Glutamine!$B$1,"")</f>
        <v/>
      </c>
      <c r="B6" s="238" t="str">
        <f>IF(Glutamine!$E11&gt;0,Glutamine!A10+0.1,"")</f>
        <v/>
      </c>
      <c r="C6" s="242" t="str">
        <f>IF(Glutamine!$E11&gt;0,Glutamine!B10,"")</f>
        <v/>
      </c>
      <c r="D6" s="247" t="str">
        <f>IF(Glutamine!$E11&gt;0,Glutamine!C10,"")</f>
        <v/>
      </c>
      <c r="E6" s="238" t="str">
        <f>IF(Glutamine!$E11&gt;0,Glutamine!D10,"")</f>
        <v/>
      </c>
      <c r="F6" s="238" t="str">
        <f>IF(Glutamine!$E11&gt;0,Glutamine!#REF!,"")</f>
        <v/>
      </c>
      <c r="G6" s="238" t="str">
        <f>IF(Glutamine!$E11&gt;0,Glutamine!G10,"")</f>
        <v/>
      </c>
      <c r="H6" s="243" t="str">
        <f>IF(Glutamine!$E11&gt;0,Glutamine!H10,"")</f>
        <v/>
      </c>
      <c r="I6" s="243" t="str">
        <f>IF(Glutamine!$E11&gt;0,Glutamine!I10,"")</f>
        <v/>
      </c>
      <c r="J6" s="243" t="str">
        <f>IF(Glutamine!$E11&gt;0,Glutamine!J10,"")</f>
        <v/>
      </c>
      <c r="K6" s="243" t="str">
        <f>IF(Glutamine!$E11&gt;0,Glutamine!K10,"")</f>
        <v/>
      </c>
      <c r="L6" s="238" t="str">
        <f>IF(Glutamine!$E11&gt;0,Glutamine!L10,"")</f>
        <v/>
      </c>
      <c r="M6" s="238" t="str">
        <f>IF(Glutamine!$E11&gt;0,Glutamine!M10,"")</f>
        <v/>
      </c>
      <c r="N6" s="238" t="str">
        <f>IF(Glutamine!$E11&gt;0,Glutamine!N10,"")</f>
        <v/>
      </c>
      <c r="O6" s="238" t="str">
        <f>IF(Glutamine!$E11&gt;0,Glutamine!O10,"")</f>
        <v/>
      </c>
      <c r="P6" s="238" t="str">
        <f>IF(Glutamine!$E11&gt;0,Glutamine!P10,"")</f>
        <v/>
      </c>
      <c r="Q6" s="238" t="str">
        <f>IF(Glutamine!$E11&gt;0,Glutamine!Q10,"")</f>
        <v/>
      </c>
      <c r="R6" s="238" t="str">
        <f>IF(Glutamine!$E11&gt;0,Glutamine!R10,"")</f>
        <v/>
      </c>
      <c r="S6" s="238" t="str">
        <f>IF(Glutamine!$E11&gt;0,Glutamine!S10,"")</f>
        <v/>
      </c>
      <c r="T6" s="243" t="str">
        <f>IF(Glutamine!$E11&gt;0,Glutamine!U10+Glutamine!$E11*Glutamine!AS10/'In Process Calc.'!$J7,"")</f>
        <v/>
      </c>
      <c r="U6" s="243" t="str">
        <f>IF(Glutamine!$E11&gt;0,Glutamine!V10+Glutamine!$E11*Glutamine!AT10/'In Process Calc.'!$J7,"")</f>
        <v/>
      </c>
      <c r="V6" s="243" t="str">
        <f>IF(Glutamine!$E11&gt;0,Glutamine!W10+Glutamine!$E11*Glutamine!AU10/'In Process Calc.'!$J7,"")</f>
        <v/>
      </c>
      <c r="W6" s="243" t="str">
        <f>IF(Glutamine!$E11&gt;0,Glutamine!X10+Glutamine!$E11*Glutamine!AV10/'In Process Calc.'!$J7,"")</f>
        <v/>
      </c>
      <c r="X6" s="243" t="str">
        <f>IF(Glutamine!$E11&gt;0,Glutamine!Y10+Glutamine!$E11*Glutamine!AW10/'In Process Calc.'!$J7,"")</f>
        <v/>
      </c>
      <c r="Y6" s="243" t="str">
        <f>IF(Glutamine!$E11&gt;0,Glutamine!Z10+Glutamine!$E11*Glutamine!AX10/'In Process Calc.'!$J7,"")</f>
        <v/>
      </c>
      <c r="Z6" s="243" t="str">
        <f>IF(Glutamine!$E11&gt;0,Glutamine!AA10+Glutamine!$E11*Glutamine!AY10/'In Process Calc.'!$J7,"")</f>
        <v/>
      </c>
      <c r="AA6" s="243" t="str">
        <f>IF(Glutamine!$E11&gt;0,Glutamine!AB10+Glutamine!$E11*Glutamine!AZ10/'In Process Calc.'!$J7,"")</f>
        <v/>
      </c>
      <c r="AB6" s="243" t="str">
        <f>IF(Glutamine!$E11&gt;0,Glutamine!AC10+Glutamine!$E11*Glutamine!BA10/'In Process Calc.'!$J7,"")</f>
        <v/>
      </c>
      <c r="AC6" s="243" t="str">
        <f>IF(Glutamine!$E11&gt;0,Glutamine!AD10+Glutamine!$E11*Glutamine!BB10/'In Process Calc.'!$J7,"")</f>
        <v/>
      </c>
      <c r="AD6" s="243" t="str">
        <f>IF(Glutamine!$E11&gt;0,Glutamine!AE10+Glutamine!$E11*Glutamine!BC10/'In Process Calc.'!$J7,"")</f>
        <v/>
      </c>
      <c r="AE6" s="243" t="str">
        <f>IF(Glutamine!$E11&gt;0,Glutamine!AF10+Glutamine!$E11*Glutamine!BE10/'In Process Calc.'!$J7,"")</f>
        <v/>
      </c>
      <c r="AF6" s="243" t="str">
        <f>IF(Glutamine!$E11&gt;0,Glutamine!AG10+Glutamine!$E11*Glutamine!BF10/'In Process Calc.'!$J7,"")</f>
        <v/>
      </c>
      <c r="AG6" s="243" t="str">
        <f>IF(Glutamine!$E11&gt;0,Glutamine!AH10+Glutamine!$E11*Glutamine!BG10/'In Process Calc.'!$J7,"")</f>
        <v/>
      </c>
      <c r="AH6" s="243" t="str">
        <f>IF(Glutamine!$E11&gt;0,Glutamine!AI10+Glutamine!$E11*Glutamine!BI10/'In Process Calc.'!$J7,"")</f>
        <v/>
      </c>
      <c r="AI6" s="243" t="str">
        <f>IF(Glutamine!$E11&gt;0,Glutamine!AJ10+Glutamine!$E11*Glutamine!BJ10/'In Process Calc.'!$J7,"")</f>
        <v/>
      </c>
      <c r="AJ6" s="243" t="str">
        <f>IF(Glutamine!$E11&gt;0,Glutamine!AK10+Glutamine!$E11*Glutamine!BK10/'In Process Calc.'!$J7,"")</f>
        <v/>
      </c>
      <c r="AK6" s="243" t="str">
        <f>IF(Glutamine!$E11&gt;0,Glutamine!AL10+Glutamine!$E11*Glutamine!BL10/'In Process Calc.'!$J7,"")</f>
        <v/>
      </c>
      <c r="AL6" s="243" t="str">
        <f>IF(Glutamine!$E11&gt;0,Glutamine!AM10+Glutamine!$E11*Glutamine!BM10/'In Process Calc.'!$J7,"")</f>
        <v/>
      </c>
      <c r="AM6" s="243" t="str">
        <f>IF(Glutamine!$E11&gt;0,Glutamine!AN10+Glutamine!$E11*Glutamine!BN10/'In Process Calc.'!$J7,"")</f>
        <v/>
      </c>
      <c r="AN6" s="243" t="str">
        <f>IF(Glutamine!$E11&gt;0,Glutamine!AO10+Glutamine!$E11*Glutamine!BO10/'In Process Calc.'!$J7,"")</f>
        <v/>
      </c>
      <c r="AO6" s="243" t="str">
        <f>IF(Glutamine!$E11&gt;0,Glutamine!AP10+Glutamine!$E11*Glutamine!BP10/'In Process Calc.'!$J7,"")</f>
        <v/>
      </c>
      <c r="AP6" s="243" t="str">
        <f>IF(Glutamine!$E11&gt;0,Glutamine!AQ10+Glutamine!$E11*Glutamine!BQ10/'In Process Calc.'!$J7,"")</f>
        <v/>
      </c>
      <c r="AQ6" s="243" t="str">
        <f>IF(Glutamine!$E11&gt;0,Glutamine!AR10+Glutamine!$E11*Glutamine!BR10/'In Process Calc.'!$J7,"")</f>
        <v/>
      </c>
      <c r="AR6" s="243" t="str">
        <f>IF(Glutamine!$E11&gt;0,Glutamine!AS10,"")</f>
        <v/>
      </c>
      <c r="AS6" s="243" t="str">
        <f>IF(Glutamine!$E11&gt;0,Glutamine!AT10,"")</f>
        <v/>
      </c>
      <c r="AT6" s="243" t="str">
        <f>IF(Glutamine!$E11&gt;0,Glutamine!AU10,"")</f>
        <v/>
      </c>
      <c r="AU6" s="243" t="str">
        <f>IF(Glutamine!$E11&gt;0,Glutamine!AV10,"")</f>
        <v/>
      </c>
      <c r="AV6" s="243" t="str">
        <f>IF(Glutamine!$E11&gt;0,Glutamine!AW10,"")</f>
        <v/>
      </c>
      <c r="AW6" s="243" t="str">
        <f>IF(Glutamine!$E11&gt;0,Glutamine!AX10,"")</f>
        <v/>
      </c>
      <c r="AX6" s="243" t="str">
        <f>IF(Glutamine!$E11&gt;0,Glutamine!AY10,"")</f>
        <v/>
      </c>
      <c r="AY6" s="243" t="str">
        <f>IF(Glutamine!$E11&gt;0,Glutamine!AZ10,"")</f>
        <v/>
      </c>
      <c r="AZ6" s="243" t="str">
        <f>IF(Glutamine!$E11&gt;0,Glutamine!BA10,"")</f>
        <v/>
      </c>
      <c r="BA6" s="243" t="str">
        <f>IF(Glutamine!$E11&gt;0,Glutamine!BB10,"")</f>
        <v/>
      </c>
      <c r="BB6" s="243" t="str">
        <f>IF(Glutamine!$E11&gt;0,Glutamine!BC10,"")</f>
        <v/>
      </c>
      <c r="BC6" s="243" t="str">
        <f>IF(Glutamine!$E11&gt;0,Glutamine!BE10,"")</f>
        <v/>
      </c>
      <c r="BD6" s="243" t="str">
        <f>IF(Glutamine!$E11&gt;0,Glutamine!BF10,"")</f>
        <v/>
      </c>
      <c r="BE6" s="243" t="str">
        <f>IF(Glutamine!$E11&gt;0,Glutamine!BG10,"")</f>
        <v/>
      </c>
      <c r="BF6" s="243" t="str">
        <f>IF(Glutamine!$E11&gt;0,Glutamine!BI10,"")</f>
        <v/>
      </c>
      <c r="BG6" s="243" t="str">
        <f>IF(Glutamine!$E11&gt;0,Glutamine!BJ10,"")</f>
        <v/>
      </c>
      <c r="BH6" s="243" t="str">
        <f>IF(Glutamine!$E11&gt;0,Glutamine!BK10,"")</f>
        <v/>
      </c>
      <c r="BI6" s="243" t="str">
        <f>IF(Glutamine!$E11&gt;0,Glutamine!BL10,"")</f>
        <v/>
      </c>
      <c r="BJ6" s="243" t="str">
        <f>IF(Glutamine!$E11&gt;0,Glutamine!BM10,"")</f>
        <v/>
      </c>
      <c r="BK6" s="243" t="str">
        <f>IF(Glutamine!$E11&gt;0,Glutamine!BN10,"")</f>
        <v/>
      </c>
      <c r="BL6" s="243" t="str">
        <f>IF(Glutamine!$E11&gt;0,Glutamine!BO10,"")</f>
        <v/>
      </c>
      <c r="BM6" s="243" t="str">
        <f>IF(Glutamine!$E11&gt;0,Glutamine!BP10,"")</f>
        <v/>
      </c>
      <c r="BN6" s="243" t="str">
        <f>IF(Glutamine!$E11&gt;0,'In Process Calc.'!B6,"")</f>
        <v/>
      </c>
      <c r="BO6" s="243" t="str">
        <f>IF(Glutamine!$E11&gt;0,'In Process Calc.'!C6,"")</f>
        <v/>
      </c>
    </row>
    <row r="7" spans="1:67">
      <c r="A7" s="238" t="str">
        <f>IF(Glutamine!$E12&gt;0,Glutamine!$B$1,"")</f>
        <v/>
      </c>
      <c r="B7" s="238" t="str">
        <f>IF(Glutamine!$E12&gt;0,Glutamine!#REF!+0.1,"")</f>
        <v/>
      </c>
      <c r="C7" s="242" t="str">
        <f>IF(Glutamine!$E12&gt;0,Glutamine!#REF!,"")</f>
        <v/>
      </c>
      <c r="D7" s="247" t="str">
        <f>IF(Glutamine!$E12&gt;0,Glutamine!#REF!,"")</f>
        <v/>
      </c>
      <c r="E7" s="238" t="str">
        <f>IF(Glutamine!$E12&gt;0,Glutamine!#REF!,"")</f>
        <v/>
      </c>
      <c r="F7" s="238" t="str">
        <f>IF(Glutamine!$E12&gt;0,Glutamine!E11,"")</f>
        <v/>
      </c>
      <c r="G7" s="238" t="str">
        <f>IF(Glutamine!$E12&gt;0,Glutamine!#REF!,"")</f>
        <v/>
      </c>
      <c r="H7" s="243" t="str">
        <f>IF(Glutamine!$E12&gt;0,Glutamine!#REF!,"")</f>
        <v/>
      </c>
      <c r="I7" s="243" t="str">
        <f>IF(Glutamine!$E12&gt;0,Glutamine!#REF!,"")</f>
        <v/>
      </c>
      <c r="J7" s="243" t="str">
        <f>IF(Glutamine!$E12&gt;0,Glutamine!#REF!,"")</f>
        <v/>
      </c>
      <c r="K7" s="243" t="str">
        <f>IF(Glutamine!$E12&gt;0,Glutamine!#REF!,"")</f>
        <v/>
      </c>
      <c r="L7" s="238" t="str">
        <f>IF(Glutamine!$E12&gt;0,Glutamine!#REF!,"")</f>
        <v/>
      </c>
      <c r="M7" s="238" t="str">
        <f>IF(Glutamine!$E12&gt;0,Glutamine!#REF!,"")</f>
        <v/>
      </c>
      <c r="N7" s="238" t="str">
        <f>IF(Glutamine!$E12&gt;0,Glutamine!#REF!,"")</f>
        <v/>
      </c>
      <c r="O7" s="238" t="str">
        <f>IF(Glutamine!$E12&gt;0,Glutamine!#REF!,"")</f>
        <v/>
      </c>
      <c r="P7" s="238" t="str">
        <f>IF(Glutamine!$E12&gt;0,Glutamine!#REF!,"")</f>
        <v/>
      </c>
      <c r="Q7" s="238" t="str">
        <f>IF(Glutamine!$E12&gt;0,Glutamine!#REF!,"")</f>
        <v/>
      </c>
      <c r="R7" s="238" t="str">
        <f>IF(Glutamine!$E12&gt;0,Glutamine!#REF!,"")</f>
        <v/>
      </c>
      <c r="S7" s="238" t="str">
        <f>IF(Glutamine!$E12&gt;0,Glutamine!#REF!,"")</f>
        <v/>
      </c>
      <c r="T7" s="243" t="str">
        <f>IF(Glutamine!$E12&gt;0,Glutamine!#REF!+Glutamine!$E12*Glutamine!#REF!/'In Process Calc.'!$J8,"")</f>
        <v/>
      </c>
      <c r="U7" s="243" t="str">
        <f>IF(Glutamine!$E12&gt;0,Glutamine!#REF!+Glutamine!$E12*Glutamine!#REF!/'In Process Calc.'!$J8,"")</f>
        <v/>
      </c>
      <c r="V7" s="243" t="str">
        <f>IF(Glutamine!$E12&gt;0,Glutamine!#REF!+Glutamine!$E12*Glutamine!#REF!/'In Process Calc.'!$J8,"")</f>
        <v/>
      </c>
      <c r="W7" s="243" t="str">
        <f>IF(Glutamine!$E12&gt;0,Glutamine!#REF!+Glutamine!$E12*Glutamine!#REF!/'In Process Calc.'!$J8,"")</f>
        <v/>
      </c>
      <c r="X7" s="243" t="str">
        <f>IF(Glutamine!$E12&gt;0,Glutamine!#REF!+Glutamine!$E12*Glutamine!#REF!/'In Process Calc.'!$J8,"")</f>
        <v/>
      </c>
      <c r="Y7" s="243" t="str">
        <f>IF(Glutamine!$E12&gt;0,Glutamine!#REF!+Glutamine!$E12*Glutamine!#REF!/'In Process Calc.'!$J8,"")</f>
        <v/>
      </c>
      <c r="Z7" s="243" t="str">
        <f>IF(Glutamine!$E12&gt;0,Glutamine!#REF!+Glutamine!$E12*Glutamine!#REF!/'In Process Calc.'!$J8,"")</f>
        <v/>
      </c>
      <c r="AA7" s="243" t="str">
        <f>IF(Glutamine!$E12&gt;0,Glutamine!#REF!+Glutamine!$E12*Glutamine!#REF!/'In Process Calc.'!$J8,"")</f>
        <v/>
      </c>
      <c r="AB7" s="243" t="str">
        <f>IF(Glutamine!$E12&gt;0,Glutamine!#REF!+Glutamine!$E12*Glutamine!#REF!/'In Process Calc.'!$J8,"")</f>
        <v/>
      </c>
      <c r="AC7" s="243" t="str">
        <f>IF(Glutamine!$E12&gt;0,Glutamine!#REF!+Glutamine!$E12*Glutamine!#REF!/'In Process Calc.'!$J8,"")</f>
        <v/>
      </c>
      <c r="AD7" s="243" t="str">
        <f>IF(Glutamine!$E12&gt;0,Glutamine!#REF!+Glutamine!$E12*Glutamine!#REF!/'In Process Calc.'!$J8,"")</f>
        <v/>
      </c>
      <c r="AE7" s="243" t="str">
        <f>IF(Glutamine!$E12&gt;0,Glutamine!#REF!+Glutamine!$E12*Glutamine!#REF!/'In Process Calc.'!$J8,"")</f>
        <v/>
      </c>
      <c r="AF7" s="243" t="str">
        <f>IF(Glutamine!$E12&gt;0,Glutamine!#REF!+Glutamine!$E12*Glutamine!#REF!/'In Process Calc.'!$J8,"")</f>
        <v/>
      </c>
      <c r="AG7" s="243" t="str">
        <f>IF(Glutamine!$E12&gt;0,Glutamine!#REF!+Glutamine!$E12*Glutamine!#REF!/'In Process Calc.'!$J8,"")</f>
        <v/>
      </c>
      <c r="AH7" s="243" t="str">
        <f>IF(Glutamine!$E12&gt;0,Glutamine!#REF!+Glutamine!$E12*Glutamine!#REF!/'In Process Calc.'!$J8,"")</f>
        <v/>
      </c>
      <c r="AI7" s="243" t="str">
        <f>IF(Glutamine!$E12&gt;0,Glutamine!#REF!+Glutamine!$E12*Glutamine!#REF!/'In Process Calc.'!$J8,"")</f>
        <v/>
      </c>
      <c r="AJ7" s="243" t="str">
        <f>IF(Glutamine!$E12&gt;0,Glutamine!#REF!+Glutamine!$E12*Glutamine!#REF!/'In Process Calc.'!$J8,"")</f>
        <v/>
      </c>
      <c r="AK7" s="243" t="str">
        <f>IF(Glutamine!$E12&gt;0,Glutamine!#REF!+Glutamine!$E12*Glutamine!#REF!/'In Process Calc.'!$J8,"")</f>
        <v/>
      </c>
      <c r="AL7" s="243" t="str">
        <f>IF(Glutamine!$E12&gt;0,Glutamine!#REF!+Glutamine!$E12*Glutamine!#REF!/'In Process Calc.'!$J8,"")</f>
        <v/>
      </c>
      <c r="AM7" s="243" t="str">
        <f>IF(Glutamine!$E12&gt;0,Glutamine!#REF!+Glutamine!$E12*Glutamine!#REF!/'In Process Calc.'!$J8,"")</f>
        <v/>
      </c>
      <c r="AN7" s="243" t="str">
        <f>IF(Glutamine!$E12&gt;0,Glutamine!#REF!+Glutamine!$E12*Glutamine!#REF!/'In Process Calc.'!$J8,"")</f>
        <v/>
      </c>
      <c r="AO7" s="243" t="str">
        <f>IF(Glutamine!$E12&gt;0,Glutamine!#REF!+Glutamine!$E12*Glutamine!#REF!/'In Process Calc.'!$J8,"")</f>
        <v/>
      </c>
      <c r="AP7" s="243" t="str">
        <f>IF(Glutamine!$E12&gt;0,Glutamine!#REF!+Glutamine!$E12*Glutamine!#REF!/'In Process Calc.'!$J8,"")</f>
        <v/>
      </c>
      <c r="AQ7" s="243" t="str">
        <f>IF(Glutamine!$E12&gt;0,Glutamine!#REF!+Glutamine!$E12*Glutamine!#REF!/'In Process Calc.'!$J8,"")</f>
        <v/>
      </c>
      <c r="AR7" s="243" t="str">
        <f>IF(Glutamine!$E12&gt;0,Glutamine!#REF!,"")</f>
        <v/>
      </c>
      <c r="AS7" s="243" t="str">
        <f>IF(Glutamine!$E12&gt;0,Glutamine!#REF!,"")</f>
        <v/>
      </c>
      <c r="AT7" s="243" t="str">
        <f>IF(Glutamine!$E12&gt;0,Glutamine!#REF!,"")</f>
        <v/>
      </c>
      <c r="AU7" s="243" t="str">
        <f>IF(Glutamine!$E12&gt;0,Glutamine!#REF!,"")</f>
        <v/>
      </c>
      <c r="AV7" s="243" t="str">
        <f>IF(Glutamine!$E12&gt;0,Glutamine!#REF!,"")</f>
        <v/>
      </c>
      <c r="AW7" s="243" t="str">
        <f>IF(Glutamine!$E12&gt;0,Glutamine!#REF!,"")</f>
        <v/>
      </c>
      <c r="AX7" s="243" t="str">
        <f>IF(Glutamine!$E12&gt;0,Glutamine!#REF!,"")</f>
        <v/>
      </c>
      <c r="AY7" s="243" t="str">
        <f>IF(Glutamine!$E12&gt;0,Glutamine!#REF!,"")</f>
        <v/>
      </c>
      <c r="AZ7" s="243" t="str">
        <f>IF(Glutamine!$E12&gt;0,Glutamine!#REF!,"")</f>
        <v/>
      </c>
      <c r="BA7" s="243" t="str">
        <f>IF(Glutamine!$E12&gt;0,Glutamine!#REF!,"")</f>
        <v/>
      </c>
      <c r="BB7" s="243" t="str">
        <f>IF(Glutamine!$E12&gt;0,Glutamine!#REF!,"")</f>
        <v/>
      </c>
      <c r="BC7" s="243" t="str">
        <f>IF(Glutamine!$E12&gt;0,Glutamine!#REF!,"")</f>
        <v/>
      </c>
      <c r="BD7" s="243" t="str">
        <f>IF(Glutamine!$E12&gt;0,Glutamine!#REF!,"")</f>
        <v/>
      </c>
      <c r="BE7" s="243" t="str">
        <f>IF(Glutamine!$E12&gt;0,Glutamine!#REF!,"")</f>
        <v/>
      </c>
      <c r="BF7" s="243" t="str">
        <f>IF(Glutamine!$E12&gt;0,Glutamine!#REF!,"")</f>
        <v/>
      </c>
      <c r="BG7" s="243" t="str">
        <f>IF(Glutamine!$E12&gt;0,Glutamine!#REF!,"")</f>
        <v/>
      </c>
      <c r="BH7" s="243" t="str">
        <f>IF(Glutamine!$E12&gt;0,Glutamine!#REF!,"")</f>
        <v/>
      </c>
      <c r="BI7" s="243" t="str">
        <f>IF(Glutamine!$E12&gt;0,Glutamine!#REF!,"")</f>
        <v/>
      </c>
      <c r="BJ7" s="243" t="str">
        <f>IF(Glutamine!$E12&gt;0,Glutamine!#REF!,"")</f>
        <v/>
      </c>
      <c r="BK7" s="243" t="str">
        <f>IF(Glutamine!$E12&gt;0,Glutamine!#REF!,"")</f>
        <v/>
      </c>
      <c r="BL7" s="243" t="str">
        <f>IF(Glutamine!$E12&gt;0,Glutamine!#REF!,"")</f>
        <v/>
      </c>
      <c r="BM7" s="243" t="str">
        <f>IF(Glutamine!$E12&gt;0,Glutamine!#REF!,"")</f>
        <v/>
      </c>
      <c r="BN7" s="243" t="str">
        <f>IF(Glutamine!$E12&gt;0,'In Process Calc.'!B7,"")</f>
        <v/>
      </c>
      <c r="BO7" s="243" t="str">
        <f>IF(Glutamine!$E12&gt;0,'In Process Calc.'!C7,"")</f>
        <v/>
      </c>
    </row>
    <row r="8" spans="1:67">
      <c r="A8" s="238" t="str">
        <f>IF(Glutamine!$E13&gt;0,Glutamine!$B$1,"")</f>
        <v/>
      </c>
      <c r="B8" s="238" t="str">
        <f>IF(Glutamine!$E13&gt;0,Glutamine!A11+0.1,"")</f>
        <v/>
      </c>
      <c r="C8" s="242" t="str">
        <f>IF(Glutamine!$E13&gt;0,Glutamine!B11,"")</f>
        <v/>
      </c>
      <c r="D8" s="247" t="str">
        <f>IF(Glutamine!$E13&gt;0,Glutamine!C11,"")</f>
        <v/>
      </c>
      <c r="E8" s="238" t="str">
        <f>IF(Glutamine!$E13&gt;0,Glutamine!D11,"")</f>
        <v/>
      </c>
      <c r="F8" s="238" t="str">
        <f>IF(Glutamine!$E13&gt;0,Glutamine!E12,"")</f>
        <v/>
      </c>
      <c r="G8" s="238" t="str">
        <f>IF(Glutamine!$E13&gt;0,Glutamine!G11,"")</f>
        <v/>
      </c>
      <c r="H8" s="243" t="str">
        <f>IF(Glutamine!$E13&gt;0,Glutamine!H11,"")</f>
        <v/>
      </c>
      <c r="I8" s="243" t="str">
        <f>IF(Glutamine!$E13&gt;0,Glutamine!I11,"")</f>
        <v/>
      </c>
      <c r="J8" s="243" t="str">
        <f>IF(Glutamine!$E13&gt;0,Glutamine!J11,"")</f>
        <v/>
      </c>
      <c r="K8" s="243" t="str">
        <f>IF(Glutamine!$E13&gt;0,Glutamine!K11,"")</f>
        <v/>
      </c>
      <c r="L8" s="238" t="str">
        <f>IF(Glutamine!$E13&gt;0,Glutamine!L11,"")</f>
        <v/>
      </c>
      <c r="M8" s="238" t="str">
        <f>IF(Glutamine!$E13&gt;0,Glutamine!M11,"")</f>
        <v/>
      </c>
      <c r="N8" s="238" t="str">
        <f>IF(Glutamine!$E13&gt;0,Glutamine!N11,"")</f>
        <v/>
      </c>
      <c r="O8" s="238" t="str">
        <f>IF(Glutamine!$E13&gt;0,Glutamine!O11,"")</f>
        <v/>
      </c>
      <c r="P8" s="238" t="str">
        <f>IF(Glutamine!$E13&gt;0,Glutamine!P11,"")</f>
        <v/>
      </c>
      <c r="Q8" s="238" t="str">
        <f>IF(Glutamine!$E13&gt;0,Glutamine!Q11,"")</f>
        <v/>
      </c>
      <c r="R8" s="238" t="str">
        <f>IF(Glutamine!$E13&gt;0,Glutamine!R11,"")</f>
        <v/>
      </c>
      <c r="S8" s="238" t="str">
        <f>IF(Glutamine!$E13&gt;0,Glutamine!S11,"")</f>
        <v/>
      </c>
      <c r="T8" s="243" t="str">
        <f>IF(Glutamine!$E13&gt;0,Glutamine!U11+Glutamine!$E13*Glutamine!AS11/'In Process Calc.'!$J9,"")</f>
        <v/>
      </c>
      <c r="U8" s="243" t="str">
        <f>IF(Glutamine!$E13&gt;0,Glutamine!V11+Glutamine!$E13*Glutamine!AT11/'In Process Calc.'!$J9,"")</f>
        <v/>
      </c>
      <c r="V8" s="243" t="str">
        <f>IF(Glutamine!$E13&gt;0,Glutamine!W11+Glutamine!$E13*Glutamine!AU11/'In Process Calc.'!$J9,"")</f>
        <v/>
      </c>
      <c r="W8" s="243" t="str">
        <f>IF(Glutamine!$E13&gt;0,Glutamine!X11+Glutamine!$E13*Glutamine!AV11/'In Process Calc.'!$J9,"")</f>
        <v/>
      </c>
      <c r="X8" s="243" t="str">
        <f>IF(Glutamine!$E13&gt;0,Glutamine!Y11+Glutamine!$E13*Glutamine!AW11/'In Process Calc.'!$J9,"")</f>
        <v/>
      </c>
      <c r="Y8" s="243" t="str">
        <f>IF(Glutamine!$E13&gt;0,Glutamine!Z11+Glutamine!$E13*Glutamine!AX11/'In Process Calc.'!$J9,"")</f>
        <v/>
      </c>
      <c r="Z8" s="243" t="str">
        <f>IF(Glutamine!$E13&gt;0,Glutamine!AA11+Glutamine!$E13*Glutamine!AY11/'In Process Calc.'!$J9,"")</f>
        <v/>
      </c>
      <c r="AA8" s="243" t="str">
        <f>IF(Glutamine!$E13&gt;0,Glutamine!AB11+Glutamine!$E13*Glutamine!AZ11/'In Process Calc.'!$J9,"")</f>
        <v/>
      </c>
      <c r="AB8" s="243" t="str">
        <f>IF(Glutamine!$E13&gt;0,Glutamine!AC11+Glutamine!$E13*Glutamine!BA11/'In Process Calc.'!$J9,"")</f>
        <v/>
      </c>
      <c r="AC8" s="243" t="str">
        <f>IF(Glutamine!$E13&gt;0,Glutamine!AD11+Glutamine!$E13*Glutamine!BB11/'In Process Calc.'!$J9,"")</f>
        <v/>
      </c>
      <c r="AD8" s="243" t="str">
        <f>IF(Glutamine!$E13&gt;0,Glutamine!AE11+Glutamine!$E13*Glutamine!BC11/'In Process Calc.'!$J9,"")</f>
        <v/>
      </c>
      <c r="AE8" s="243" t="str">
        <f>IF(Glutamine!$E13&gt;0,Glutamine!AF11+Glutamine!$E13*Glutamine!BE11/'In Process Calc.'!$J9,"")</f>
        <v/>
      </c>
      <c r="AF8" s="243" t="str">
        <f>IF(Glutamine!$E13&gt;0,Glutamine!AG11+Glutamine!$E13*Glutamine!BF11/'In Process Calc.'!$J9,"")</f>
        <v/>
      </c>
      <c r="AG8" s="243" t="str">
        <f>IF(Glutamine!$E13&gt;0,Glutamine!AH11+Glutamine!$E13*Glutamine!BG11/'In Process Calc.'!$J9,"")</f>
        <v/>
      </c>
      <c r="AH8" s="243" t="str">
        <f>IF(Glutamine!$E13&gt;0,Glutamine!AI11+Glutamine!$E13*Glutamine!BI11/'In Process Calc.'!$J9,"")</f>
        <v/>
      </c>
      <c r="AI8" s="243" t="str">
        <f>IF(Glutamine!$E13&gt;0,Glutamine!AJ11+Glutamine!$E13*Glutamine!BJ11/'In Process Calc.'!$J9,"")</f>
        <v/>
      </c>
      <c r="AJ8" s="243" t="str">
        <f>IF(Glutamine!$E13&gt;0,Glutamine!AK11+Glutamine!$E13*Glutamine!BK11/'In Process Calc.'!$J9,"")</f>
        <v/>
      </c>
      <c r="AK8" s="243" t="str">
        <f>IF(Glutamine!$E13&gt;0,Glutamine!AL11+Glutamine!$E13*Glutamine!BL11/'In Process Calc.'!$J9,"")</f>
        <v/>
      </c>
      <c r="AL8" s="243" t="str">
        <f>IF(Glutamine!$E13&gt;0,Glutamine!AM11+Glutamine!$E13*Glutamine!BM11/'In Process Calc.'!$J9,"")</f>
        <v/>
      </c>
      <c r="AM8" s="243" t="str">
        <f>IF(Glutamine!$E13&gt;0,Glutamine!AN11+Glutamine!$E13*Glutamine!BN11/'In Process Calc.'!$J9,"")</f>
        <v/>
      </c>
      <c r="AN8" s="243" t="str">
        <f>IF(Glutamine!$E13&gt;0,Glutamine!AO11+Glutamine!$E13*Glutamine!BO11/'In Process Calc.'!$J9,"")</f>
        <v/>
      </c>
      <c r="AO8" s="243" t="str">
        <f>IF(Glutamine!$E13&gt;0,Glutamine!AP11+Glutamine!$E13*Glutamine!BP11/'In Process Calc.'!$J9,"")</f>
        <v/>
      </c>
      <c r="AP8" s="243" t="str">
        <f>IF(Glutamine!$E13&gt;0,Glutamine!AQ11+Glutamine!$E13*Glutamine!BQ11/'In Process Calc.'!$J9,"")</f>
        <v/>
      </c>
      <c r="AQ8" s="243" t="str">
        <f>IF(Glutamine!$E13&gt;0,Glutamine!AR11+Glutamine!$E13*Glutamine!BR11/'In Process Calc.'!$J9,"")</f>
        <v/>
      </c>
      <c r="AR8" s="243" t="str">
        <f>IF(Glutamine!$E13&gt;0,Glutamine!AS11,"")</f>
        <v/>
      </c>
      <c r="AS8" s="243" t="str">
        <f>IF(Glutamine!$E13&gt;0,Glutamine!AT11,"")</f>
        <v/>
      </c>
      <c r="AT8" s="243" t="str">
        <f>IF(Glutamine!$E13&gt;0,Glutamine!AU11,"")</f>
        <v/>
      </c>
      <c r="AU8" s="243" t="str">
        <f>IF(Glutamine!$E13&gt;0,Glutamine!AV11,"")</f>
        <v/>
      </c>
      <c r="AV8" s="243" t="str">
        <f>IF(Glutamine!$E13&gt;0,Glutamine!AW11,"")</f>
        <v/>
      </c>
      <c r="AW8" s="243" t="str">
        <f>IF(Glutamine!$E13&gt;0,Glutamine!AX11,"")</f>
        <v/>
      </c>
      <c r="AX8" s="243" t="str">
        <f>IF(Glutamine!$E13&gt;0,Glutamine!AY11,"")</f>
        <v/>
      </c>
      <c r="AY8" s="243" t="str">
        <f>IF(Glutamine!$E13&gt;0,Glutamine!AZ11,"")</f>
        <v/>
      </c>
      <c r="AZ8" s="243" t="str">
        <f>IF(Glutamine!$E13&gt;0,Glutamine!BA11,"")</f>
        <v/>
      </c>
      <c r="BA8" s="243" t="str">
        <f>IF(Glutamine!$E13&gt;0,Glutamine!BB11,"")</f>
        <v/>
      </c>
      <c r="BB8" s="243" t="str">
        <f>IF(Glutamine!$E13&gt;0,Glutamine!BC11,"")</f>
        <v/>
      </c>
      <c r="BC8" s="243" t="str">
        <f>IF(Glutamine!$E13&gt;0,Glutamine!BE11,"")</f>
        <v/>
      </c>
      <c r="BD8" s="243" t="str">
        <f>IF(Glutamine!$E13&gt;0,Glutamine!BF11,"")</f>
        <v/>
      </c>
      <c r="BE8" s="243" t="str">
        <f>IF(Glutamine!$E13&gt;0,Glutamine!BG11,"")</f>
        <v/>
      </c>
      <c r="BF8" s="243" t="str">
        <f>IF(Glutamine!$E13&gt;0,Glutamine!BI11,"")</f>
        <v/>
      </c>
      <c r="BG8" s="243" t="str">
        <f>IF(Glutamine!$E13&gt;0,Glutamine!BJ11,"")</f>
        <v/>
      </c>
      <c r="BH8" s="243" t="str">
        <f>IF(Glutamine!$E13&gt;0,Glutamine!BK11,"")</f>
        <v/>
      </c>
      <c r="BI8" s="243" t="str">
        <f>IF(Glutamine!$E13&gt;0,Glutamine!BL11,"")</f>
        <v/>
      </c>
      <c r="BJ8" s="243" t="str">
        <f>IF(Glutamine!$E13&gt;0,Glutamine!BM11,"")</f>
        <v/>
      </c>
      <c r="BK8" s="243" t="str">
        <f>IF(Glutamine!$E13&gt;0,Glutamine!BN11,"")</f>
        <v/>
      </c>
      <c r="BL8" s="243" t="str">
        <f>IF(Glutamine!$E13&gt;0,Glutamine!BO11,"")</f>
        <v/>
      </c>
      <c r="BM8" s="243" t="str">
        <f>IF(Glutamine!$E13&gt;0,Glutamine!BP11,"")</f>
        <v/>
      </c>
      <c r="BN8" s="243" t="str">
        <f>IF(Glutamine!$E13&gt;0,'In Process Calc.'!B8,"")</f>
        <v/>
      </c>
      <c r="BO8" s="243" t="str">
        <f>IF(Glutamine!$E13&gt;0,'In Process Calc.'!C8,"")</f>
        <v/>
      </c>
    </row>
    <row r="9" spans="1:67">
      <c r="A9" s="238" t="e">
        <f>IF(Glutamine!#REF!&gt;0,Glutamine!$B$1,"")</f>
        <v>#REF!</v>
      </c>
      <c r="B9" s="238" t="e">
        <f>IF(Glutamine!#REF!&gt;0,Glutamine!A12+0.1,"")</f>
        <v>#REF!</v>
      </c>
      <c r="C9" s="242" t="e">
        <f>IF(Glutamine!#REF!&gt;0,Glutamine!B12,"")</f>
        <v>#REF!</v>
      </c>
      <c r="D9" s="247" t="e">
        <f>IF(Glutamine!#REF!&gt;0,Glutamine!C12,"")</f>
        <v>#REF!</v>
      </c>
      <c r="E9" s="238" t="e">
        <f>IF(Glutamine!#REF!&gt;0,Glutamine!D12,"")</f>
        <v>#REF!</v>
      </c>
      <c r="F9" s="238" t="e">
        <f>IF(Glutamine!#REF!&gt;0,Glutamine!E13,"")</f>
        <v>#REF!</v>
      </c>
      <c r="G9" s="238" t="e">
        <f>IF(Glutamine!#REF!&gt;0,Glutamine!G12,"")</f>
        <v>#REF!</v>
      </c>
      <c r="H9" s="243" t="e">
        <f>IF(Glutamine!#REF!&gt;0,Glutamine!H12,"")</f>
        <v>#REF!</v>
      </c>
      <c r="I9" s="243" t="e">
        <f>IF(Glutamine!#REF!&gt;0,Glutamine!I12,"")</f>
        <v>#REF!</v>
      </c>
      <c r="J9" s="243" t="e">
        <f>IF(Glutamine!#REF!&gt;0,Glutamine!J12,"")</f>
        <v>#REF!</v>
      </c>
      <c r="K9" s="243" t="e">
        <f>IF(Glutamine!#REF!&gt;0,Glutamine!K12,"")</f>
        <v>#REF!</v>
      </c>
      <c r="L9" s="238" t="e">
        <f>IF(Glutamine!#REF!&gt;0,Glutamine!L12,"")</f>
        <v>#REF!</v>
      </c>
      <c r="M9" s="238" t="e">
        <f>IF(Glutamine!#REF!&gt;0,Glutamine!M12,"")</f>
        <v>#REF!</v>
      </c>
      <c r="N9" s="238" t="e">
        <f>IF(Glutamine!#REF!&gt;0,Glutamine!N12,"")</f>
        <v>#REF!</v>
      </c>
      <c r="O9" s="238" t="e">
        <f>IF(Glutamine!#REF!&gt;0,Glutamine!O12,"")</f>
        <v>#REF!</v>
      </c>
      <c r="P9" s="238" t="e">
        <f>IF(Glutamine!#REF!&gt;0,Glutamine!P12,"")</f>
        <v>#REF!</v>
      </c>
      <c r="Q9" s="238" t="e">
        <f>IF(Glutamine!#REF!&gt;0,Glutamine!Q12,"")</f>
        <v>#REF!</v>
      </c>
      <c r="R9" s="238" t="e">
        <f>IF(Glutamine!#REF!&gt;0,Glutamine!R12,"")</f>
        <v>#REF!</v>
      </c>
      <c r="S9" s="238" t="e">
        <f>IF(Glutamine!#REF!&gt;0,Glutamine!S12,"")</f>
        <v>#REF!</v>
      </c>
      <c r="T9" s="243" t="e">
        <f>IF(Glutamine!#REF!&gt;0,Glutamine!U12+Glutamine!#REF!*Glutamine!AS12/'In Process Calc.'!$J10,"")</f>
        <v>#REF!</v>
      </c>
      <c r="U9" s="243" t="e">
        <f>IF(Glutamine!#REF!&gt;0,Glutamine!V12+Glutamine!#REF!*Glutamine!AT12/'In Process Calc.'!$J10,"")</f>
        <v>#REF!</v>
      </c>
      <c r="V9" s="243" t="e">
        <f>IF(Glutamine!#REF!&gt;0,Glutamine!W12+Glutamine!#REF!*Glutamine!AU12/'In Process Calc.'!$J10,"")</f>
        <v>#REF!</v>
      </c>
      <c r="W9" s="243" t="e">
        <f>IF(Glutamine!#REF!&gt;0,Glutamine!X12+Glutamine!#REF!*Glutamine!AV12/'In Process Calc.'!$J10,"")</f>
        <v>#REF!</v>
      </c>
      <c r="X9" s="243" t="e">
        <f>IF(Glutamine!#REF!&gt;0,Glutamine!Y12+Glutamine!#REF!*Glutamine!AW12/'In Process Calc.'!$J10,"")</f>
        <v>#REF!</v>
      </c>
      <c r="Y9" s="243" t="e">
        <f>IF(Glutamine!#REF!&gt;0,Glutamine!Z12+Glutamine!#REF!*Glutamine!AX12/'In Process Calc.'!$J10,"")</f>
        <v>#REF!</v>
      </c>
      <c r="Z9" s="243" t="e">
        <f>IF(Glutamine!#REF!&gt;0,Glutamine!AA12+Glutamine!#REF!*Glutamine!AY12/'In Process Calc.'!$J10,"")</f>
        <v>#REF!</v>
      </c>
      <c r="AA9" s="243" t="e">
        <f>IF(Glutamine!#REF!&gt;0,Glutamine!AB12+Glutamine!#REF!*Glutamine!AZ12/'In Process Calc.'!$J10,"")</f>
        <v>#REF!</v>
      </c>
      <c r="AB9" s="243" t="e">
        <f>IF(Glutamine!#REF!&gt;0,Glutamine!AC12+Glutamine!#REF!*Glutamine!BA12/'In Process Calc.'!$J10,"")</f>
        <v>#REF!</v>
      </c>
      <c r="AC9" s="243" t="e">
        <f>IF(Glutamine!#REF!&gt;0,Glutamine!AD12+Glutamine!#REF!*Glutamine!BB12/'In Process Calc.'!$J10,"")</f>
        <v>#REF!</v>
      </c>
      <c r="AD9" s="243" t="e">
        <f>IF(Glutamine!#REF!&gt;0,Glutamine!AE12+Glutamine!#REF!*Glutamine!BC12/'In Process Calc.'!$J10,"")</f>
        <v>#REF!</v>
      </c>
      <c r="AE9" s="243" t="e">
        <f>IF(Glutamine!#REF!&gt;0,Glutamine!AF12+Glutamine!#REF!*Glutamine!BE12/'In Process Calc.'!$J10,"")</f>
        <v>#REF!</v>
      </c>
      <c r="AF9" s="243" t="e">
        <f>IF(Glutamine!#REF!&gt;0,Glutamine!AG12+Glutamine!#REF!*Glutamine!BF12/'In Process Calc.'!$J10,"")</f>
        <v>#REF!</v>
      </c>
      <c r="AG9" s="243" t="e">
        <f>IF(Glutamine!#REF!&gt;0,Glutamine!AH12+Glutamine!#REF!*Glutamine!BG12/'In Process Calc.'!$J10,"")</f>
        <v>#REF!</v>
      </c>
      <c r="AH9" s="243" t="e">
        <f>IF(Glutamine!#REF!&gt;0,Glutamine!AI12+Glutamine!#REF!*Glutamine!BI12/'In Process Calc.'!$J10,"")</f>
        <v>#REF!</v>
      </c>
      <c r="AI9" s="243" t="e">
        <f>IF(Glutamine!#REF!&gt;0,Glutamine!AJ12+Glutamine!#REF!*Glutamine!BJ12/'In Process Calc.'!$J10,"")</f>
        <v>#REF!</v>
      </c>
      <c r="AJ9" s="243" t="e">
        <f>IF(Glutamine!#REF!&gt;0,Glutamine!AK12+Glutamine!#REF!*Glutamine!BK12/'In Process Calc.'!$J10,"")</f>
        <v>#REF!</v>
      </c>
      <c r="AK9" s="243" t="e">
        <f>IF(Glutamine!#REF!&gt;0,Glutamine!AL12+Glutamine!#REF!*Glutamine!BL12/'In Process Calc.'!$J10,"")</f>
        <v>#REF!</v>
      </c>
      <c r="AL9" s="243" t="e">
        <f>IF(Glutamine!#REF!&gt;0,Glutamine!AM12+Glutamine!#REF!*Glutamine!BM12/'In Process Calc.'!$J10,"")</f>
        <v>#REF!</v>
      </c>
      <c r="AM9" s="243" t="e">
        <f>IF(Glutamine!#REF!&gt;0,Glutamine!AN12+Glutamine!#REF!*Glutamine!BN12/'In Process Calc.'!$J10,"")</f>
        <v>#REF!</v>
      </c>
      <c r="AN9" s="243" t="e">
        <f>IF(Glutamine!#REF!&gt;0,Glutamine!AO12+Glutamine!#REF!*Glutamine!BO12/'In Process Calc.'!$J10,"")</f>
        <v>#REF!</v>
      </c>
      <c r="AO9" s="243" t="e">
        <f>IF(Glutamine!#REF!&gt;0,Glutamine!AP12+Glutamine!#REF!*Glutamine!BP12/'In Process Calc.'!$J10,"")</f>
        <v>#REF!</v>
      </c>
      <c r="AP9" s="243" t="e">
        <f>IF(Glutamine!#REF!&gt;0,Glutamine!AQ12+Glutamine!#REF!*Glutamine!BQ12/'In Process Calc.'!$J10,"")</f>
        <v>#REF!</v>
      </c>
      <c r="AQ9" s="243" t="e">
        <f>IF(Glutamine!#REF!&gt;0,Glutamine!AR12+Glutamine!#REF!*Glutamine!BR12/'In Process Calc.'!$J10,"")</f>
        <v>#REF!</v>
      </c>
      <c r="AR9" s="243" t="e">
        <f>IF(Glutamine!#REF!&gt;0,Glutamine!AS12,"")</f>
        <v>#REF!</v>
      </c>
      <c r="AS9" s="243" t="e">
        <f>IF(Glutamine!#REF!&gt;0,Glutamine!AT12,"")</f>
        <v>#REF!</v>
      </c>
      <c r="AT9" s="243" t="e">
        <f>IF(Glutamine!#REF!&gt;0,Glutamine!AU12,"")</f>
        <v>#REF!</v>
      </c>
      <c r="AU9" s="243" t="e">
        <f>IF(Glutamine!#REF!&gt;0,Glutamine!AV12,"")</f>
        <v>#REF!</v>
      </c>
      <c r="AV9" s="243" t="e">
        <f>IF(Glutamine!#REF!&gt;0,Glutamine!AW12,"")</f>
        <v>#REF!</v>
      </c>
      <c r="AW9" s="243" t="e">
        <f>IF(Glutamine!#REF!&gt;0,Glutamine!AX12,"")</f>
        <v>#REF!</v>
      </c>
      <c r="AX9" s="243" t="e">
        <f>IF(Glutamine!#REF!&gt;0,Glutamine!AY12,"")</f>
        <v>#REF!</v>
      </c>
      <c r="AY9" s="243" t="e">
        <f>IF(Glutamine!#REF!&gt;0,Glutamine!AZ12,"")</f>
        <v>#REF!</v>
      </c>
      <c r="AZ9" s="243" t="e">
        <f>IF(Glutamine!#REF!&gt;0,Glutamine!BA12,"")</f>
        <v>#REF!</v>
      </c>
      <c r="BA9" s="243" t="e">
        <f>IF(Glutamine!#REF!&gt;0,Glutamine!BB12,"")</f>
        <v>#REF!</v>
      </c>
      <c r="BB9" s="243" t="e">
        <f>IF(Glutamine!#REF!&gt;0,Glutamine!BC12,"")</f>
        <v>#REF!</v>
      </c>
      <c r="BC9" s="243" t="e">
        <f>IF(Glutamine!#REF!&gt;0,Glutamine!BE12,"")</f>
        <v>#REF!</v>
      </c>
      <c r="BD9" s="243" t="e">
        <f>IF(Glutamine!#REF!&gt;0,Glutamine!BF12,"")</f>
        <v>#REF!</v>
      </c>
      <c r="BE9" s="243" t="e">
        <f>IF(Glutamine!#REF!&gt;0,Glutamine!BG12,"")</f>
        <v>#REF!</v>
      </c>
      <c r="BF9" s="243" t="e">
        <f>IF(Glutamine!#REF!&gt;0,Glutamine!BI12,"")</f>
        <v>#REF!</v>
      </c>
      <c r="BG9" s="243" t="e">
        <f>IF(Glutamine!#REF!&gt;0,Glutamine!BJ12,"")</f>
        <v>#REF!</v>
      </c>
      <c r="BH9" s="243" t="e">
        <f>IF(Glutamine!#REF!&gt;0,Glutamine!BK12,"")</f>
        <v>#REF!</v>
      </c>
      <c r="BI9" s="243" t="e">
        <f>IF(Glutamine!#REF!&gt;0,Glutamine!BL12,"")</f>
        <v>#REF!</v>
      </c>
      <c r="BJ9" s="243" t="e">
        <f>IF(Glutamine!#REF!&gt;0,Glutamine!BM12,"")</f>
        <v>#REF!</v>
      </c>
      <c r="BK9" s="243" t="e">
        <f>IF(Glutamine!#REF!&gt;0,Glutamine!BN12,"")</f>
        <v>#REF!</v>
      </c>
      <c r="BL9" s="243" t="e">
        <f>IF(Glutamine!#REF!&gt;0,Glutamine!BO12,"")</f>
        <v>#REF!</v>
      </c>
      <c r="BM9" s="243" t="e">
        <f>IF(Glutamine!#REF!&gt;0,Glutamine!BP12,"")</f>
        <v>#REF!</v>
      </c>
      <c r="BN9" s="243" t="e">
        <f>IF(Glutamine!#REF!&gt;0,'In Process Calc.'!B9,"")</f>
        <v>#REF!</v>
      </c>
      <c r="BO9" s="243" t="e">
        <f>IF(Glutamine!#REF!&gt;0,'In Process Calc.'!C9,"")</f>
        <v>#REF!</v>
      </c>
    </row>
    <row r="10" spans="1:67">
      <c r="A10" s="238" t="str">
        <f>IF(Glutamine!$E14&gt;0,Glutamine!$B$1,"")</f>
        <v/>
      </c>
      <c r="B10" s="238" t="str">
        <f>IF(Glutamine!$E14&gt;0,Glutamine!A13+0.1,"")</f>
        <v/>
      </c>
      <c r="C10" s="242" t="str">
        <f>IF(Glutamine!$E14&gt;0,Glutamine!B13,"")</f>
        <v/>
      </c>
      <c r="D10" s="247" t="str">
        <f>IF(Glutamine!$E14&gt;0,Glutamine!C13,"")</f>
        <v/>
      </c>
      <c r="E10" s="238" t="str">
        <f>IF(Glutamine!$E14&gt;0,Glutamine!D13,"")</f>
        <v/>
      </c>
      <c r="F10" s="238" t="str">
        <f>IF(Glutamine!$E14&gt;0,Glutamine!#REF!,"")</f>
        <v/>
      </c>
      <c r="G10" s="238" t="str">
        <f>IF(Glutamine!$E14&gt;0,Glutamine!G13,"")</f>
        <v/>
      </c>
      <c r="H10" s="243" t="str">
        <f>IF(Glutamine!$E14&gt;0,Glutamine!H13,"")</f>
        <v/>
      </c>
      <c r="I10" s="243" t="str">
        <f>IF(Glutamine!$E14&gt;0,Glutamine!I13,"")</f>
        <v/>
      </c>
      <c r="J10" s="243" t="str">
        <f>IF(Glutamine!$E14&gt;0,Glutamine!J13,"")</f>
        <v/>
      </c>
      <c r="K10" s="243" t="str">
        <f>IF(Glutamine!$E14&gt;0,Glutamine!K13,"")</f>
        <v/>
      </c>
      <c r="L10" s="238" t="str">
        <f>IF(Glutamine!$E14&gt;0,Glutamine!L13,"")</f>
        <v/>
      </c>
      <c r="M10" s="238" t="str">
        <f>IF(Glutamine!$E14&gt;0,Glutamine!M13,"")</f>
        <v/>
      </c>
      <c r="N10" s="238" t="str">
        <f>IF(Glutamine!$E14&gt;0,Glutamine!N13,"")</f>
        <v/>
      </c>
      <c r="O10" s="238" t="str">
        <f>IF(Glutamine!$E14&gt;0,Glutamine!O13,"")</f>
        <v/>
      </c>
      <c r="P10" s="238" t="str">
        <f>IF(Glutamine!$E14&gt;0,Glutamine!P13,"")</f>
        <v/>
      </c>
      <c r="Q10" s="238" t="str">
        <f>IF(Glutamine!$E14&gt;0,Glutamine!Q13,"")</f>
        <v/>
      </c>
      <c r="R10" s="238" t="str">
        <f>IF(Glutamine!$E14&gt;0,Glutamine!R13,"")</f>
        <v/>
      </c>
      <c r="S10" s="238" t="str">
        <f>IF(Glutamine!$E14&gt;0,Glutamine!S13,"")</f>
        <v/>
      </c>
      <c r="T10" s="243" t="str">
        <f>IF(Glutamine!$E14&gt;0,Glutamine!U13+Glutamine!$E14*Glutamine!AS13/'In Process Calc.'!$J11,"")</f>
        <v/>
      </c>
      <c r="U10" s="243" t="str">
        <f>IF(Glutamine!$E14&gt;0,Glutamine!V13+Glutamine!$E14*Glutamine!AT13/'In Process Calc.'!$J11,"")</f>
        <v/>
      </c>
      <c r="V10" s="243" t="str">
        <f>IF(Glutamine!$E14&gt;0,Glutamine!W13+Glutamine!$E14*Glutamine!AU13/'In Process Calc.'!$J11,"")</f>
        <v/>
      </c>
      <c r="W10" s="243" t="str">
        <f>IF(Glutamine!$E14&gt;0,Glutamine!X13+Glutamine!$E14*Glutamine!AV13/'In Process Calc.'!$J11,"")</f>
        <v/>
      </c>
      <c r="X10" s="243" t="str">
        <f>IF(Glutamine!$E14&gt;0,Glutamine!Y13+Glutamine!$E14*Glutamine!AW13/'In Process Calc.'!$J11,"")</f>
        <v/>
      </c>
      <c r="Y10" s="243" t="str">
        <f>IF(Glutamine!$E14&gt;0,Glutamine!Z13+Glutamine!$E14*Glutamine!AX13/'In Process Calc.'!$J11,"")</f>
        <v/>
      </c>
      <c r="Z10" s="243" t="str">
        <f>IF(Glutamine!$E14&gt;0,Glutamine!AA13+Glutamine!$E14*Glutamine!AY13/'In Process Calc.'!$J11,"")</f>
        <v/>
      </c>
      <c r="AA10" s="243" t="str">
        <f>IF(Glutamine!$E14&gt;0,Glutamine!AB13+Glutamine!$E14*Glutamine!AZ13/'In Process Calc.'!$J11,"")</f>
        <v/>
      </c>
      <c r="AB10" s="243" t="str">
        <f>IF(Glutamine!$E14&gt;0,Glutamine!AC13+Glutamine!$E14*Glutamine!BA13/'In Process Calc.'!$J11,"")</f>
        <v/>
      </c>
      <c r="AC10" s="243" t="str">
        <f>IF(Glutamine!$E14&gt;0,Glutamine!AD13+Glutamine!$E14*Glutamine!BB13/'In Process Calc.'!$J11,"")</f>
        <v/>
      </c>
      <c r="AD10" s="243" t="str">
        <f>IF(Glutamine!$E14&gt;0,Glutamine!AE13+Glutamine!$E14*Glutamine!BC13/'In Process Calc.'!$J11,"")</f>
        <v/>
      </c>
      <c r="AE10" s="243" t="str">
        <f>IF(Glutamine!$E14&gt;0,Glutamine!AF13+Glutamine!$E14*Glutamine!BE13/'In Process Calc.'!$J11,"")</f>
        <v/>
      </c>
      <c r="AF10" s="243" t="str">
        <f>IF(Glutamine!$E14&gt;0,Glutamine!AG13+Glutamine!$E14*Glutamine!BF13/'In Process Calc.'!$J11,"")</f>
        <v/>
      </c>
      <c r="AG10" s="243" t="str">
        <f>IF(Glutamine!$E14&gt;0,Glutamine!AH13+Glutamine!$E14*Glutamine!BG13/'In Process Calc.'!$J11,"")</f>
        <v/>
      </c>
      <c r="AH10" s="243" t="str">
        <f>IF(Glutamine!$E14&gt;0,Glutamine!AI13+Glutamine!$E14*Glutamine!BI13/'In Process Calc.'!$J11,"")</f>
        <v/>
      </c>
      <c r="AI10" s="243" t="str">
        <f>IF(Glutamine!$E14&gt;0,Glutamine!AJ13+Glutamine!$E14*Glutamine!BJ13/'In Process Calc.'!$J11,"")</f>
        <v/>
      </c>
      <c r="AJ10" s="243" t="str">
        <f>IF(Glutamine!$E14&gt;0,Glutamine!AK13+Glutamine!$E14*Glutamine!BK13/'In Process Calc.'!$J11,"")</f>
        <v/>
      </c>
      <c r="AK10" s="243" t="str">
        <f>IF(Glutamine!$E14&gt;0,Glutamine!AL13+Glutamine!$E14*Glutamine!BL13/'In Process Calc.'!$J11,"")</f>
        <v/>
      </c>
      <c r="AL10" s="243" t="str">
        <f>IF(Glutamine!$E14&gt;0,Glutamine!AM13+Glutamine!$E14*Glutamine!BM13/'In Process Calc.'!$J11,"")</f>
        <v/>
      </c>
      <c r="AM10" s="243" t="str">
        <f>IF(Glutamine!$E14&gt;0,Glutamine!AN13+Glutamine!$E14*Glutamine!BN13/'In Process Calc.'!$J11,"")</f>
        <v/>
      </c>
      <c r="AN10" s="243" t="str">
        <f>IF(Glutamine!$E14&gt;0,Glutamine!AO13+Glutamine!$E14*Glutamine!BO13/'In Process Calc.'!$J11,"")</f>
        <v/>
      </c>
      <c r="AO10" s="243" t="str">
        <f>IF(Glutamine!$E14&gt;0,Glutamine!AP13+Glutamine!$E14*Glutamine!BP13/'In Process Calc.'!$J11,"")</f>
        <v/>
      </c>
      <c r="AP10" s="243" t="str">
        <f>IF(Glutamine!$E14&gt;0,Glutamine!AQ13+Glutamine!$E14*Glutamine!BQ13/'In Process Calc.'!$J11,"")</f>
        <v/>
      </c>
      <c r="AQ10" s="243" t="str">
        <f>IF(Glutamine!$E14&gt;0,Glutamine!AR13+Glutamine!$E14*Glutamine!BR13/'In Process Calc.'!$J11,"")</f>
        <v/>
      </c>
      <c r="AR10" s="243" t="str">
        <f>IF(Glutamine!$E14&gt;0,Glutamine!AS13,"")</f>
        <v/>
      </c>
      <c r="AS10" s="243" t="str">
        <f>IF(Glutamine!$E14&gt;0,Glutamine!AT13,"")</f>
        <v/>
      </c>
      <c r="AT10" s="243" t="str">
        <f>IF(Glutamine!$E14&gt;0,Glutamine!AU13,"")</f>
        <v/>
      </c>
      <c r="AU10" s="243" t="str">
        <f>IF(Glutamine!$E14&gt;0,Glutamine!AV13,"")</f>
        <v/>
      </c>
      <c r="AV10" s="243" t="str">
        <f>IF(Glutamine!$E14&gt;0,Glutamine!AW13,"")</f>
        <v/>
      </c>
      <c r="AW10" s="243" t="str">
        <f>IF(Glutamine!$E14&gt;0,Glutamine!AX13,"")</f>
        <v/>
      </c>
      <c r="AX10" s="243" t="str">
        <f>IF(Glutamine!$E14&gt;0,Glutamine!AY13,"")</f>
        <v/>
      </c>
      <c r="AY10" s="243" t="str">
        <f>IF(Glutamine!$E14&gt;0,Glutamine!AZ13,"")</f>
        <v/>
      </c>
      <c r="AZ10" s="243" t="str">
        <f>IF(Glutamine!$E14&gt;0,Glutamine!BA13,"")</f>
        <v/>
      </c>
      <c r="BA10" s="243" t="str">
        <f>IF(Glutamine!$E14&gt;0,Glutamine!BB13,"")</f>
        <v/>
      </c>
      <c r="BB10" s="243" t="str">
        <f>IF(Glutamine!$E14&gt;0,Glutamine!BC13,"")</f>
        <v/>
      </c>
      <c r="BC10" s="243" t="str">
        <f>IF(Glutamine!$E14&gt;0,Glutamine!BE13,"")</f>
        <v/>
      </c>
      <c r="BD10" s="243" t="str">
        <f>IF(Glutamine!$E14&gt;0,Glutamine!BF13,"")</f>
        <v/>
      </c>
      <c r="BE10" s="243" t="str">
        <f>IF(Glutamine!$E14&gt;0,Glutamine!BG13,"")</f>
        <v/>
      </c>
      <c r="BF10" s="243" t="str">
        <f>IF(Glutamine!$E14&gt;0,Glutamine!BI13,"")</f>
        <v/>
      </c>
      <c r="BG10" s="243" t="str">
        <f>IF(Glutamine!$E14&gt;0,Glutamine!BJ13,"")</f>
        <v/>
      </c>
      <c r="BH10" s="243" t="str">
        <f>IF(Glutamine!$E14&gt;0,Glutamine!BK13,"")</f>
        <v/>
      </c>
      <c r="BI10" s="243" t="str">
        <f>IF(Glutamine!$E14&gt;0,Glutamine!BL13,"")</f>
        <v/>
      </c>
      <c r="BJ10" s="243" t="str">
        <f>IF(Glutamine!$E14&gt;0,Glutamine!BM13,"")</f>
        <v/>
      </c>
      <c r="BK10" s="243" t="str">
        <f>IF(Glutamine!$E14&gt;0,Glutamine!BN13,"")</f>
        <v/>
      </c>
      <c r="BL10" s="243" t="str">
        <f>IF(Glutamine!$E14&gt;0,Glutamine!BO13,"")</f>
        <v/>
      </c>
      <c r="BM10" s="243" t="str">
        <f>IF(Glutamine!$E14&gt;0,Glutamine!BP13,"")</f>
        <v/>
      </c>
      <c r="BN10" s="243" t="str">
        <f>IF(Glutamine!$E14&gt;0,'In Process Calc.'!B10,"")</f>
        <v/>
      </c>
      <c r="BO10" s="243" t="str">
        <f>IF(Glutamine!$E14&gt;0,'In Process Calc.'!C10,"")</f>
        <v/>
      </c>
    </row>
    <row r="11" spans="1:67">
      <c r="A11" s="238" t="e">
        <f>IF(Glutamine!#REF!&gt;0,Glutamine!$B$1,"")</f>
        <v>#REF!</v>
      </c>
      <c r="B11" s="238" t="e">
        <f>IF(Glutamine!#REF!&gt;0,Glutamine!#REF!+0.1,"")</f>
        <v>#REF!</v>
      </c>
      <c r="C11" s="242" t="e">
        <f>IF(Glutamine!#REF!&gt;0,Glutamine!#REF!,"")</f>
        <v>#REF!</v>
      </c>
      <c r="D11" s="247" t="e">
        <f>IF(Glutamine!#REF!&gt;0,Glutamine!#REF!,"")</f>
        <v>#REF!</v>
      </c>
      <c r="E11" s="238" t="e">
        <f>IF(Glutamine!#REF!&gt;0,Glutamine!#REF!,"")</f>
        <v>#REF!</v>
      </c>
      <c r="F11" s="238" t="e">
        <f>IF(Glutamine!#REF!&gt;0,Glutamine!E14,"")</f>
        <v>#REF!</v>
      </c>
      <c r="G11" s="238" t="e">
        <f>IF(Glutamine!#REF!&gt;0,Glutamine!#REF!,"")</f>
        <v>#REF!</v>
      </c>
      <c r="H11" s="243" t="e">
        <f>IF(Glutamine!#REF!&gt;0,Glutamine!#REF!,"")</f>
        <v>#REF!</v>
      </c>
      <c r="I11" s="243" t="e">
        <f>IF(Glutamine!#REF!&gt;0,Glutamine!#REF!,"")</f>
        <v>#REF!</v>
      </c>
      <c r="J11" s="243" t="e">
        <f>IF(Glutamine!#REF!&gt;0,Glutamine!#REF!,"")</f>
        <v>#REF!</v>
      </c>
      <c r="K11" s="243" t="e">
        <f>IF(Glutamine!#REF!&gt;0,Glutamine!#REF!,"")</f>
        <v>#REF!</v>
      </c>
      <c r="L11" s="238" t="e">
        <f>IF(Glutamine!#REF!&gt;0,Glutamine!#REF!,"")</f>
        <v>#REF!</v>
      </c>
      <c r="M11" s="238" t="e">
        <f>IF(Glutamine!#REF!&gt;0,Glutamine!#REF!,"")</f>
        <v>#REF!</v>
      </c>
      <c r="N11" s="238" t="e">
        <f>IF(Glutamine!#REF!&gt;0,Glutamine!#REF!,"")</f>
        <v>#REF!</v>
      </c>
      <c r="O11" s="238" t="e">
        <f>IF(Glutamine!#REF!&gt;0,Glutamine!#REF!,"")</f>
        <v>#REF!</v>
      </c>
      <c r="P11" s="238" t="e">
        <f>IF(Glutamine!#REF!&gt;0,Glutamine!#REF!,"")</f>
        <v>#REF!</v>
      </c>
      <c r="Q11" s="238" t="e">
        <f>IF(Glutamine!#REF!&gt;0,Glutamine!#REF!,"")</f>
        <v>#REF!</v>
      </c>
      <c r="R11" s="238" t="e">
        <f>IF(Glutamine!#REF!&gt;0,Glutamine!#REF!,"")</f>
        <v>#REF!</v>
      </c>
      <c r="S11" s="238" t="e">
        <f>IF(Glutamine!#REF!&gt;0,Glutamine!#REF!,"")</f>
        <v>#REF!</v>
      </c>
      <c r="T11" s="243" t="e">
        <f>IF(Glutamine!#REF!&gt;0,Glutamine!#REF!+Glutamine!#REF!*Glutamine!#REF!/'In Process Calc.'!$J12,"")</f>
        <v>#REF!</v>
      </c>
      <c r="U11" s="243" t="e">
        <f>IF(Glutamine!#REF!&gt;0,Glutamine!#REF!+Glutamine!#REF!*Glutamine!#REF!/'In Process Calc.'!$J12,"")</f>
        <v>#REF!</v>
      </c>
      <c r="V11" s="243" t="e">
        <f>IF(Glutamine!#REF!&gt;0,Glutamine!#REF!+Glutamine!#REF!*Glutamine!#REF!/'In Process Calc.'!$J12,"")</f>
        <v>#REF!</v>
      </c>
      <c r="W11" s="243" t="e">
        <f>IF(Glutamine!#REF!&gt;0,Glutamine!#REF!+Glutamine!#REF!*Glutamine!#REF!/'In Process Calc.'!$J12,"")</f>
        <v>#REF!</v>
      </c>
      <c r="X11" s="243" t="e">
        <f>IF(Glutamine!#REF!&gt;0,Glutamine!#REF!+Glutamine!#REF!*Glutamine!#REF!/'In Process Calc.'!$J12,"")</f>
        <v>#REF!</v>
      </c>
      <c r="Y11" s="243" t="e">
        <f>IF(Glutamine!#REF!&gt;0,Glutamine!#REF!+Glutamine!#REF!*Glutamine!#REF!/'In Process Calc.'!$J12,"")</f>
        <v>#REF!</v>
      </c>
      <c r="Z11" s="243" t="e">
        <f>IF(Glutamine!#REF!&gt;0,Glutamine!#REF!+Glutamine!#REF!*Glutamine!#REF!/'In Process Calc.'!$J12,"")</f>
        <v>#REF!</v>
      </c>
      <c r="AA11" s="243" t="e">
        <f>IF(Glutamine!#REF!&gt;0,Glutamine!#REF!+Glutamine!#REF!*Glutamine!#REF!/'In Process Calc.'!$J12,"")</f>
        <v>#REF!</v>
      </c>
      <c r="AB11" s="243" t="e">
        <f>IF(Glutamine!#REF!&gt;0,Glutamine!#REF!+Glutamine!#REF!*Glutamine!#REF!/'In Process Calc.'!$J12,"")</f>
        <v>#REF!</v>
      </c>
      <c r="AC11" s="243" t="e">
        <f>IF(Glutamine!#REF!&gt;0,Glutamine!#REF!+Glutamine!#REF!*Glutamine!#REF!/'In Process Calc.'!$J12,"")</f>
        <v>#REF!</v>
      </c>
      <c r="AD11" s="243" t="e">
        <f>IF(Glutamine!#REF!&gt;0,Glutamine!#REF!+Glutamine!#REF!*Glutamine!#REF!/'In Process Calc.'!$J12,"")</f>
        <v>#REF!</v>
      </c>
      <c r="AE11" s="243" t="e">
        <f>IF(Glutamine!#REF!&gt;0,Glutamine!#REF!+Glutamine!#REF!*Glutamine!#REF!/'In Process Calc.'!$J12,"")</f>
        <v>#REF!</v>
      </c>
      <c r="AF11" s="243" t="e">
        <f>IF(Glutamine!#REF!&gt;0,Glutamine!#REF!+Glutamine!#REF!*Glutamine!#REF!/'In Process Calc.'!$J12,"")</f>
        <v>#REF!</v>
      </c>
      <c r="AG11" s="243" t="e">
        <f>IF(Glutamine!#REF!&gt;0,Glutamine!#REF!+Glutamine!#REF!*Glutamine!#REF!/'In Process Calc.'!$J12,"")</f>
        <v>#REF!</v>
      </c>
      <c r="AH11" s="243" t="e">
        <f>IF(Glutamine!#REF!&gt;0,Glutamine!#REF!+Glutamine!#REF!*Glutamine!#REF!/'In Process Calc.'!$J12,"")</f>
        <v>#REF!</v>
      </c>
      <c r="AI11" s="243" t="e">
        <f>IF(Glutamine!#REF!&gt;0,Glutamine!#REF!+Glutamine!#REF!*Glutamine!#REF!/'In Process Calc.'!$J12,"")</f>
        <v>#REF!</v>
      </c>
      <c r="AJ11" s="243" t="e">
        <f>IF(Glutamine!#REF!&gt;0,Glutamine!#REF!+Glutamine!#REF!*Glutamine!#REF!/'In Process Calc.'!$J12,"")</f>
        <v>#REF!</v>
      </c>
      <c r="AK11" s="243" t="e">
        <f>IF(Glutamine!#REF!&gt;0,Glutamine!#REF!+Glutamine!#REF!*Glutamine!#REF!/'In Process Calc.'!$J12,"")</f>
        <v>#REF!</v>
      </c>
      <c r="AL11" s="243" t="e">
        <f>IF(Glutamine!#REF!&gt;0,Glutamine!#REF!+Glutamine!#REF!*Glutamine!#REF!/'In Process Calc.'!$J12,"")</f>
        <v>#REF!</v>
      </c>
      <c r="AM11" s="243" t="e">
        <f>IF(Glutamine!#REF!&gt;0,Glutamine!#REF!+Glutamine!#REF!*Glutamine!#REF!/'In Process Calc.'!$J12,"")</f>
        <v>#REF!</v>
      </c>
      <c r="AN11" s="243" t="e">
        <f>IF(Glutamine!#REF!&gt;0,Glutamine!#REF!+Glutamine!#REF!*Glutamine!#REF!/'In Process Calc.'!$J12,"")</f>
        <v>#REF!</v>
      </c>
      <c r="AO11" s="243" t="e">
        <f>IF(Glutamine!#REF!&gt;0,Glutamine!#REF!+Glutamine!#REF!*Glutamine!#REF!/'In Process Calc.'!$J12,"")</f>
        <v>#REF!</v>
      </c>
      <c r="AP11" s="243" t="e">
        <f>IF(Glutamine!#REF!&gt;0,Glutamine!#REF!+Glutamine!#REF!*Glutamine!#REF!/'In Process Calc.'!$J12,"")</f>
        <v>#REF!</v>
      </c>
      <c r="AQ11" s="243" t="e">
        <f>IF(Glutamine!#REF!&gt;0,Glutamine!#REF!+Glutamine!#REF!*Glutamine!#REF!/'In Process Calc.'!$J12,"")</f>
        <v>#REF!</v>
      </c>
      <c r="AR11" s="243" t="e">
        <f>IF(Glutamine!#REF!&gt;0,Glutamine!#REF!,"")</f>
        <v>#REF!</v>
      </c>
      <c r="AS11" s="243" t="e">
        <f>IF(Glutamine!#REF!&gt;0,Glutamine!#REF!,"")</f>
        <v>#REF!</v>
      </c>
      <c r="AT11" s="243" t="e">
        <f>IF(Glutamine!#REF!&gt;0,Glutamine!#REF!,"")</f>
        <v>#REF!</v>
      </c>
      <c r="AU11" s="243" t="e">
        <f>IF(Glutamine!#REF!&gt;0,Glutamine!#REF!,"")</f>
        <v>#REF!</v>
      </c>
      <c r="AV11" s="243" t="e">
        <f>IF(Glutamine!#REF!&gt;0,Glutamine!#REF!,"")</f>
        <v>#REF!</v>
      </c>
      <c r="AW11" s="243" t="e">
        <f>IF(Glutamine!#REF!&gt;0,Glutamine!#REF!,"")</f>
        <v>#REF!</v>
      </c>
      <c r="AX11" s="243" t="e">
        <f>IF(Glutamine!#REF!&gt;0,Glutamine!#REF!,"")</f>
        <v>#REF!</v>
      </c>
      <c r="AY11" s="243" t="e">
        <f>IF(Glutamine!#REF!&gt;0,Glutamine!#REF!,"")</f>
        <v>#REF!</v>
      </c>
      <c r="AZ11" s="243" t="e">
        <f>IF(Glutamine!#REF!&gt;0,Glutamine!#REF!,"")</f>
        <v>#REF!</v>
      </c>
      <c r="BA11" s="243" t="e">
        <f>IF(Glutamine!#REF!&gt;0,Glutamine!#REF!,"")</f>
        <v>#REF!</v>
      </c>
      <c r="BB11" s="243" t="e">
        <f>IF(Glutamine!#REF!&gt;0,Glutamine!#REF!,"")</f>
        <v>#REF!</v>
      </c>
      <c r="BC11" s="243" t="e">
        <f>IF(Glutamine!#REF!&gt;0,Glutamine!#REF!,"")</f>
        <v>#REF!</v>
      </c>
      <c r="BD11" s="243" t="e">
        <f>IF(Glutamine!#REF!&gt;0,Glutamine!#REF!,"")</f>
        <v>#REF!</v>
      </c>
      <c r="BE11" s="243" t="e">
        <f>IF(Glutamine!#REF!&gt;0,Glutamine!#REF!,"")</f>
        <v>#REF!</v>
      </c>
      <c r="BF11" s="243" t="e">
        <f>IF(Glutamine!#REF!&gt;0,Glutamine!#REF!,"")</f>
        <v>#REF!</v>
      </c>
      <c r="BG11" s="243" t="e">
        <f>IF(Glutamine!#REF!&gt;0,Glutamine!#REF!,"")</f>
        <v>#REF!</v>
      </c>
      <c r="BH11" s="243" t="e">
        <f>IF(Glutamine!#REF!&gt;0,Glutamine!#REF!,"")</f>
        <v>#REF!</v>
      </c>
      <c r="BI11" s="243" t="e">
        <f>IF(Glutamine!#REF!&gt;0,Glutamine!#REF!,"")</f>
        <v>#REF!</v>
      </c>
      <c r="BJ11" s="243" t="e">
        <f>IF(Glutamine!#REF!&gt;0,Glutamine!#REF!,"")</f>
        <v>#REF!</v>
      </c>
      <c r="BK11" s="243" t="e">
        <f>IF(Glutamine!#REF!&gt;0,Glutamine!#REF!,"")</f>
        <v>#REF!</v>
      </c>
      <c r="BL11" s="243" t="e">
        <f>IF(Glutamine!#REF!&gt;0,Glutamine!#REF!,"")</f>
        <v>#REF!</v>
      </c>
      <c r="BM11" s="243" t="e">
        <f>IF(Glutamine!#REF!&gt;0,Glutamine!#REF!,"")</f>
        <v>#REF!</v>
      </c>
      <c r="BN11" s="243" t="e">
        <f>IF(Glutamine!#REF!&gt;0,'In Process Calc.'!B11,"")</f>
        <v>#REF!</v>
      </c>
      <c r="BO11" s="243" t="e">
        <f>IF(Glutamine!#REF!&gt;0,'In Process Calc.'!C11,"")</f>
        <v>#REF!</v>
      </c>
    </row>
    <row r="12" spans="1:67">
      <c r="A12" s="238" t="e">
        <f>IF(Glutamine!#REF!&gt;0,Glutamine!$B$1,"")</f>
        <v>#REF!</v>
      </c>
      <c r="B12" s="238" t="e">
        <f>IF(Glutamine!#REF!&gt;0,Glutamine!A14+0.1,"")</f>
        <v>#REF!</v>
      </c>
      <c r="C12" s="242" t="e">
        <f>IF(Glutamine!#REF!&gt;0,Glutamine!B14,"")</f>
        <v>#REF!</v>
      </c>
      <c r="D12" s="247" t="e">
        <f>IF(Glutamine!#REF!&gt;0,Glutamine!C14,"")</f>
        <v>#REF!</v>
      </c>
      <c r="E12" s="238" t="e">
        <f>IF(Glutamine!#REF!&gt;0,Glutamine!D14,"")</f>
        <v>#REF!</v>
      </c>
      <c r="F12" s="238" t="e">
        <f>IF(Glutamine!#REF!&gt;0,Glutamine!#REF!,"")</f>
        <v>#REF!</v>
      </c>
      <c r="G12" s="238" t="e">
        <f>IF(Glutamine!#REF!&gt;0,Glutamine!G14,"")</f>
        <v>#REF!</v>
      </c>
      <c r="H12" s="243" t="e">
        <f>IF(Glutamine!#REF!&gt;0,Glutamine!H14,"")</f>
        <v>#REF!</v>
      </c>
      <c r="I12" s="243" t="e">
        <f>IF(Glutamine!#REF!&gt;0,Glutamine!I14,"")</f>
        <v>#REF!</v>
      </c>
      <c r="J12" s="243" t="e">
        <f>IF(Glutamine!#REF!&gt;0,Glutamine!J14,"")</f>
        <v>#REF!</v>
      </c>
      <c r="K12" s="243" t="e">
        <f>IF(Glutamine!#REF!&gt;0,Glutamine!K14,"")</f>
        <v>#REF!</v>
      </c>
      <c r="L12" s="238" t="e">
        <f>IF(Glutamine!#REF!&gt;0,Glutamine!L14,"")</f>
        <v>#REF!</v>
      </c>
      <c r="M12" s="238" t="e">
        <f>IF(Glutamine!#REF!&gt;0,Glutamine!M14,"")</f>
        <v>#REF!</v>
      </c>
      <c r="N12" s="238" t="e">
        <f>IF(Glutamine!#REF!&gt;0,Glutamine!N14,"")</f>
        <v>#REF!</v>
      </c>
      <c r="O12" s="238" t="e">
        <f>IF(Glutamine!#REF!&gt;0,Glutamine!O14,"")</f>
        <v>#REF!</v>
      </c>
      <c r="P12" s="238" t="e">
        <f>IF(Glutamine!#REF!&gt;0,Glutamine!P14,"")</f>
        <v>#REF!</v>
      </c>
      <c r="Q12" s="238" t="e">
        <f>IF(Glutamine!#REF!&gt;0,Glutamine!Q14,"")</f>
        <v>#REF!</v>
      </c>
      <c r="R12" s="238" t="e">
        <f>IF(Glutamine!#REF!&gt;0,Glutamine!R14,"")</f>
        <v>#REF!</v>
      </c>
      <c r="S12" s="238" t="e">
        <f>IF(Glutamine!#REF!&gt;0,Glutamine!S14,"")</f>
        <v>#REF!</v>
      </c>
      <c r="T12" s="243" t="e">
        <f>IF(Glutamine!#REF!&gt;0,Glutamine!U14+Glutamine!#REF!*Glutamine!AS14/'In Process Calc.'!#REF!,"")</f>
        <v>#REF!</v>
      </c>
      <c r="U12" s="243" t="e">
        <f>IF(Glutamine!#REF!&gt;0,Glutamine!V14+Glutamine!#REF!*Glutamine!AT14/'In Process Calc.'!#REF!,"")</f>
        <v>#REF!</v>
      </c>
      <c r="V12" s="243" t="e">
        <f>IF(Glutamine!#REF!&gt;0,Glutamine!W14+Glutamine!#REF!*Glutamine!AU14/'In Process Calc.'!#REF!,"")</f>
        <v>#REF!</v>
      </c>
      <c r="W12" s="243" t="e">
        <f>IF(Glutamine!#REF!&gt;0,Glutamine!X14+Glutamine!#REF!*Glutamine!AV14/'In Process Calc.'!#REF!,"")</f>
        <v>#REF!</v>
      </c>
      <c r="X12" s="243" t="e">
        <f>IF(Glutamine!#REF!&gt;0,Glutamine!Y14+Glutamine!#REF!*Glutamine!AW14/'In Process Calc.'!#REF!,"")</f>
        <v>#REF!</v>
      </c>
      <c r="Y12" s="243" t="e">
        <f>IF(Glutamine!#REF!&gt;0,Glutamine!Z14+Glutamine!#REF!*Glutamine!AX14/'In Process Calc.'!#REF!,"")</f>
        <v>#REF!</v>
      </c>
      <c r="Z12" s="243" t="e">
        <f>IF(Glutamine!#REF!&gt;0,Glutamine!AA14+Glutamine!#REF!*Glutamine!AY14/'In Process Calc.'!#REF!,"")</f>
        <v>#REF!</v>
      </c>
      <c r="AA12" s="243" t="e">
        <f>IF(Glutamine!#REF!&gt;0,Glutamine!AB14+Glutamine!#REF!*Glutamine!AZ14/'In Process Calc.'!#REF!,"")</f>
        <v>#REF!</v>
      </c>
      <c r="AB12" s="243" t="e">
        <f>IF(Glutamine!#REF!&gt;0,Glutamine!AC14+Glutamine!#REF!*Glutamine!BA14/'In Process Calc.'!#REF!,"")</f>
        <v>#REF!</v>
      </c>
      <c r="AC12" s="243" t="e">
        <f>IF(Glutamine!#REF!&gt;0,Glutamine!AD14+Glutamine!#REF!*Glutamine!BB14/'In Process Calc.'!#REF!,"")</f>
        <v>#REF!</v>
      </c>
      <c r="AD12" s="243" t="e">
        <f>IF(Glutamine!#REF!&gt;0,Glutamine!AE14+Glutamine!#REF!*Glutamine!BC14/'In Process Calc.'!#REF!,"")</f>
        <v>#REF!</v>
      </c>
      <c r="AE12" s="243" t="e">
        <f>IF(Glutamine!#REF!&gt;0,Glutamine!AF14+Glutamine!#REF!*Glutamine!BE14/'In Process Calc.'!#REF!,"")</f>
        <v>#REF!</v>
      </c>
      <c r="AF12" s="243" t="e">
        <f>IF(Glutamine!#REF!&gt;0,Glutamine!AG14+Glutamine!#REF!*Glutamine!BF14/'In Process Calc.'!#REF!,"")</f>
        <v>#REF!</v>
      </c>
      <c r="AG12" s="243" t="e">
        <f>IF(Glutamine!#REF!&gt;0,Glutamine!AH14+Glutamine!#REF!*Glutamine!BG14/'In Process Calc.'!#REF!,"")</f>
        <v>#REF!</v>
      </c>
      <c r="AH12" s="243" t="e">
        <f>IF(Glutamine!#REF!&gt;0,Glutamine!AI14+Glutamine!#REF!*Glutamine!BI14/'In Process Calc.'!#REF!,"")</f>
        <v>#REF!</v>
      </c>
      <c r="AI12" s="243" t="e">
        <f>IF(Glutamine!#REF!&gt;0,Glutamine!AJ14+Glutamine!#REF!*Glutamine!BJ14/'In Process Calc.'!#REF!,"")</f>
        <v>#REF!</v>
      </c>
      <c r="AJ12" s="243" t="e">
        <f>IF(Glutamine!#REF!&gt;0,Glutamine!AK14+Glutamine!#REF!*Glutamine!BK14/'In Process Calc.'!#REF!,"")</f>
        <v>#REF!</v>
      </c>
      <c r="AK12" s="243" t="e">
        <f>IF(Glutamine!#REF!&gt;0,Glutamine!AL14+Glutamine!#REF!*Glutamine!BL14/'In Process Calc.'!#REF!,"")</f>
        <v>#REF!</v>
      </c>
      <c r="AL12" s="243" t="e">
        <f>IF(Glutamine!#REF!&gt;0,Glutamine!AM14+Glutamine!#REF!*Glutamine!BM14/'In Process Calc.'!#REF!,"")</f>
        <v>#REF!</v>
      </c>
      <c r="AM12" s="243" t="e">
        <f>IF(Glutamine!#REF!&gt;0,Glutamine!AN14+Glutamine!#REF!*Glutamine!BN14/'In Process Calc.'!#REF!,"")</f>
        <v>#REF!</v>
      </c>
      <c r="AN12" s="243" t="e">
        <f>IF(Glutamine!#REF!&gt;0,Glutamine!AO14+Glutamine!#REF!*Glutamine!BO14/'In Process Calc.'!#REF!,"")</f>
        <v>#REF!</v>
      </c>
      <c r="AO12" s="243" t="e">
        <f>IF(Glutamine!#REF!&gt;0,Glutamine!AP14+Glutamine!#REF!*Glutamine!BP14/'In Process Calc.'!#REF!,"")</f>
        <v>#REF!</v>
      </c>
      <c r="AP12" s="243" t="e">
        <f>IF(Glutamine!#REF!&gt;0,Glutamine!AQ14+Glutamine!#REF!*Glutamine!BQ14/'In Process Calc.'!#REF!,"")</f>
        <v>#REF!</v>
      </c>
      <c r="AQ12" s="243" t="e">
        <f>IF(Glutamine!#REF!&gt;0,Glutamine!AR14+Glutamine!#REF!*Glutamine!BR14/'In Process Calc.'!#REF!,"")</f>
        <v>#REF!</v>
      </c>
      <c r="AR12" s="243" t="e">
        <f>IF(Glutamine!#REF!&gt;0,Glutamine!AS14,"")</f>
        <v>#REF!</v>
      </c>
      <c r="AS12" s="243" t="e">
        <f>IF(Glutamine!#REF!&gt;0,Glutamine!AT14,"")</f>
        <v>#REF!</v>
      </c>
      <c r="AT12" s="243" t="e">
        <f>IF(Glutamine!#REF!&gt;0,Glutamine!AU14,"")</f>
        <v>#REF!</v>
      </c>
      <c r="AU12" s="243" t="e">
        <f>IF(Glutamine!#REF!&gt;0,Glutamine!AV14,"")</f>
        <v>#REF!</v>
      </c>
      <c r="AV12" s="243" t="e">
        <f>IF(Glutamine!#REF!&gt;0,Glutamine!AW14,"")</f>
        <v>#REF!</v>
      </c>
      <c r="AW12" s="243" t="e">
        <f>IF(Glutamine!#REF!&gt;0,Glutamine!AX14,"")</f>
        <v>#REF!</v>
      </c>
      <c r="AX12" s="243" t="e">
        <f>IF(Glutamine!#REF!&gt;0,Glutamine!AY14,"")</f>
        <v>#REF!</v>
      </c>
      <c r="AY12" s="243" t="e">
        <f>IF(Glutamine!#REF!&gt;0,Glutamine!AZ14,"")</f>
        <v>#REF!</v>
      </c>
      <c r="AZ12" s="243" t="e">
        <f>IF(Glutamine!#REF!&gt;0,Glutamine!BA14,"")</f>
        <v>#REF!</v>
      </c>
      <c r="BA12" s="243" t="e">
        <f>IF(Glutamine!#REF!&gt;0,Glutamine!BB14,"")</f>
        <v>#REF!</v>
      </c>
      <c r="BB12" s="243" t="e">
        <f>IF(Glutamine!#REF!&gt;0,Glutamine!BC14,"")</f>
        <v>#REF!</v>
      </c>
      <c r="BC12" s="243" t="e">
        <f>IF(Glutamine!#REF!&gt;0,Glutamine!BE14,"")</f>
        <v>#REF!</v>
      </c>
      <c r="BD12" s="243" t="e">
        <f>IF(Glutamine!#REF!&gt;0,Glutamine!BF14,"")</f>
        <v>#REF!</v>
      </c>
      <c r="BE12" s="243" t="e">
        <f>IF(Glutamine!#REF!&gt;0,Glutamine!BG14,"")</f>
        <v>#REF!</v>
      </c>
      <c r="BF12" s="243" t="e">
        <f>IF(Glutamine!#REF!&gt;0,Glutamine!BI14,"")</f>
        <v>#REF!</v>
      </c>
      <c r="BG12" s="243" t="e">
        <f>IF(Glutamine!#REF!&gt;0,Glutamine!BJ14,"")</f>
        <v>#REF!</v>
      </c>
      <c r="BH12" s="243" t="e">
        <f>IF(Glutamine!#REF!&gt;0,Glutamine!BK14,"")</f>
        <v>#REF!</v>
      </c>
      <c r="BI12" s="243" t="e">
        <f>IF(Glutamine!#REF!&gt;0,Glutamine!BL14,"")</f>
        <v>#REF!</v>
      </c>
      <c r="BJ12" s="243" t="e">
        <f>IF(Glutamine!#REF!&gt;0,Glutamine!BM14,"")</f>
        <v>#REF!</v>
      </c>
      <c r="BK12" s="243" t="e">
        <f>IF(Glutamine!#REF!&gt;0,Glutamine!BN14,"")</f>
        <v>#REF!</v>
      </c>
      <c r="BL12" s="243" t="e">
        <f>IF(Glutamine!#REF!&gt;0,Glutamine!BO14,"")</f>
        <v>#REF!</v>
      </c>
      <c r="BM12" s="243" t="e">
        <f>IF(Glutamine!#REF!&gt;0,Glutamine!BP14,"")</f>
        <v>#REF!</v>
      </c>
      <c r="BN12" s="243" t="e">
        <f>IF(Glutamine!#REF!&gt;0,'In Process Calc.'!B12,"")</f>
        <v>#REF!</v>
      </c>
      <c r="BO12" s="243" t="e">
        <f>IF(Glutamine!#REF!&gt;0,'In Process Calc.'!C12,"")</f>
        <v>#REF!</v>
      </c>
    </row>
    <row r="13" spans="1:67">
      <c r="A13" s="238" t="e">
        <f>IF(Glutamine!#REF!&gt;0,Glutamine!$B$1,"")</f>
        <v>#REF!</v>
      </c>
      <c r="B13" s="238" t="e">
        <f>IF(Glutamine!#REF!&gt;0,Glutamine!#REF!+0.1,"")</f>
        <v>#REF!</v>
      </c>
      <c r="C13" s="242" t="e">
        <f>IF(Glutamine!#REF!&gt;0,Glutamine!#REF!,"")</f>
        <v>#REF!</v>
      </c>
      <c r="D13" s="247" t="e">
        <f>IF(Glutamine!#REF!&gt;0,Glutamine!#REF!,"")</f>
        <v>#REF!</v>
      </c>
      <c r="E13" s="238" t="e">
        <f>IF(Glutamine!#REF!&gt;0,Glutamine!#REF!,"")</f>
        <v>#REF!</v>
      </c>
      <c r="F13" s="238" t="e">
        <f>IF(Glutamine!#REF!&gt;0,Glutamine!#REF!,"")</f>
        <v>#REF!</v>
      </c>
      <c r="G13" s="238" t="e">
        <f>IF(Glutamine!#REF!&gt;0,Glutamine!#REF!,"")</f>
        <v>#REF!</v>
      </c>
      <c r="H13" s="243" t="e">
        <f>IF(Glutamine!#REF!&gt;0,Glutamine!#REF!,"")</f>
        <v>#REF!</v>
      </c>
      <c r="I13" s="243" t="e">
        <f>IF(Glutamine!#REF!&gt;0,Glutamine!#REF!,"")</f>
        <v>#REF!</v>
      </c>
      <c r="J13" s="243" t="e">
        <f>IF(Glutamine!#REF!&gt;0,Glutamine!#REF!,"")</f>
        <v>#REF!</v>
      </c>
      <c r="K13" s="243" t="e">
        <f>IF(Glutamine!#REF!&gt;0,Glutamine!#REF!,"")</f>
        <v>#REF!</v>
      </c>
      <c r="L13" s="238" t="e">
        <f>IF(Glutamine!#REF!&gt;0,Glutamine!#REF!,"")</f>
        <v>#REF!</v>
      </c>
      <c r="M13" s="238" t="e">
        <f>IF(Glutamine!#REF!&gt;0,Glutamine!#REF!,"")</f>
        <v>#REF!</v>
      </c>
      <c r="N13" s="238" t="e">
        <f>IF(Glutamine!#REF!&gt;0,Glutamine!#REF!,"")</f>
        <v>#REF!</v>
      </c>
      <c r="O13" s="238" t="e">
        <f>IF(Glutamine!#REF!&gt;0,Glutamine!#REF!,"")</f>
        <v>#REF!</v>
      </c>
      <c r="P13" s="238" t="e">
        <f>IF(Glutamine!#REF!&gt;0,Glutamine!#REF!,"")</f>
        <v>#REF!</v>
      </c>
      <c r="Q13" s="238" t="e">
        <f>IF(Glutamine!#REF!&gt;0,Glutamine!#REF!,"")</f>
        <v>#REF!</v>
      </c>
      <c r="R13" s="238" t="e">
        <f>IF(Glutamine!#REF!&gt;0,Glutamine!#REF!,"")</f>
        <v>#REF!</v>
      </c>
      <c r="S13" s="238" t="e">
        <f>IF(Glutamine!#REF!&gt;0,Glutamine!#REF!,"")</f>
        <v>#REF!</v>
      </c>
      <c r="T13" s="243" t="e">
        <f>IF(Glutamine!#REF!&gt;0,Glutamine!#REF!+Glutamine!#REF!*Glutamine!#REF!/'In Process Calc.'!#REF!,"")</f>
        <v>#REF!</v>
      </c>
      <c r="U13" s="243" t="e">
        <f>IF(Glutamine!#REF!&gt;0,Glutamine!#REF!+Glutamine!#REF!*Glutamine!#REF!/'In Process Calc.'!#REF!,"")</f>
        <v>#REF!</v>
      </c>
      <c r="V13" s="243" t="e">
        <f>IF(Glutamine!#REF!&gt;0,Glutamine!#REF!+Glutamine!#REF!*Glutamine!#REF!/'In Process Calc.'!#REF!,"")</f>
        <v>#REF!</v>
      </c>
      <c r="W13" s="243" t="e">
        <f>IF(Glutamine!#REF!&gt;0,Glutamine!#REF!+Glutamine!#REF!*Glutamine!#REF!/'In Process Calc.'!#REF!,"")</f>
        <v>#REF!</v>
      </c>
      <c r="X13" s="243" t="e">
        <f>IF(Glutamine!#REF!&gt;0,Glutamine!#REF!+Glutamine!#REF!*Glutamine!#REF!/'In Process Calc.'!#REF!,"")</f>
        <v>#REF!</v>
      </c>
      <c r="Y13" s="243" t="e">
        <f>IF(Glutamine!#REF!&gt;0,Glutamine!#REF!+Glutamine!#REF!*Glutamine!#REF!/'In Process Calc.'!#REF!,"")</f>
        <v>#REF!</v>
      </c>
      <c r="Z13" s="243" t="e">
        <f>IF(Glutamine!#REF!&gt;0,Glutamine!#REF!+Glutamine!#REF!*Glutamine!#REF!/'In Process Calc.'!#REF!,"")</f>
        <v>#REF!</v>
      </c>
      <c r="AA13" s="243" t="e">
        <f>IF(Glutamine!#REF!&gt;0,Glutamine!#REF!+Glutamine!#REF!*Glutamine!#REF!/'In Process Calc.'!#REF!,"")</f>
        <v>#REF!</v>
      </c>
      <c r="AB13" s="243" t="e">
        <f>IF(Glutamine!#REF!&gt;0,Glutamine!#REF!+Glutamine!#REF!*Glutamine!#REF!/'In Process Calc.'!#REF!,"")</f>
        <v>#REF!</v>
      </c>
      <c r="AC13" s="243" t="e">
        <f>IF(Glutamine!#REF!&gt;0,Glutamine!#REF!+Glutamine!#REF!*Glutamine!#REF!/'In Process Calc.'!#REF!,"")</f>
        <v>#REF!</v>
      </c>
      <c r="AD13" s="243" t="e">
        <f>IF(Glutamine!#REF!&gt;0,Glutamine!#REF!+Glutamine!#REF!*Glutamine!#REF!/'In Process Calc.'!#REF!,"")</f>
        <v>#REF!</v>
      </c>
      <c r="AE13" s="243" t="e">
        <f>IF(Glutamine!#REF!&gt;0,Glutamine!#REF!+Glutamine!#REF!*Glutamine!#REF!/'In Process Calc.'!#REF!,"")</f>
        <v>#REF!</v>
      </c>
      <c r="AF13" s="243" t="e">
        <f>IF(Glutamine!#REF!&gt;0,Glutamine!#REF!+Glutamine!#REF!*Glutamine!#REF!/'In Process Calc.'!#REF!,"")</f>
        <v>#REF!</v>
      </c>
      <c r="AG13" s="243" t="e">
        <f>IF(Glutamine!#REF!&gt;0,Glutamine!#REF!+Glutamine!#REF!*Glutamine!#REF!/'In Process Calc.'!#REF!,"")</f>
        <v>#REF!</v>
      </c>
      <c r="AH13" s="243" t="e">
        <f>IF(Glutamine!#REF!&gt;0,Glutamine!#REF!+Glutamine!#REF!*Glutamine!#REF!/'In Process Calc.'!#REF!,"")</f>
        <v>#REF!</v>
      </c>
      <c r="AI13" s="243" t="e">
        <f>IF(Glutamine!#REF!&gt;0,Glutamine!#REF!+Glutamine!#REF!*Glutamine!#REF!/'In Process Calc.'!#REF!,"")</f>
        <v>#REF!</v>
      </c>
      <c r="AJ13" s="243" t="e">
        <f>IF(Glutamine!#REF!&gt;0,Glutamine!#REF!+Glutamine!#REF!*Glutamine!#REF!/'In Process Calc.'!#REF!,"")</f>
        <v>#REF!</v>
      </c>
      <c r="AK13" s="243" t="e">
        <f>IF(Glutamine!#REF!&gt;0,Glutamine!#REF!+Glutamine!#REF!*Glutamine!#REF!/'In Process Calc.'!#REF!,"")</f>
        <v>#REF!</v>
      </c>
      <c r="AL13" s="243" t="e">
        <f>IF(Glutamine!#REF!&gt;0,Glutamine!#REF!+Glutamine!#REF!*Glutamine!#REF!/'In Process Calc.'!#REF!,"")</f>
        <v>#REF!</v>
      </c>
      <c r="AM13" s="243" t="e">
        <f>IF(Glutamine!#REF!&gt;0,Glutamine!#REF!+Glutamine!#REF!*Glutamine!#REF!/'In Process Calc.'!#REF!,"")</f>
        <v>#REF!</v>
      </c>
      <c r="AN13" s="243" t="e">
        <f>IF(Glutamine!#REF!&gt;0,Glutamine!#REF!+Glutamine!#REF!*Glutamine!#REF!/'In Process Calc.'!#REF!,"")</f>
        <v>#REF!</v>
      </c>
      <c r="AO13" s="243" t="e">
        <f>IF(Glutamine!#REF!&gt;0,Glutamine!#REF!+Glutamine!#REF!*Glutamine!#REF!/'In Process Calc.'!#REF!,"")</f>
        <v>#REF!</v>
      </c>
      <c r="AP13" s="243" t="e">
        <f>IF(Glutamine!#REF!&gt;0,Glutamine!#REF!+Glutamine!#REF!*Glutamine!#REF!/'In Process Calc.'!#REF!,"")</f>
        <v>#REF!</v>
      </c>
      <c r="AQ13" s="243" t="e">
        <f>IF(Glutamine!#REF!&gt;0,Glutamine!#REF!+Glutamine!#REF!*Glutamine!#REF!/'In Process Calc.'!#REF!,"")</f>
        <v>#REF!</v>
      </c>
      <c r="AR13" s="243" t="e">
        <f>IF(Glutamine!#REF!&gt;0,Glutamine!#REF!,"")</f>
        <v>#REF!</v>
      </c>
      <c r="AS13" s="243" t="e">
        <f>IF(Glutamine!#REF!&gt;0,Glutamine!#REF!,"")</f>
        <v>#REF!</v>
      </c>
      <c r="AT13" s="243" t="e">
        <f>IF(Glutamine!#REF!&gt;0,Glutamine!#REF!,"")</f>
        <v>#REF!</v>
      </c>
      <c r="AU13" s="243" t="e">
        <f>IF(Glutamine!#REF!&gt;0,Glutamine!#REF!,"")</f>
        <v>#REF!</v>
      </c>
      <c r="AV13" s="243" t="e">
        <f>IF(Glutamine!#REF!&gt;0,Glutamine!#REF!,"")</f>
        <v>#REF!</v>
      </c>
      <c r="AW13" s="243" t="e">
        <f>IF(Glutamine!#REF!&gt;0,Glutamine!#REF!,"")</f>
        <v>#REF!</v>
      </c>
      <c r="AX13" s="243" t="e">
        <f>IF(Glutamine!#REF!&gt;0,Glutamine!#REF!,"")</f>
        <v>#REF!</v>
      </c>
      <c r="AY13" s="243" t="e">
        <f>IF(Glutamine!#REF!&gt;0,Glutamine!#REF!,"")</f>
        <v>#REF!</v>
      </c>
      <c r="AZ13" s="243" t="e">
        <f>IF(Glutamine!#REF!&gt;0,Glutamine!#REF!,"")</f>
        <v>#REF!</v>
      </c>
      <c r="BA13" s="243" t="e">
        <f>IF(Glutamine!#REF!&gt;0,Glutamine!#REF!,"")</f>
        <v>#REF!</v>
      </c>
      <c r="BB13" s="243" t="e">
        <f>IF(Glutamine!#REF!&gt;0,Glutamine!#REF!,"")</f>
        <v>#REF!</v>
      </c>
      <c r="BC13" s="243" t="e">
        <f>IF(Glutamine!#REF!&gt;0,Glutamine!#REF!,"")</f>
        <v>#REF!</v>
      </c>
      <c r="BD13" s="243" t="e">
        <f>IF(Glutamine!#REF!&gt;0,Glutamine!#REF!,"")</f>
        <v>#REF!</v>
      </c>
      <c r="BE13" s="243" t="e">
        <f>IF(Glutamine!#REF!&gt;0,Glutamine!#REF!,"")</f>
        <v>#REF!</v>
      </c>
      <c r="BF13" s="243" t="e">
        <f>IF(Glutamine!#REF!&gt;0,Glutamine!#REF!,"")</f>
        <v>#REF!</v>
      </c>
      <c r="BG13" s="243" t="e">
        <f>IF(Glutamine!#REF!&gt;0,Glutamine!#REF!,"")</f>
        <v>#REF!</v>
      </c>
      <c r="BH13" s="243" t="e">
        <f>IF(Glutamine!#REF!&gt;0,Glutamine!#REF!,"")</f>
        <v>#REF!</v>
      </c>
      <c r="BI13" s="243" t="e">
        <f>IF(Glutamine!#REF!&gt;0,Glutamine!#REF!,"")</f>
        <v>#REF!</v>
      </c>
      <c r="BJ13" s="243" t="e">
        <f>IF(Glutamine!#REF!&gt;0,Glutamine!#REF!,"")</f>
        <v>#REF!</v>
      </c>
      <c r="BK13" s="243" t="e">
        <f>IF(Glutamine!#REF!&gt;0,Glutamine!#REF!,"")</f>
        <v>#REF!</v>
      </c>
      <c r="BL13" s="243" t="e">
        <f>IF(Glutamine!#REF!&gt;0,Glutamine!#REF!,"")</f>
        <v>#REF!</v>
      </c>
      <c r="BM13" s="243" t="e">
        <f>IF(Glutamine!#REF!&gt;0,Glutamine!#REF!,"")</f>
        <v>#REF!</v>
      </c>
      <c r="BN13" s="243" t="e">
        <f>IF(Glutamine!#REF!&gt;0,'In Process Calc.'!#REF!,"")</f>
        <v>#REF!</v>
      </c>
      <c r="BO13" s="243" t="e">
        <f>IF(Glutamine!#REF!&gt;0,'In Process Calc.'!#REF!,"")</f>
        <v>#REF!</v>
      </c>
    </row>
    <row r="14" spans="1:67">
      <c r="A14" s="238" t="e">
        <f>IF(Glutamine!#REF!&gt;0,Glutamine!$B$1,"")</f>
        <v>#REF!</v>
      </c>
      <c r="B14" s="238" t="e">
        <f>IF(Glutamine!#REF!&gt;0,Glutamine!#REF!+0.1,"")</f>
        <v>#REF!</v>
      </c>
      <c r="C14" s="242" t="e">
        <f>IF(Glutamine!#REF!&gt;0,Glutamine!#REF!,"")</f>
        <v>#REF!</v>
      </c>
      <c r="D14" s="247" t="e">
        <f>IF(Glutamine!#REF!&gt;0,Glutamine!#REF!,"")</f>
        <v>#REF!</v>
      </c>
      <c r="E14" s="238" t="e">
        <f>IF(Glutamine!#REF!&gt;0,Glutamine!#REF!,"")</f>
        <v>#REF!</v>
      </c>
      <c r="F14" s="238" t="e">
        <f>IF(Glutamine!#REF!&gt;0,Glutamine!#REF!,"")</f>
        <v>#REF!</v>
      </c>
      <c r="G14" s="238" t="e">
        <f>IF(Glutamine!#REF!&gt;0,Glutamine!#REF!,"")</f>
        <v>#REF!</v>
      </c>
      <c r="H14" s="243" t="e">
        <f>IF(Glutamine!#REF!&gt;0,Glutamine!#REF!,"")</f>
        <v>#REF!</v>
      </c>
      <c r="I14" s="243" t="e">
        <f>IF(Glutamine!#REF!&gt;0,Glutamine!#REF!,"")</f>
        <v>#REF!</v>
      </c>
      <c r="J14" s="243" t="e">
        <f>IF(Glutamine!#REF!&gt;0,Glutamine!#REF!,"")</f>
        <v>#REF!</v>
      </c>
      <c r="K14" s="243" t="e">
        <f>IF(Glutamine!#REF!&gt;0,Glutamine!#REF!,"")</f>
        <v>#REF!</v>
      </c>
      <c r="L14" s="238" t="e">
        <f>IF(Glutamine!#REF!&gt;0,Glutamine!#REF!,"")</f>
        <v>#REF!</v>
      </c>
      <c r="M14" s="238" t="e">
        <f>IF(Glutamine!#REF!&gt;0,Glutamine!#REF!,"")</f>
        <v>#REF!</v>
      </c>
      <c r="N14" s="238" t="e">
        <f>IF(Glutamine!#REF!&gt;0,Glutamine!#REF!,"")</f>
        <v>#REF!</v>
      </c>
      <c r="O14" s="238" t="e">
        <f>IF(Glutamine!#REF!&gt;0,Glutamine!#REF!,"")</f>
        <v>#REF!</v>
      </c>
      <c r="P14" s="238" t="e">
        <f>IF(Glutamine!#REF!&gt;0,Glutamine!#REF!,"")</f>
        <v>#REF!</v>
      </c>
      <c r="Q14" s="238" t="e">
        <f>IF(Glutamine!#REF!&gt;0,Glutamine!#REF!,"")</f>
        <v>#REF!</v>
      </c>
      <c r="R14" s="238" t="e">
        <f>IF(Glutamine!#REF!&gt;0,Glutamine!#REF!,"")</f>
        <v>#REF!</v>
      </c>
      <c r="S14" s="238" t="e">
        <f>IF(Glutamine!#REF!&gt;0,Glutamine!#REF!,"")</f>
        <v>#REF!</v>
      </c>
      <c r="T14" s="243" t="e">
        <f>IF(Glutamine!#REF!&gt;0,Glutamine!#REF!+Glutamine!#REF!*Glutamine!#REF!/'In Process Calc.'!#REF!,"")</f>
        <v>#REF!</v>
      </c>
      <c r="U14" s="243" t="e">
        <f>IF(Glutamine!#REF!&gt;0,Glutamine!#REF!+Glutamine!#REF!*Glutamine!#REF!/'In Process Calc.'!#REF!,"")</f>
        <v>#REF!</v>
      </c>
      <c r="V14" s="243" t="e">
        <f>IF(Glutamine!#REF!&gt;0,Glutamine!#REF!+Glutamine!#REF!*Glutamine!#REF!/'In Process Calc.'!#REF!,"")</f>
        <v>#REF!</v>
      </c>
      <c r="W14" s="243" t="e">
        <f>IF(Glutamine!#REF!&gt;0,Glutamine!#REF!+Glutamine!#REF!*Glutamine!#REF!/'In Process Calc.'!#REF!,"")</f>
        <v>#REF!</v>
      </c>
      <c r="X14" s="243" t="e">
        <f>IF(Glutamine!#REF!&gt;0,Glutamine!#REF!+Glutamine!#REF!*Glutamine!#REF!/'In Process Calc.'!#REF!,"")</f>
        <v>#REF!</v>
      </c>
      <c r="Y14" s="243" t="e">
        <f>IF(Glutamine!#REF!&gt;0,Glutamine!#REF!+Glutamine!#REF!*Glutamine!#REF!/'In Process Calc.'!#REF!,"")</f>
        <v>#REF!</v>
      </c>
      <c r="Z14" s="243" t="e">
        <f>IF(Glutamine!#REF!&gt;0,Glutamine!#REF!+Glutamine!#REF!*Glutamine!#REF!/'In Process Calc.'!#REF!,"")</f>
        <v>#REF!</v>
      </c>
      <c r="AA14" s="243" t="e">
        <f>IF(Glutamine!#REF!&gt;0,Glutamine!#REF!+Glutamine!#REF!*Glutamine!#REF!/'In Process Calc.'!#REF!,"")</f>
        <v>#REF!</v>
      </c>
      <c r="AB14" s="243" t="e">
        <f>IF(Glutamine!#REF!&gt;0,Glutamine!#REF!+Glutamine!#REF!*Glutamine!#REF!/'In Process Calc.'!#REF!,"")</f>
        <v>#REF!</v>
      </c>
      <c r="AC14" s="243" t="e">
        <f>IF(Glutamine!#REF!&gt;0,Glutamine!#REF!+Glutamine!#REF!*Glutamine!#REF!/'In Process Calc.'!#REF!,"")</f>
        <v>#REF!</v>
      </c>
      <c r="AD14" s="243" t="e">
        <f>IF(Glutamine!#REF!&gt;0,Glutamine!#REF!+Glutamine!#REF!*Glutamine!#REF!/'In Process Calc.'!#REF!,"")</f>
        <v>#REF!</v>
      </c>
      <c r="AE14" s="243" t="e">
        <f>IF(Glutamine!#REF!&gt;0,Glutamine!#REF!+Glutamine!#REF!*Glutamine!#REF!/'In Process Calc.'!#REF!,"")</f>
        <v>#REF!</v>
      </c>
      <c r="AF14" s="243" t="e">
        <f>IF(Glutamine!#REF!&gt;0,Glutamine!#REF!+Glutamine!#REF!*Glutamine!#REF!/'In Process Calc.'!#REF!,"")</f>
        <v>#REF!</v>
      </c>
      <c r="AG14" s="243" t="e">
        <f>IF(Glutamine!#REF!&gt;0,Glutamine!#REF!+Glutamine!#REF!*Glutamine!#REF!/'In Process Calc.'!#REF!,"")</f>
        <v>#REF!</v>
      </c>
      <c r="AH14" s="243" t="e">
        <f>IF(Glutamine!#REF!&gt;0,Glutamine!#REF!+Glutamine!#REF!*Glutamine!#REF!/'In Process Calc.'!#REF!,"")</f>
        <v>#REF!</v>
      </c>
      <c r="AI14" s="243" t="e">
        <f>IF(Glutamine!#REF!&gt;0,Glutamine!#REF!+Glutamine!#REF!*Glutamine!#REF!/'In Process Calc.'!#REF!,"")</f>
        <v>#REF!</v>
      </c>
      <c r="AJ14" s="243" t="e">
        <f>IF(Glutamine!#REF!&gt;0,Glutamine!#REF!+Glutamine!#REF!*Glutamine!#REF!/'In Process Calc.'!#REF!,"")</f>
        <v>#REF!</v>
      </c>
      <c r="AK14" s="243" t="e">
        <f>IF(Glutamine!#REF!&gt;0,Glutamine!#REF!+Glutamine!#REF!*Glutamine!#REF!/'In Process Calc.'!#REF!,"")</f>
        <v>#REF!</v>
      </c>
      <c r="AL14" s="243" t="e">
        <f>IF(Glutamine!#REF!&gt;0,Glutamine!#REF!+Glutamine!#REF!*Glutamine!#REF!/'In Process Calc.'!#REF!,"")</f>
        <v>#REF!</v>
      </c>
      <c r="AM14" s="243" t="e">
        <f>IF(Glutamine!#REF!&gt;0,Glutamine!#REF!+Glutamine!#REF!*Glutamine!#REF!/'In Process Calc.'!#REF!,"")</f>
        <v>#REF!</v>
      </c>
      <c r="AN14" s="243" t="e">
        <f>IF(Glutamine!#REF!&gt;0,Glutamine!#REF!+Glutamine!#REF!*Glutamine!#REF!/'In Process Calc.'!#REF!,"")</f>
        <v>#REF!</v>
      </c>
      <c r="AO14" s="243" t="e">
        <f>IF(Glutamine!#REF!&gt;0,Glutamine!#REF!+Glutamine!#REF!*Glutamine!#REF!/'In Process Calc.'!#REF!,"")</f>
        <v>#REF!</v>
      </c>
      <c r="AP14" s="243" t="e">
        <f>IF(Glutamine!#REF!&gt;0,Glutamine!#REF!+Glutamine!#REF!*Glutamine!#REF!/'In Process Calc.'!#REF!,"")</f>
        <v>#REF!</v>
      </c>
      <c r="AQ14" s="243" t="e">
        <f>IF(Glutamine!#REF!&gt;0,Glutamine!#REF!+Glutamine!#REF!*Glutamine!#REF!/'In Process Calc.'!#REF!,"")</f>
        <v>#REF!</v>
      </c>
      <c r="AR14" s="243" t="e">
        <f>IF(Glutamine!#REF!&gt;0,Glutamine!#REF!,"")</f>
        <v>#REF!</v>
      </c>
      <c r="AS14" s="243" t="e">
        <f>IF(Glutamine!#REF!&gt;0,Glutamine!#REF!,"")</f>
        <v>#REF!</v>
      </c>
      <c r="AT14" s="243" t="e">
        <f>IF(Glutamine!#REF!&gt;0,Glutamine!#REF!,"")</f>
        <v>#REF!</v>
      </c>
      <c r="AU14" s="243" t="e">
        <f>IF(Glutamine!#REF!&gt;0,Glutamine!#REF!,"")</f>
        <v>#REF!</v>
      </c>
      <c r="AV14" s="243" t="e">
        <f>IF(Glutamine!#REF!&gt;0,Glutamine!#REF!,"")</f>
        <v>#REF!</v>
      </c>
      <c r="AW14" s="243" t="e">
        <f>IF(Glutamine!#REF!&gt;0,Glutamine!#REF!,"")</f>
        <v>#REF!</v>
      </c>
      <c r="AX14" s="243" t="e">
        <f>IF(Glutamine!#REF!&gt;0,Glutamine!#REF!,"")</f>
        <v>#REF!</v>
      </c>
      <c r="AY14" s="243" t="e">
        <f>IF(Glutamine!#REF!&gt;0,Glutamine!#REF!,"")</f>
        <v>#REF!</v>
      </c>
      <c r="AZ14" s="243" t="e">
        <f>IF(Glutamine!#REF!&gt;0,Glutamine!#REF!,"")</f>
        <v>#REF!</v>
      </c>
      <c r="BA14" s="243" t="e">
        <f>IF(Glutamine!#REF!&gt;0,Glutamine!#REF!,"")</f>
        <v>#REF!</v>
      </c>
      <c r="BB14" s="243" t="e">
        <f>IF(Glutamine!#REF!&gt;0,Glutamine!#REF!,"")</f>
        <v>#REF!</v>
      </c>
      <c r="BC14" s="243" t="e">
        <f>IF(Glutamine!#REF!&gt;0,Glutamine!#REF!,"")</f>
        <v>#REF!</v>
      </c>
      <c r="BD14" s="243" t="e">
        <f>IF(Glutamine!#REF!&gt;0,Glutamine!#REF!,"")</f>
        <v>#REF!</v>
      </c>
      <c r="BE14" s="243" t="e">
        <f>IF(Glutamine!#REF!&gt;0,Glutamine!#REF!,"")</f>
        <v>#REF!</v>
      </c>
      <c r="BF14" s="243" t="e">
        <f>IF(Glutamine!#REF!&gt;0,Glutamine!#REF!,"")</f>
        <v>#REF!</v>
      </c>
      <c r="BG14" s="243" t="e">
        <f>IF(Glutamine!#REF!&gt;0,Glutamine!#REF!,"")</f>
        <v>#REF!</v>
      </c>
      <c r="BH14" s="243" t="e">
        <f>IF(Glutamine!#REF!&gt;0,Glutamine!#REF!,"")</f>
        <v>#REF!</v>
      </c>
      <c r="BI14" s="243" t="e">
        <f>IF(Glutamine!#REF!&gt;0,Glutamine!#REF!,"")</f>
        <v>#REF!</v>
      </c>
      <c r="BJ14" s="243" t="e">
        <f>IF(Glutamine!#REF!&gt;0,Glutamine!#REF!,"")</f>
        <v>#REF!</v>
      </c>
      <c r="BK14" s="243" t="e">
        <f>IF(Glutamine!#REF!&gt;0,Glutamine!#REF!,"")</f>
        <v>#REF!</v>
      </c>
      <c r="BL14" s="243" t="e">
        <f>IF(Glutamine!#REF!&gt;0,Glutamine!#REF!,"")</f>
        <v>#REF!</v>
      </c>
      <c r="BM14" s="243" t="e">
        <f>IF(Glutamine!#REF!&gt;0,Glutamine!#REF!,"")</f>
        <v>#REF!</v>
      </c>
      <c r="BN14" s="243" t="e">
        <f>IF(Glutamine!#REF!&gt;0,'In Process Calc.'!#REF!,"")</f>
        <v>#REF!</v>
      </c>
      <c r="BO14" s="243" t="e">
        <f>IF(Glutamine!#REF!&gt;0,'In Process Calc.'!#REF!,"")</f>
        <v>#REF!</v>
      </c>
    </row>
    <row r="15" spans="1:67">
      <c r="A15" s="238" t="e">
        <f>IF(Glutamine!#REF!&gt;0,Glutamine!$B$1,"")</f>
        <v>#REF!</v>
      </c>
      <c r="B15" s="238" t="e">
        <f>IF(Glutamine!#REF!&gt;0,Glutamine!#REF!+0.1,"")</f>
        <v>#REF!</v>
      </c>
      <c r="C15" s="242" t="e">
        <f>IF(Glutamine!#REF!&gt;0,Glutamine!#REF!,"")</f>
        <v>#REF!</v>
      </c>
      <c r="D15" s="247" t="e">
        <f>IF(Glutamine!#REF!&gt;0,Glutamine!#REF!,"")</f>
        <v>#REF!</v>
      </c>
      <c r="E15" s="238" t="e">
        <f>IF(Glutamine!#REF!&gt;0,Glutamine!#REF!,"")</f>
        <v>#REF!</v>
      </c>
      <c r="F15" s="238" t="e">
        <f>IF(Glutamine!#REF!&gt;0,Glutamine!#REF!,"")</f>
        <v>#REF!</v>
      </c>
      <c r="G15" s="238" t="e">
        <f>IF(Glutamine!#REF!&gt;0,Glutamine!#REF!,"")</f>
        <v>#REF!</v>
      </c>
      <c r="H15" s="243" t="e">
        <f>IF(Glutamine!#REF!&gt;0,Glutamine!#REF!,"")</f>
        <v>#REF!</v>
      </c>
      <c r="I15" s="243" t="e">
        <f>IF(Glutamine!#REF!&gt;0,Glutamine!#REF!,"")</f>
        <v>#REF!</v>
      </c>
      <c r="J15" s="243" t="e">
        <f>IF(Glutamine!#REF!&gt;0,Glutamine!#REF!,"")</f>
        <v>#REF!</v>
      </c>
      <c r="K15" s="243" t="e">
        <f>IF(Glutamine!#REF!&gt;0,Glutamine!#REF!,"")</f>
        <v>#REF!</v>
      </c>
      <c r="L15" s="238" t="e">
        <f>IF(Glutamine!#REF!&gt;0,Glutamine!#REF!,"")</f>
        <v>#REF!</v>
      </c>
      <c r="M15" s="238" t="e">
        <f>IF(Glutamine!#REF!&gt;0,Glutamine!#REF!,"")</f>
        <v>#REF!</v>
      </c>
      <c r="N15" s="238" t="e">
        <f>IF(Glutamine!#REF!&gt;0,Glutamine!#REF!,"")</f>
        <v>#REF!</v>
      </c>
      <c r="O15" s="238" t="e">
        <f>IF(Glutamine!#REF!&gt;0,Glutamine!#REF!,"")</f>
        <v>#REF!</v>
      </c>
      <c r="P15" s="238" t="e">
        <f>IF(Glutamine!#REF!&gt;0,Glutamine!#REF!,"")</f>
        <v>#REF!</v>
      </c>
      <c r="Q15" s="238" t="e">
        <f>IF(Glutamine!#REF!&gt;0,Glutamine!#REF!,"")</f>
        <v>#REF!</v>
      </c>
      <c r="R15" s="238" t="e">
        <f>IF(Glutamine!#REF!&gt;0,Glutamine!#REF!,"")</f>
        <v>#REF!</v>
      </c>
      <c r="S15" s="238" t="e">
        <f>IF(Glutamine!#REF!&gt;0,Glutamine!#REF!,"")</f>
        <v>#REF!</v>
      </c>
      <c r="T15" s="243" t="e">
        <f>IF(Glutamine!#REF!&gt;0,Glutamine!#REF!+Glutamine!#REF!*Glutamine!#REF!/'In Process Calc.'!#REF!,"")</f>
        <v>#REF!</v>
      </c>
      <c r="U15" s="243" t="e">
        <f>IF(Glutamine!#REF!&gt;0,Glutamine!#REF!+Glutamine!#REF!*Glutamine!#REF!/'In Process Calc.'!#REF!,"")</f>
        <v>#REF!</v>
      </c>
      <c r="V15" s="243" t="e">
        <f>IF(Glutamine!#REF!&gt;0,Glutamine!#REF!+Glutamine!#REF!*Glutamine!#REF!/'In Process Calc.'!#REF!,"")</f>
        <v>#REF!</v>
      </c>
      <c r="W15" s="243" t="e">
        <f>IF(Glutamine!#REF!&gt;0,Glutamine!#REF!+Glutamine!#REF!*Glutamine!#REF!/'In Process Calc.'!#REF!,"")</f>
        <v>#REF!</v>
      </c>
      <c r="X15" s="243" t="e">
        <f>IF(Glutamine!#REF!&gt;0,Glutamine!#REF!+Glutamine!#REF!*Glutamine!#REF!/'In Process Calc.'!#REF!,"")</f>
        <v>#REF!</v>
      </c>
      <c r="Y15" s="243" t="e">
        <f>IF(Glutamine!#REF!&gt;0,Glutamine!#REF!+Glutamine!#REF!*Glutamine!#REF!/'In Process Calc.'!#REF!,"")</f>
        <v>#REF!</v>
      </c>
      <c r="Z15" s="243" t="e">
        <f>IF(Glutamine!#REF!&gt;0,Glutamine!#REF!+Glutamine!#REF!*Glutamine!#REF!/'In Process Calc.'!#REF!,"")</f>
        <v>#REF!</v>
      </c>
      <c r="AA15" s="243" t="e">
        <f>IF(Glutamine!#REF!&gt;0,Glutamine!#REF!+Glutamine!#REF!*Glutamine!#REF!/'In Process Calc.'!#REF!,"")</f>
        <v>#REF!</v>
      </c>
      <c r="AB15" s="243" t="e">
        <f>IF(Glutamine!#REF!&gt;0,Glutamine!#REF!+Glutamine!#REF!*Glutamine!#REF!/'In Process Calc.'!#REF!,"")</f>
        <v>#REF!</v>
      </c>
      <c r="AC15" s="243" t="e">
        <f>IF(Glutamine!#REF!&gt;0,Glutamine!#REF!+Glutamine!#REF!*Glutamine!#REF!/'In Process Calc.'!#REF!,"")</f>
        <v>#REF!</v>
      </c>
      <c r="AD15" s="243" t="e">
        <f>IF(Glutamine!#REF!&gt;0,Glutamine!#REF!+Glutamine!#REF!*Glutamine!#REF!/'In Process Calc.'!#REF!,"")</f>
        <v>#REF!</v>
      </c>
      <c r="AE15" s="243" t="e">
        <f>IF(Glutamine!#REF!&gt;0,Glutamine!#REF!+Glutamine!#REF!*Glutamine!#REF!/'In Process Calc.'!#REF!,"")</f>
        <v>#REF!</v>
      </c>
      <c r="AF15" s="243" t="e">
        <f>IF(Glutamine!#REF!&gt;0,Glutamine!#REF!+Glutamine!#REF!*Glutamine!#REF!/'In Process Calc.'!#REF!,"")</f>
        <v>#REF!</v>
      </c>
      <c r="AG15" s="243" t="e">
        <f>IF(Glutamine!#REF!&gt;0,Glutamine!#REF!+Glutamine!#REF!*Glutamine!#REF!/'In Process Calc.'!#REF!,"")</f>
        <v>#REF!</v>
      </c>
      <c r="AH15" s="243" t="e">
        <f>IF(Glutamine!#REF!&gt;0,Glutamine!#REF!+Glutamine!#REF!*Glutamine!#REF!/'In Process Calc.'!#REF!,"")</f>
        <v>#REF!</v>
      </c>
      <c r="AI15" s="243" t="e">
        <f>IF(Glutamine!#REF!&gt;0,Glutamine!#REF!+Glutamine!#REF!*Glutamine!#REF!/'In Process Calc.'!#REF!,"")</f>
        <v>#REF!</v>
      </c>
      <c r="AJ15" s="243" t="e">
        <f>IF(Glutamine!#REF!&gt;0,Glutamine!#REF!+Glutamine!#REF!*Glutamine!#REF!/'In Process Calc.'!#REF!,"")</f>
        <v>#REF!</v>
      </c>
      <c r="AK15" s="243" t="e">
        <f>IF(Glutamine!#REF!&gt;0,Glutamine!#REF!+Glutamine!#REF!*Glutamine!#REF!/'In Process Calc.'!#REF!,"")</f>
        <v>#REF!</v>
      </c>
      <c r="AL15" s="243" t="e">
        <f>IF(Glutamine!#REF!&gt;0,Glutamine!#REF!+Glutamine!#REF!*Glutamine!#REF!/'In Process Calc.'!#REF!,"")</f>
        <v>#REF!</v>
      </c>
      <c r="AM15" s="243" t="e">
        <f>IF(Glutamine!#REF!&gt;0,Glutamine!#REF!+Glutamine!#REF!*Glutamine!#REF!/'In Process Calc.'!#REF!,"")</f>
        <v>#REF!</v>
      </c>
      <c r="AN15" s="243" t="e">
        <f>IF(Glutamine!#REF!&gt;0,Glutamine!#REF!+Glutamine!#REF!*Glutamine!#REF!/'In Process Calc.'!#REF!,"")</f>
        <v>#REF!</v>
      </c>
      <c r="AO15" s="243" t="e">
        <f>IF(Glutamine!#REF!&gt;0,Glutamine!#REF!+Glutamine!#REF!*Glutamine!#REF!/'In Process Calc.'!#REF!,"")</f>
        <v>#REF!</v>
      </c>
      <c r="AP15" s="243" t="e">
        <f>IF(Glutamine!#REF!&gt;0,Glutamine!#REF!+Glutamine!#REF!*Glutamine!#REF!/'In Process Calc.'!#REF!,"")</f>
        <v>#REF!</v>
      </c>
      <c r="AQ15" s="243" t="e">
        <f>IF(Glutamine!#REF!&gt;0,Glutamine!#REF!+Glutamine!#REF!*Glutamine!#REF!/'In Process Calc.'!#REF!,"")</f>
        <v>#REF!</v>
      </c>
      <c r="AR15" s="243" t="e">
        <f>IF(Glutamine!#REF!&gt;0,Glutamine!#REF!,"")</f>
        <v>#REF!</v>
      </c>
      <c r="AS15" s="243" t="e">
        <f>IF(Glutamine!#REF!&gt;0,Glutamine!#REF!,"")</f>
        <v>#REF!</v>
      </c>
      <c r="AT15" s="243" t="e">
        <f>IF(Glutamine!#REF!&gt;0,Glutamine!#REF!,"")</f>
        <v>#REF!</v>
      </c>
      <c r="AU15" s="243" t="e">
        <f>IF(Glutamine!#REF!&gt;0,Glutamine!#REF!,"")</f>
        <v>#REF!</v>
      </c>
      <c r="AV15" s="243" t="e">
        <f>IF(Glutamine!#REF!&gt;0,Glutamine!#REF!,"")</f>
        <v>#REF!</v>
      </c>
      <c r="AW15" s="243" t="e">
        <f>IF(Glutamine!#REF!&gt;0,Glutamine!#REF!,"")</f>
        <v>#REF!</v>
      </c>
      <c r="AX15" s="243" t="e">
        <f>IF(Glutamine!#REF!&gt;0,Glutamine!#REF!,"")</f>
        <v>#REF!</v>
      </c>
      <c r="AY15" s="243" t="e">
        <f>IF(Glutamine!#REF!&gt;0,Glutamine!#REF!,"")</f>
        <v>#REF!</v>
      </c>
      <c r="AZ15" s="243" t="e">
        <f>IF(Glutamine!#REF!&gt;0,Glutamine!#REF!,"")</f>
        <v>#REF!</v>
      </c>
      <c r="BA15" s="243" t="e">
        <f>IF(Glutamine!#REF!&gt;0,Glutamine!#REF!,"")</f>
        <v>#REF!</v>
      </c>
      <c r="BB15" s="243" t="e">
        <f>IF(Glutamine!#REF!&gt;0,Glutamine!#REF!,"")</f>
        <v>#REF!</v>
      </c>
      <c r="BC15" s="243" t="e">
        <f>IF(Glutamine!#REF!&gt;0,Glutamine!#REF!,"")</f>
        <v>#REF!</v>
      </c>
      <c r="BD15" s="243" t="e">
        <f>IF(Glutamine!#REF!&gt;0,Glutamine!#REF!,"")</f>
        <v>#REF!</v>
      </c>
      <c r="BE15" s="243" t="e">
        <f>IF(Glutamine!#REF!&gt;0,Glutamine!#REF!,"")</f>
        <v>#REF!</v>
      </c>
      <c r="BF15" s="243" t="e">
        <f>IF(Glutamine!#REF!&gt;0,Glutamine!#REF!,"")</f>
        <v>#REF!</v>
      </c>
      <c r="BG15" s="243" t="e">
        <f>IF(Glutamine!#REF!&gt;0,Glutamine!#REF!,"")</f>
        <v>#REF!</v>
      </c>
      <c r="BH15" s="243" t="e">
        <f>IF(Glutamine!#REF!&gt;0,Glutamine!#REF!,"")</f>
        <v>#REF!</v>
      </c>
      <c r="BI15" s="243" t="e">
        <f>IF(Glutamine!#REF!&gt;0,Glutamine!#REF!,"")</f>
        <v>#REF!</v>
      </c>
      <c r="BJ15" s="243" t="e">
        <f>IF(Glutamine!#REF!&gt;0,Glutamine!#REF!,"")</f>
        <v>#REF!</v>
      </c>
      <c r="BK15" s="243" t="e">
        <f>IF(Glutamine!#REF!&gt;0,Glutamine!#REF!,"")</f>
        <v>#REF!</v>
      </c>
      <c r="BL15" s="243" t="e">
        <f>IF(Glutamine!#REF!&gt;0,Glutamine!#REF!,"")</f>
        <v>#REF!</v>
      </c>
      <c r="BM15" s="243" t="e">
        <f>IF(Glutamine!#REF!&gt;0,Glutamine!#REF!,"")</f>
        <v>#REF!</v>
      </c>
      <c r="BN15" s="243" t="e">
        <f>IF(Glutamine!#REF!&gt;0,'In Process Calc.'!#REF!,"")</f>
        <v>#REF!</v>
      </c>
      <c r="BO15" s="243" t="e">
        <f>IF(Glutamine!#REF!&gt;0,'In Process Calc.'!#REF!,"")</f>
        <v>#REF!</v>
      </c>
    </row>
    <row r="16" spans="1:67">
      <c r="A16" s="238" t="e">
        <f>IF(Glutamine!#REF!&gt;0,Glutamine!$B$1,"")</f>
        <v>#REF!</v>
      </c>
      <c r="B16" s="238" t="e">
        <f>IF(Glutamine!#REF!&gt;0,Glutamine!#REF!+0.1,"")</f>
        <v>#REF!</v>
      </c>
      <c r="C16" s="242" t="e">
        <f>IF(Glutamine!#REF!&gt;0,Glutamine!#REF!,"")</f>
        <v>#REF!</v>
      </c>
      <c r="D16" s="247" t="e">
        <f>IF(Glutamine!#REF!&gt;0,Glutamine!#REF!,"")</f>
        <v>#REF!</v>
      </c>
      <c r="E16" s="238" t="e">
        <f>IF(Glutamine!#REF!&gt;0,Glutamine!#REF!,"")</f>
        <v>#REF!</v>
      </c>
      <c r="F16" s="238" t="e">
        <f>IF(Glutamine!#REF!&gt;0,Glutamine!#REF!,"")</f>
        <v>#REF!</v>
      </c>
      <c r="G16" s="238" t="e">
        <f>IF(Glutamine!#REF!&gt;0,Glutamine!#REF!,"")</f>
        <v>#REF!</v>
      </c>
      <c r="H16" s="243" t="e">
        <f>IF(Glutamine!#REF!&gt;0,Glutamine!#REF!,"")</f>
        <v>#REF!</v>
      </c>
      <c r="I16" s="243" t="e">
        <f>IF(Glutamine!#REF!&gt;0,Glutamine!#REF!,"")</f>
        <v>#REF!</v>
      </c>
      <c r="J16" s="243" t="e">
        <f>IF(Glutamine!#REF!&gt;0,Glutamine!#REF!,"")</f>
        <v>#REF!</v>
      </c>
      <c r="K16" s="243" t="e">
        <f>IF(Glutamine!#REF!&gt;0,Glutamine!#REF!,"")</f>
        <v>#REF!</v>
      </c>
      <c r="L16" s="238" t="e">
        <f>IF(Glutamine!#REF!&gt;0,Glutamine!#REF!,"")</f>
        <v>#REF!</v>
      </c>
      <c r="M16" s="238" t="e">
        <f>IF(Glutamine!#REF!&gt;0,Glutamine!#REF!,"")</f>
        <v>#REF!</v>
      </c>
      <c r="N16" s="238" t="e">
        <f>IF(Glutamine!#REF!&gt;0,Glutamine!#REF!,"")</f>
        <v>#REF!</v>
      </c>
      <c r="O16" s="238" t="e">
        <f>IF(Glutamine!#REF!&gt;0,Glutamine!#REF!,"")</f>
        <v>#REF!</v>
      </c>
      <c r="P16" s="238" t="e">
        <f>IF(Glutamine!#REF!&gt;0,Glutamine!#REF!,"")</f>
        <v>#REF!</v>
      </c>
      <c r="Q16" s="238" t="e">
        <f>IF(Glutamine!#REF!&gt;0,Glutamine!#REF!,"")</f>
        <v>#REF!</v>
      </c>
      <c r="R16" s="238" t="e">
        <f>IF(Glutamine!#REF!&gt;0,Glutamine!#REF!,"")</f>
        <v>#REF!</v>
      </c>
      <c r="S16" s="238" t="e">
        <f>IF(Glutamine!#REF!&gt;0,Glutamine!#REF!,"")</f>
        <v>#REF!</v>
      </c>
      <c r="T16" s="243" t="e">
        <f>IF(Glutamine!#REF!&gt;0,Glutamine!#REF!+Glutamine!#REF!*Glutamine!#REF!/'In Process Calc.'!#REF!,"")</f>
        <v>#REF!</v>
      </c>
      <c r="U16" s="243" t="e">
        <f>IF(Glutamine!#REF!&gt;0,Glutamine!#REF!+Glutamine!#REF!*Glutamine!#REF!/'In Process Calc.'!#REF!,"")</f>
        <v>#REF!</v>
      </c>
      <c r="V16" s="243" t="e">
        <f>IF(Glutamine!#REF!&gt;0,Glutamine!#REF!+Glutamine!#REF!*Glutamine!#REF!/'In Process Calc.'!#REF!,"")</f>
        <v>#REF!</v>
      </c>
      <c r="W16" s="243" t="e">
        <f>IF(Glutamine!#REF!&gt;0,Glutamine!#REF!+Glutamine!#REF!*Glutamine!#REF!/'In Process Calc.'!#REF!,"")</f>
        <v>#REF!</v>
      </c>
      <c r="X16" s="243" t="e">
        <f>IF(Glutamine!#REF!&gt;0,Glutamine!#REF!+Glutamine!#REF!*Glutamine!#REF!/'In Process Calc.'!#REF!,"")</f>
        <v>#REF!</v>
      </c>
      <c r="Y16" s="243" t="e">
        <f>IF(Glutamine!#REF!&gt;0,Glutamine!#REF!+Glutamine!#REF!*Glutamine!#REF!/'In Process Calc.'!#REF!,"")</f>
        <v>#REF!</v>
      </c>
      <c r="Z16" s="243" t="e">
        <f>IF(Glutamine!#REF!&gt;0,Glutamine!#REF!+Glutamine!#REF!*Glutamine!#REF!/'In Process Calc.'!#REF!,"")</f>
        <v>#REF!</v>
      </c>
      <c r="AA16" s="243" t="e">
        <f>IF(Glutamine!#REF!&gt;0,Glutamine!#REF!+Glutamine!#REF!*Glutamine!#REF!/'In Process Calc.'!#REF!,"")</f>
        <v>#REF!</v>
      </c>
      <c r="AB16" s="243" t="e">
        <f>IF(Glutamine!#REF!&gt;0,Glutamine!#REF!+Glutamine!#REF!*Glutamine!#REF!/'In Process Calc.'!#REF!,"")</f>
        <v>#REF!</v>
      </c>
      <c r="AC16" s="243" t="e">
        <f>IF(Glutamine!#REF!&gt;0,Glutamine!#REF!+Glutamine!#REF!*Glutamine!#REF!/'In Process Calc.'!#REF!,"")</f>
        <v>#REF!</v>
      </c>
      <c r="AD16" s="243" t="e">
        <f>IF(Glutamine!#REF!&gt;0,Glutamine!#REF!+Glutamine!#REF!*Glutamine!#REF!/'In Process Calc.'!#REF!,"")</f>
        <v>#REF!</v>
      </c>
      <c r="AE16" s="243" t="e">
        <f>IF(Glutamine!#REF!&gt;0,Glutamine!#REF!+Glutamine!#REF!*Glutamine!#REF!/'In Process Calc.'!#REF!,"")</f>
        <v>#REF!</v>
      </c>
      <c r="AF16" s="243" t="e">
        <f>IF(Glutamine!#REF!&gt;0,Glutamine!#REF!+Glutamine!#REF!*Glutamine!#REF!/'In Process Calc.'!#REF!,"")</f>
        <v>#REF!</v>
      </c>
      <c r="AG16" s="243" t="e">
        <f>IF(Glutamine!#REF!&gt;0,Glutamine!#REF!+Glutamine!#REF!*Glutamine!#REF!/'In Process Calc.'!#REF!,"")</f>
        <v>#REF!</v>
      </c>
      <c r="AH16" s="243" t="e">
        <f>IF(Glutamine!#REF!&gt;0,Glutamine!#REF!+Glutamine!#REF!*Glutamine!#REF!/'In Process Calc.'!#REF!,"")</f>
        <v>#REF!</v>
      </c>
      <c r="AI16" s="243" t="e">
        <f>IF(Glutamine!#REF!&gt;0,Glutamine!#REF!+Glutamine!#REF!*Glutamine!#REF!/'In Process Calc.'!#REF!,"")</f>
        <v>#REF!</v>
      </c>
      <c r="AJ16" s="243" t="e">
        <f>IF(Glutamine!#REF!&gt;0,Glutamine!#REF!+Glutamine!#REF!*Glutamine!#REF!/'In Process Calc.'!#REF!,"")</f>
        <v>#REF!</v>
      </c>
      <c r="AK16" s="243" t="e">
        <f>IF(Glutamine!#REF!&gt;0,Glutamine!#REF!+Glutamine!#REF!*Glutamine!#REF!/'In Process Calc.'!#REF!,"")</f>
        <v>#REF!</v>
      </c>
      <c r="AL16" s="243" t="e">
        <f>IF(Glutamine!#REF!&gt;0,Glutamine!#REF!+Glutamine!#REF!*Glutamine!#REF!/'In Process Calc.'!#REF!,"")</f>
        <v>#REF!</v>
      </c>
      <c r="AM16" s="243" t="e">
        <f>IF(Glutamine!#REF!&gt;0,Glutamine!#REF!+Glutamine!#REF!*Glutamine!#REF!/'In Process Calc.'!#REF!,"")</f>
        <v>#REF!</v>
      </c>
      <c r="AN16" s="243" t="e">
        <f>IF(Glutamine!#REF!&gt;0,Glutamine!#REF!+Glutamine!#REF!*Glutamine!#REF!/'In Process Calc.'!#REF!,"")</f>
        <v>#REF!</v>
      </c>
      <c r="AO16" s="243" t="e">
        <f>IF(Glutamine!#REF!&gt;0,Glutamine!#REF!+Glutamine!#REF!*Glutamine!#REF!/'In Process Calc.'!#REF!,"")</f>
        <v>#REF!</v>
      </c>
      <c r="AP16" s="243" t="e">
        <f>IF(Glutamine!#REF!&gt;0,Glutamine!#REF!+Glutamine!#REF!*Glutamine!#REF!/'In Process Calc.'!#REF!,"")</f>
        <v>#REF!</v>
      </c>
      <c r="AQ16" s="243" t="e">
        <f>IF(Glutamine!#REF!&gt;0,Glutamine!#REF!+Glutamine!#REF!*Glutamine!#REF!/'In Process Calc.'!#REF!,"")</f>
        <v>#REF!</v>
      </c>
      <c r="AR16" s="243" t="e">
        <f>IF(Glutamine!#REF!&gt;0,Glutamine!#REF!,"")</f>
        <v>#REF!</v>
      </c>
      <c r="AS16" s="243" t="e">
        <f>IF(Glutamine!#REF!&gt;0,Glutamine!#REF!,"")</f>
        <v>#REF!</v>
      </c>
      <c r="AT16" s="243" t="e">
        <f>IF(Glutamine!#REF!&gt;0,Glutamine!#REF!,"")</f>
        <v>#REF!</v>
      </c>
      <c r="AU16" s="243" t="e">
        <f>IF(Glutamine!#REF!&gt;0,Glutamine!#REF!,"")</f>
        <v>#REF!</v>
      </c>
      <c r="AV16" s="243" t="e">
        <f>IF(Glutamine!#REF!&gt;0,Glutamine!#REF!,"")</f>
        <v>#REF!</v>
      </c>
      <c r="AW16" s="243" t="e">
        <f>IF(Glutamine!#REF!&gt;0,Glutamine!#REF!,"")</f>
        <v>#REF!</v>
      </c>
      <c r="AX16" s="243" t="e">
        <f>IF(Glutamine!#REF!&gt;0,Glutamine!#REF!,"")</f>
        <v>#REF!</v>
      </c>
      <c r="AY16" s="243" t="e">
        <f>IF(Glutamine!#REF!&gt;0,Glutamine!#REF!,"")</f>
        <v>#REF!</v>
      </c>
      <c r="AZ16" s="243" t="e">
        <f>IF(Glutamine!#REF!&gt;0,Glutamine!#REF!,"")</f>
        <v>#REF!</v>
      </c>
      <c r="BA16" s="243" t="e">
        <f>IF(Glutamine!#REF!&gt;0,Glutamine!#REF!,"")</f>
        <v>#REF!</v>
      </c>
      <c r="BB16" s="243" t="e">
        <f>IF(Glutamine!#REF!&gt;0,Glutamine!#REF!,"")</f>
        <v>#REF!</v>
      </c>
      <c r="BC16" s="243" t="e">
        <f>IF(Glutamine!#REF!&gt;0,Glutamine!#REF!,"")</f>
        <v>#REF!</v>
      </c>
      <c r="BD16" s="243" t="e">
        <f>IF(Glutamine!#REF!&gt;0,Glutamine!#REF!,"")</f>
        <v>#REF!</v>
      </c>
      <c r="BE16" s="243" t="e">
        <f>IF(Glutamine!#REF!&gt;0,Glutamine!#REF!,"")</f>
        <v>#REF!</v>
      </c>
      <c r="BF16" s="243" t="e">
        <f>IF(Glutamine!#REF!&gt;0,Glutamine!#REF!,"")</f>
        <v>#REF!</v>
      </c>
      <c r="BG16" s="243" t="e">
        <f>IF(Glutamine!#REF!&gt;0,Glutamine!#REF!,"")</f>
        <v>#REF!</v>
      </c>
      <c r="BH16" s="243" t="e">
        <f>IF(Glutamine!#REF!&gt;0,Glutamine!#REF!,"")</f>
        <v>#REF!</v>
      </c>
      <c r="BI16" s="243" t="e">
        <f>IF(Glutamine!#REF!&gt;0,Glutamine!#REF!,"")</f>
        <v>#REF!</v>
      </c>
      <c r="BJ16" s="243" t="e">
        <f>IF(Glutamine!#REF!&gt;0,Glutamine!#REF!,"")</f>
        <v>#REF!</v>
      </c>
      <c r="BK16" s="243" t="e">
        <f>IF(Glutamine!#REF!&gt;0,Glutamine!#REF!,"")</f>
        <v>#REF!</v>
      </c>
      <c r="BL16" s="243" t="e">
        <f>IF(Glutamine!#REF!&gt;0,Glutamine!#REF!,"")</f>
        <v>#REF!</v>
      </c>
      <c r="BM16" s="243" t="e">
        <f>IF(Glutamine!#REF!&gt;0,Glutamine!#REF!,"")</f>
        <v>#REF!</v>
      </c>
      <c r="BN16" s="243" t="e">
        <f>IF(Glutamine!#REF!&gt;0,'In Process Calc.'!#REF!,"")</f>
        <v>#REF!</v>
      </c>
      <c r="BO16" s="243" t="e">
        <f>IF(Glutamine!#REF!&gt;0,'In Process Calc.'!#REF!,"")</f>
        <v>#REF!</v>
      </c>
    </row>
    <row r="17" spans="1:67">
      <c r="A17" s="238" t="e">
        <f>IF(Glutamine!#REF!&gt;0,Glutamine!$B$1,"")</f>
        <v>#REF!</v>
      </c>
      <c r="B17" s="238" t="e">
        <f>IF(Glutamine!#REF!&gt;0,Glutamine!#REF!+0.1,"")</f>
        <v>#REF!</v>
      </c>
      <c r="C17" s="242" t="e">
        <f>IF(Glutamine!#REF!&gt;0,Glutamine!#REF!,"")</f>
        <v>#REF!</v>
      </c>
      <c r="D17" s="247" t="e">
        <f>IF(Glutamine!#REF!&gt;0,Glutamine!#REF!,"")</f>
        <v>#REF!</v>
      </c>
      <c r="E17" s="238" t="e">
        <f>IF(Glutamine!#REF!&gt;0,Glutamine!#REF!,"")</f>
        <v>#REF!</v>
      </c>
      <c r="F17" s="238" t="e">
        <f>IF(Glutamine!#REF!&gt;0,Glutamine!#REF!,"")</f>
        <v>#REF!</v>
      </c>
      <c r="G17" s="238" t="e">
        <f>IF(Glutamine!#REF!&gt;0,Glutamine!#REF!,"")</f>
        <v>#REF!</v>
      </c>
      <c r="H17" s="243" t="e">
        <f>IF(Glutamine!#REF!&gt;0,Glutamine!#REF!,"")</f>
        <v>#REF!</v>
      </c>
      <c r="I17" s="243" t="e">
        <f>IF(Glutamine!#REF!&gt;0,Glutamine!#REF!,"")</f>
        <v>#REF!</v>
      </c>
      <c r="J17" s="243" t="e">
        <f>IF(Glutamine!#REF!&gt;0,Glutamine!#REF!,"")</f>
        <v>#REF!</v>
      </c>
      <c r="K17" s="243" t="e">
        <f>IF(Glutamine!#REF!&gt;0,Glutamine!#REF!,"")</f>
        <v>#REF!</v>
      </c>
      <c r="L17" s="238" t="e">
        <f>IF(Glutamine!#REF!&gt;0,Glutamine!#REF!,"")</f>
        <v>#REF!</v>
      </c>
      <c r="M17" s="238" t="e">
        <f>IF(Glutamine!#REF!&gt;0,Glutamine!#REF!,"")</f>
        <v>#REF!</v>
      </c>
      <c r="N17" s="238" t="e">
        <f>IF(Glutamine!#REF!&gt;0,Glutamine!#REF!,"")</f>
        <v>#REF!</v>
      </c>
      <c r="O17" s="238" t="e">
        <f>IF(Glutamine!#REF!&gt;0,Glutamine!#REF!,"")</f>
        <v>#REF!</v>
      </c>
      <c r="P17" s="238" t="e">
        <f>IF(Glutamine!#REF!&gt;0,Glutamine!#REF!,"")</f>
        <v>#REF!</v>
      </c>
      <c r="Q17" s="238" t="e">
        <f>IF(Glutamine!#REF!&gt;0,Glutamine!#REF!,"")</f>
        <v>#REF!</v>
      </c>
      <c r="R17" s="238" t="e">
        <f>IF(Glutamine!#REF!&gt;0,Glutamine!#REF!,"")</f>
        <v>#REF!</v>
      </c>
      <c r="S17" s="238" t="e">
        <f>IF(Glutamine!#REF!&gt;0,Glutamine!#REF!,"")</f>
        <v>#REF!</v>
      </c>
      <c r="T17" s="243" t="e">
        <f>IF(Glutamine!#REF!&gt;0,Glutamine!#REF!+Glutamine!#REF!*Glutamine!#REF!/'In Process Calc.'!#REF!,"")</f>
        <v>#REF!</v>
      </c>
      <c r="U17" s="243" t="e">
        <f>IF(Glutamine!#REF!&gt;0,Glutamine!#REF!+Glutamine!#REF!*Glutamine!#REF!/'In Process Calc.'!#REF!,"")</f>
        <v>#REF!</v>
      </c>
      <c r="V17" s="243" t="e">
        <f>IF(Glutamine!#REF!&gt;0,Glutamine!#REF!+Glutamine!#REF!*Glutamine!#REF!/'In Process Calc.'!#REF!,"")</f>
        <v>#REF!</v>
      </c>
      <c r="W17" s="243" t="e">
        <f>IF(Glutamine!#REF!&gt;0,Glutamine!#REF!+Glutamine!#REF!*Glutamine!#REF!/'In Process Calc.'!#REF!,"")</f>
        <v>#REF!</v>
      </c>
      <c r="X17" s="243" t="e">
        <f>IF(Glutamine!#REF!&gt;0,Glutamine!#REF!+Glutamine!#REF!*Glutamine!#REF!/'In Process Calc.'!#REF!,"")</f>
        <v>#REF!</v>
      </c>
      <c r="Y17" s="243" t="e">
        <f>IF(Glutamine!#REF!&gt;0,Glutamine!#REF!+Glutamine!#REF!*Glutamine!#REF!/'In Process Calc.'!#REF!,"")</f>
        <v>#REF!</v>
      </c>
      <c r="Z17" s="243" t="e">
        <f>IF(Glutamine!#REF!&gt;0,Glutamine!#REF!+Glutamine!#REF!*Glutamine!#REF!/'In Process Calc.'!#REF!,"")</f>
        <v>#REF!</v>
      </c>
      <c r="AA17" s="243" t="e">
        <f>IF(Glutamine!#REF!&gt;0,Glutamine!#REF!+Glutamine!#REF!*Glutamine!#REF!/'In Process Calc.'!#REF!,"")</f>
        <v>#REF!</v>
      </c>
      <c r="AB17" s="243" t="e">
        <f>IF(Glutamine!#REF!&gt;0,Glutamine!#REF!+Glutamine!#REF!*Glutamine!#REF!/'In Process Calc.'!#REF!,"")</f>
        <v>#REF!</v>
      </c>
      <c r="AC17" s="243" t="e">
        <f>IF(Glutamine!#REF!&gt;0,Glutamine!#REF!+Glutamine!#REF!*Glutamine!#REF!/'In Process Calc.'!#REF!,"")</f>
        <v>#REF!</v>
      </c>
      <c r="AD17" s="243" t="e">
        <f>IF(Glutamine!#REF!&gt;0,Glutamine!#REF!+Glutamine!#REF!*Glutamine!#REF!/'In Process Calc.'!#REF!,"")</f>
        <v>#REF!</v>
      </c>
      <c r="AE17" s="243" t="e">
        <f>IF(Glutamine!#REF!&gt;0,Glutamine!#REF!+Glutamine!#REF!*Glutamine!#REF!/'In Process Calc.'!#REF!,"")</f>
        <v>#REF!</v>
      </c>
      <c r="AF17" s="243" t="e">
        <f>IF(Glutamine!#REF!&gt;0,Glutamine!#REF!+Glutamine!#REF!*Glutamine!#REF!/'In Process Calc.'!#REF!,"")</f>
        <v>#REF!</v>
      </c>
      <c r="AG17" s="243" t="e">
        <f>IF(Glutamine!#REF!&gt;0,Glutamine!#REF!+Glutamine!#REF!*Glutamine!#REF!/'In Process Calc.'!#REF!,"")</f>
        <v>#REF!</v>
      </c>
      <c r="AH17" s="243" t="e">
        <f>IF(Glutamine!#REF!&gt;0,Glutamine!#REF!+Glutamine!#REF!*Glutamine!#REF!/'In Process Calc.'!#REF!,"")</f>
        <v>#REF!</v>
      </c>
      <c r="AI17" s="243" t="e">
        <f>IF(Glutamine!#REF!&gt;0,Glutamine!#REF!+Glutamine!#REF!*Glutamine!#REF!/'In Process Calc.'!#REF!,"")</f>
        <v>#REF!</v>
      </c>
      <c r="AJ17" s="243" t="e">
        <f>IF(Glutamine!#REF!&gt;0,Glutamine!#REF!+Glutamine!#REF!*Glutamine!#REF!/'In Process Calc.'!#REF!,"")</f>
        <v>#REF!</v>
      </c>
      <c r="AK17" s="243" t="e">
        <f>IF(Glutamine!#REF!&gt;0,Glutamine!#REF!+Glutamine!#REF!*Glutamine!#REF!/'In Process Calc.'!#REF!,"")</f>
        <v>#REF!</v>
      </c>
      <c r="AL17" s="243" t="e">
        <f>IF(Glutamine!#REF!&gt;0,Glutamine!#REF!+Glutamine!#REF!*Glutamine!#REF!/'In Process Calc.'!#REF!,"")</f>
        <v>#REF!</v>
      </c>
      <c r="AM17" s="243" t="e">
        <f>IF(Glutamine!#REF!&gt;0,Glutamine!#REF!+Glutamine!#REF!*Glutamine!#REF!/'In Process Calc.'!#REF!,"")</f>
        <v>#REF!</v>
      </c>
      <c r="AN17" s="243" t="e">
        <f>IF(Glutamine!#REF!&gt;0,Glutamine!#REF!+Glutamine!#REF!*Glutamine!#REF!/'In Process Calc.'!#REF!,"")</f>
        <v>#REF!</v>
      </c>
      <c r="AO17" s="243" t="e">
        <f>IF(Glutamine!#REF!&gt;0,Glutamine!#REF!+Glutamine!#REF!*Glutamine!#REF!/'In Process Calc.'!#REF!,"")</f>
        <v>#REF!</v>
      </c>
      <c r="AP17" s="243" t="e">
        <f>IF(Glutamine!#REF!&gt;0,Glutamine!#REF!+Glutamine!#REF!*Glutamine!#REF!/'In Process Calc.'!#REF!,"")</f>
        <v>#REF!</v>
      </c>
      <c r="AQ17" s="243" t="e">
        <f>IF(Glutamine!#REF!&gt;0,Glutamine!#REF!+Glutamine!#REF!*Glutamine!#REF!/'In Process Calc.'!#REF!,"")</f>
        <v>#REF!</v>
      </c>
      <c r="AR17" s="243" t="e">
        <f>IF(Glutamine!#REF!&gt;0,Glutamine!#REF!,"")</f>
        <v>#REF!</v>
      </c>
      <c r="AS17" s="243" t="e">
        <f>IF(Glutamine!#REF!&gt;0,Glutamine!#REF!,"")</f>
        <v>#REF!</v>
      </c>
      <c r="AT17" s="243" t="e">
        <f>IF(Glutamine!#REF!&gt;0,Glutamine!#REF!,"")</f>
        <v>#REF!</v>
      </c>
      <c r="AU17" s="243" t="e">
        <f>IF(Glutamine!#REF!&gt;0,Glutamine!#REF!,"")</f>
        <v>#REF!</v>
      </c>
      <c r="AV17" s="243" t="e">
        <f>IF(Glutamine!#REF!&gt;0,Glutamine!#REF!,"")</f>
        <v>#REF!</v>
      </c>
      <c r="AW17" s="243" t="e">
        <f>IF(Glutamine!#REF!&gt;0,Glutamine!#REF!,"")</f>
        <v>#REF!</v>
      </c>
      <c r="AX17" s="243" t="e">
        <f>IF(Glutamine!#REF!&gt;0,Glutamine!#REF!,"")</f>
        <v>#REF!</v>
      </c>
      <c r="AY17" s="243" t="e">
        <f>IF(Glutamine!#REF!&gt;0,Glutamine!#REF!,"")</f>
        <v>#REF!</v>
      </c>
      <c r="AZ17" s="243" t="e">
        <f>IF(Glutamine!#REF!&gt;0,Glutamine!#REF!,"")</f>
        <v>#REF!</v>
      </c>
      <c r="BA17" s="243" t="e">
        <f>IF(Glutamine!#REF!&gt;0,Glutamine!#REF!,"")</f>
        <v>#REF!</v>
      </c>
      <c r="BB17" s="243" t="e">
        <f>IF(Glutamine!#REF!&gt;0,Glutamine!#REF!,"")</f>
        <v>#REF!</v>
      </c>
      <c r="BC17" s="243" t="e">
        <f>IF(Glutamine!#REF!&gt;0,Glutamine!#REF!,"")</f>
        <v>#REF!</v>
      </c>
      <c r="BD17" s="243" t="e">
        <f>IF(Glutamine!#REF!&gt;0,Glutamine!#REF!,"")</f>
        <v>#REF!</v>
      </c>
      <c r="BE17" s="243" t="e">
        <f>IF(Glutamine!#REF!&gt;0,Glutamine!#REF!,"")</f>
        <v>#REF!</v>
      </c>
      <c r="BF17" s="243" t="e">
        <f>IF(Glutamine!#REF!&gt;0,Glutamine!#REF!,"")</f>
        <v>#REF!</v>
      </c>
      <c r="BG17" s="243" t="e">
        <f>IF(Glutamine!#REF!&gt;0,Glutamine!#REF!,"")</f>
        <v>#REF!</v>
      </c>
      <c r="BH17" s="243" t="e">
        <f>IF(Glutamine!#REF!&gt;0,Glutamine!#REF!,"")</f>
        <v>#REF!</v>
      </c>
      <c r="BI17" s="243" t="e">
        <f>IF(Glutamine!#REF!&gt;0,Glutamine!#REF!,"")</f>
        <v>#REF!</v>
      </c>
      <c r="BJ17" s="243" t="e">
        <f>IF(Glutamine!#REF!&gt;0,Glutamine!#REF!,"")</f>
        <v>#REF!</v>
      </c>
      <c r="BK17" s="243" t="e">
        <f>IF(Glutamine!#REF!&gt;0,Glutamine!#REF!,"")</f>
        <v>#REF!</v>
      </c>
      <c r="BL17" s="243" t="e">
        <f>IF(Glutamine!#REF!&gt;0,Glutamine!#REF!,"")</f>
        <v>#REF!</v>
      </c>
      <c r="BM17" s="243" t="e">
        <f>IF(Glutamine!#REF!&gt;0,Glutamine!#REF!,"")</f>
        <v>#REF!</v>
      </c>
      <c r="BN17" s="243" t="e">
        <f>IF(Glutamine!#REF!&gt;0,'In Process Calc.'!#REF!,"")</f>
        <v>#REF!</v>
      </c>
      <c r="BO17" s="243" t="e">
        <f>IF(Glutamine!#REF!&gt;0,'In Process Calc.'!#REF!,"")</f>
        <v>#REF!</v>
      </c>
    </row>
    <row r="18" spans="1:67">
      <c r="A18" s="238" t="e">
        <f>IF(Glutamine!#REF!&gt;0,Glutamine!$B$1,"")</f>
        <v>#REF!</v>
      </c>
      <c r="B18" s="238" t="e">
        <f>IF(Glutamine!#REF!&gt;0,Glutamine!#REF!+0.1,"")</f>
        <v>#REF!</v>
      </c>
      <c r="C18" s="242" t="e">
        <f>IF(Glutamine!#REF!&gt;0,Glutamine!#REF!,"")</f>
        <v>#REF!</v>
      </c>
      <c r="D18" s="247" t="e">
        <f>IF(Glutamine!#REF!&gt;0,Glutamine!#REF!,"")</f>
        <v>#REF!</v>
      </c>
      <c r="E18" s="238" t="e">
        <f>IF(Glutamine!#REF!&gt;0,Glutamine!#REF!,"")</f>
        <v>#REF!</v>
      </c>
      <c r="F18" s="238" t="e">
        <f>IF(Glutamine!#REF!&gt;0,Glutamine!#REF!,"")</f>
        <v>#REF!</v>
      </c>
      <c r="G18" s="238" t="e">
        <f>IF(Glutamine!#REF!&gt;0,Glutamine!#REF!,"")</f>
        <v>#REF!</v>
      </c>
      <c r="H18" s="243" t="e">
        <f>IF(Glutamine!#REF!&gt;0,Glutamine!#REF!,"")</f>
        <v>#REF!</v>
      </c>
      <c r="I18" s="243" t="e">
        <f>IF(Glutamine!#REF!&gt;0,Glutamine!#REF!,"")</f>
        <v>#REF!</v>
      </c>
      <c r="J18" s="243" t="e">
        <f>IF(Glutamine!#REF!&gt;0,Glutamine!#REF!,"")</f>
        <v>#REF!</v>
      </c>
      <c r="K18" s="243" t="e">
        <f>IF(Glutamine!#REF!&gt;0,Glutamine!#REF!,"")</f>
        <v>#REF!</v>
      </c>
      <c r="L18" s="238" t="e">
        <f>IF(Glutamine!#REF!&gt;0,Glutamine!#REF!,"")</f>
        <v>#REF!</v>
      </c>
      <c r="M18" s="238" t="e">
        <f>IF(Glutamine!#REF!&gt;0,Glutamine!#REF!,"")</f>
        <v>#REF!</v>
      </c>
      <c r="N18" s="238" t="e">
        <f>IF(Glutamine!#REF!&gt;0,Glutamine!#REF!,"")</f>
        <v>#REF!</v>
      </c>
      <c r="O18" s="238" t="e">
        <f>IF(Glutamine!#REF!&gt;0,Glutamine!#REF!,"")</f>
        <v>#REF!</v>
      </c>
      <c r="P18" s="238" t="e">
        <f>IF(Glutamine!#REF!&gt;0,Glutamine!#REF!,"")</f>
        <v>#REF!</v>
      </c>
      <c r="Q18" s="238" t="e">
        <f>IF(Glutamine!#REF!&gt;0,Glutamine!#REF!,"")</f>
        <v>#REF!</v>
      </c>
      <c r="R18" s="238" t="e">
        <f>IF(Glutamine!#REF!&gt;0,Glutamine!#REF!,"")</f>
        <v>#REF!</v>
      </c>
      <c r="S18" s="238" t="e">
        <f>IF(Glutamine!#REF!&gt;0,Glutamine!#REF!,"")</f>
        <v>#REF!</v>
      </c>
      <c r="T18" s="243" t="e">
        <f>IF(Glutamine!#REF!&gt;0,Glutamine!#REF!+Glutamine!#REF!*Glutamine!#REF!/'In Process Calc.'!#REF!,"")</f>
        <v>#REF!</v>
      </c>
      <c r="U18" s="243" t="e">
        <f>IF(Glutamine!#REF!&gt;0,Glutamine!#REF!+Glutamine!#REF!*Glutamine!#REF!/'In Process Calc.'!#REF!,"")</f>
        <v>#REF!</v>
      </c>
      <c r="V18" s="243" t="e">
        <f>IF(Glutamine!#REF!&gt;0,Glutamine!#REF!+Glutamine!#REF!*Glutamine!#REF!/'In Process Calc.'!#REF!,"")</f>
        <v>#REF!</v>
      </c>
      <c r="W18" s="243" t="e">
        <f>IF(Glutamine!#REF!&gt;0,Glutamine!#REF!+Glutamine!#REF!*Glutamine!#REF!/'In Process Calc.'!#REF!,"")</f>
        <v>#REF!</v>
      </c>
      <c r="X18" s="243" t="e">
        <f>IF(Glutamine!#REF!&gt;0,Glutamine!#REF!+Glutamine!#REF!*Glutamine!#REF!/'In Process Calc.'!#REF!,"")</f>
        <v>#REF!</v>
      </c>
      <c r="Y18" s="243" t="e">
        <f>IF(Glutamine!#REF!&gt;0,Glutamine!#REF!+Glutamine!#REF!*Glutamine!#REF!/'In Process Calc.'!#REF!,"")</f>
        <v>#REF!</v>
      </c>
      <c r="Z18" s="243" t="e">
        <f>IF(Glutamine!#REF!&gt;0,Glutamine!#REF!+Glutamine!#REF!*Glutamine!#REF!/'In Process Calc.'!#REF!,"")</f>
        <v>#REF!</v>
      </c>
      <c r="AA18" s="243" t="e">
        <f>IF(Glutamine!#REF!&gt;0,Glutamine!#REF!+Glutamine!#REF!*Glutamine!#REF!/'In Process Calc.'!#REF!,"")</f>
        <v>#REF!</v>
      </c>
      <c r="AB18" s="243" t="e">
        <f>IF(Glutamine!#REF!&gt;0,Glutamine!#REF!+Glutamine!#REF!*Glutamine!#REF!/'In Process Calc.'!#REF!,"")</f>
        <v>#REF!</v>
      </c>
      <c r="AC18" s="243" t="e">
        <f>IF(Glutamine!#REF!&gt;0,Glutamine!#REF!+Glutamine!#REF!*Glutamine!#REF!/'In Process Calc.'!#REF!,"")</f>
        <v>#REF!</v>
      </c>
      <c r="AD18" s="243" t="e">
        <f>IF(Glutamine!#REF!&gt;0,Glutamine!#REF!+Glutamine!#REF!*Glutamine!#REF!/'In Process Calc.'!#REF!,"")</f>
        <v>#REF!</v>
      </c>
      <c r="AE18" s="243" t="e">
        <f>IF(Glutamine!#REF!&gt;0,Glutamine!#REF!+Glutamine!#REF!*Glutamine!#REF!/'In Process Calc.'!#REF!,"")</f>
        <v>#REF!</v>
      </c>
      <c r="AF18" s="243" t="e">
        <f>IF(Glutamine!#REF!&gt;0,Glutamine!#REF!+Glutamine!#REF!*Glutamine!#REF!/'In Process Calc.'!#REF!,"")</f>
        <v>#REF!</v>
      </c>
      <c r="AG18" s="243" t="e">
        <f>IF(Glutamine!#REF!&gt;0,Glutamine!#REF!+Glutamine!#REF!*Glutamine!#REF!/'In Process Calc.'!#REF!,"")</f>
        <v>#REF!</v>
      </c>
      <c r="AH18" s="243" t="e">
        <f>IF(Glutamine!#REF!&gt;0,Glutamine!#REF!+Glutamine!#REF!*Glutamine!#REF!/'In Process Calc.'!#REF!,"")</f>
        <v>#REF!</v>
      </c>
      <c r="AI18" s="243" t="e">
        <f>IF(Glutamine!#REF!&gt;0,Glutamine!#REF!+Glutamine!#REF!*Glutamine!#REF!/'In Process Calc.'!#REF!,"")</f>
        <v>#REF!</v>
      </c>
      <c r="AJ18" s="243" t="e">
        <f>IF(Glutamine!#REF!&gt;0,Glutamine!#REF!+Glutamine!#REF!*Glutamine!#REF!/'In Process Calc.'!#REF!,"")</f>
        <v>#REF!</v>
      </c>
      <c r="AK18" s="243" t="e">
        <f>IF(Glutamine!#REF!&gt;0,Glutamine!#REF!+Glutamine!#REF!*Glutamine!#REF!/'In Process Calc.'!#REF!,"")</f>
        <v>#REF!</v>
      </c>
      <c r="AL18" s="243" t="e">
        <f>IF(Glutamine!#REF!&gt;0,Glutamine!#REF!+Glutamine!#REF!*Glutamine!#REF!/'In Process Calc.'!#REF!,"")</f>
        <v>#REF!</v>
      </c>
      <c r="AM18" s="243" t="e">
        <f>IF(Glutamine!#REF!&gt;0,Glutamine!#REF!+Glutamine!#REF!*Glutamine!#REF!/'In Process Calc.'!#REF!,"")</f>
        <v>#REF!</v>
      </c>
      <c r="AN18" s="243" t="e">
        <f>IF(Glutamine!#REF!&gt;0,Glutamine!#REF!+Glutamine!#REF!*Glutamine!#REF!/'In Process Calc.'!#REF!,"")</f>
        <v>#REF!</v>
      </c>
      <c r="AO18" s="243" t="e">
        <f>IF(Glutamine!#REF!&gt;0,Glutamine!#REF!+Glutamine!#REF!*Glutamine!#REF!/'In Process Calc.'!#REF!,"")</f>
        <v>#REF!</v>
      </c>
      <c r="AP18" s="243" t="e">
        <f>IF(Glutamine!#REF!&gt;0,Glutamine!#REF!+Glutamine!#REF!*Glutamine!#REF!/'In Process Calc.'!#REF!,"")</f>
        <v>#REF!</v>
      </c>
      <c r="AQ18" s="243" t="e">
        <f>IF(Glutamine!#REF!&gt;0,Glutamine!#REF!+Glutamine!#REF!*Glutamine!#REF!/'In Process Calc.'!#REF!,"")</f>
        <v>#REF!</v>
      </c>
      <c r="AR18" s="243" t="e">
        <f>IF(Glutamine!#REF!&gt;0,Glutamine!#REF!,"")</f>
        <v>#REF!</v>
      </c>
      <c r="AS18" s="243" t="e">
        <f>IF(Glutamine!#REF!&gt;0,Glutamine!#REF!,"")</f>
        <v>#REF!</v>
      </c>
      <c r="AT18" s="243" t="e">
        <f>IF(Glutamine!#REF!&gt;0,Glutamine!#REF!,"")</f>
        <v>#REF!</v>
      </c>
      <c r="AU18" s="243" t="e">
        <f>IF(Glutamine!#REF!&gt;0,Glutamine!#REF!,"")</f>
        <v>#REF!</v>
      </c>
      <c r="AV18" s="243" t="e">
        <f>IF(Glutamine!#REF!&gt;0,Glutamine!#REF!,"")</f>
        <v>#REF!</v>
      </c>
      <c r="AW18" s="243" t="e">
        <f>IF(Glutamine!#REF!&gt;0,Glutamine!#REF!,"")</f>
        <v>#REF!</v>
      </c>
      <c r="AX18" s="243" t="e">
        <f>IF(Glutamine!#REF!&gt;0,Glutamine!#REF!,"")</f>
        <v>#REF!</v>
      </c>
      <c r="AY18" s="243" t="e">
        <f>IF(Glutamine!#REF!&gt;0,Glutamine!#REF!,"")</f>
        <v>#REF!</v>
      </c>
      <c r="AZ18" s="243" t="e">
        <f>IF(Glutamine!#REF!&gt;0,Glutamine!#REF!,"")</f>
        <v>#REF!</v>
      </c>
      <c r="BA18" s="243" t="e">
        <f>IF(Glutamine!#REF!&gt;0,Glutamine!#REF!,"")</f>
        <v>#REF!</v>
      </c>
      <c r="BB18" s="243" t="e">
        <f>IF(Glutamine!#REF!&gt;0,Glutamine!#REF!,"")</f>
        <v>#REF!</v>
      </c>
      <c r="BC18" s="243" t="e">
        <f>IF(Glutamine!#REF!&gt;0,Glutamine!#REF!,"")</f>
        <v>#REF!</v>
      </c>
      <c r="BD18" s="243" t="e">
        <f>IF(Glutamine!#REF!&gt;0,Glutamine!#REF!,"")</f>
        <v>#REF!</v>
      </c>
      <c r="BE18" s="243" t="e">
        <f>IF(Glutamine!#REF!&gt;0,Glutamine!#REF!,"")</f>
        <v>#REF!</v>
      </c>
      <c r="BF18" s="243" t="e">
        <f>IF(Glutamine!#REF!&gt;0,Glutamine!#REF!,"")</f>
        <v>#REF!</v>
      </c>
      <c r="BG18" s="243" t="e">
        <f>IF(Glutamine!#REF!&gt;0,Glutamine!#REF!,"")</f>
        <v>#REF!</v>
      </c>
      <c r="BH18" s="243" t="e">
        <f>IF(Glutamine!#REF!&gt;0,Glutamine!#REF!,"")</f>
        <v>#REF!</v>
      </c>
      <c r="BI18" s="243" t="e">
        <f>IF(Glutamine!#REF!&gt;0,Glutamine!#REF!,"")</f>
        <v>#REF!</v>
      </c>
      <c r="BJ18" s="243" t="e">
        <f>IF(Glutamine!#REF!&gt;0,Glutamine!#REF!,"")</f>
        <v>#REF!</v>
      </c>
      <c r="BK18" s="243" t="e">
        <f>IF(Glutamine!#REF!&gt;0,Glutamine!#REF!,"")</f>
        <v>#REF!</v>
      </c>
      <c r="BL18" s="243" t="e">
        <f>IF(Glutamine!#REF!&gt;0,Glutamine!#REF!,"")</f>
        <v>#REF!</v>
      </c>
      <c r="BM18" s="243" t="e">
        <f>IF(Glutamine!#REF!&gt;0,Glutamine!#REF!,"")</f>
        <v>#REF!</v>
      </c>
      <c r="BN18" s="243" t="e">
        <f>IF(Glutamine!#REF!&gt;0,'In Process Calc.'!#REF!,"")</f>
        <v>#REF!</v>
      </c>
      <c r="BO18" s="243" t="e">
        <f>IF(Glutamine!#REF!&gt;0,'In Process Calc.'!#REF!,"")</f>
        <v>#REF!</v>
      </c>
    </row>
    <row r="19" spans="1:67">
      <c r="A19" s="238" t="str">
        <f>IF(Glutamine!$E15&gt;0,Glutamine!$B$1,"")</f>
        <v/>
      </c>
      <c r="B19" s="238" t="str">
        <f>IF(Glutamine!$E15&gt;0,Glutamine!#REF!+0.1,"")</f>
        <v/>
      </c>
      <c r="C19" s="242" t="str">
        <f>IF(Glutamine!$E15&gt;0,Glutamine!#REF!,"")</f>
        <v/>
      </c>
      <c r="D19" s="247" t="str">
        <f>IF(Glutamine!$E15&gt;0,Glutamine!#REF!,"")</f>
        <v/>
      </c>
      <c r="E19" s="238" t="str">
        <f>IF(Glutamine!$E15&gt;0,Glutamine!#REF!,"")</f>
        <v/>
      </c>
      <c r="F19" s="238" t="str">
        <f>IF(Glutamine!$E15&gt;0,Glutamine!#REF!,"")</f>
        <v/>
      </c>
      <c r="G19" s="238" t="str">
        <f>IF(Glutamine!$E15&gt;0,Glutamine!#REF!,"")</f>
        <v/>
      </c>
      <c r="H19" s="243" t="str">
        <f>IF(Glutamine!$E15&gt;0,Glutamine!#REF!,"")</f>
        <v/>
      </c>
      <c r="I19" s="243" t="str">
        <f>IF(Glutamine!$E15&gt;0,Glutamine!#REF!,"")</f>
        <v/>
      </c>
      <c r="J19" s="243" t="str">
        <f>IF(Glutamine!$E15&gt;0,Glutamine!#REF!,"")</f>
        <v/>
      </c>
      <c r="K19" s="243" t="str">
        <f>IF(Glutamine!$E15&gt;0,Glutamine!#REF!,"")</f>
        <v/>
      </c>
      <c r="L19" s="238" t="str">
        <f>IF(Glutamine!$E15&gt;0,Glutamine!#REF!,"")</f>
        <v/>
      </c>
      <c r="M19" s="238" t="str">
        <f>IF(Glutamine!$E15&gt;0,Glutamine!#REF!,"")</f>
        <v/>
      </c>
      <c r="N19" s="238" t="str">
        <f>IF(Glutamine!$E15&gt;0,Glutamine!#REF!,"")</f>
        <v/>
      </c>
      <c r="O19" s="238" t="str">
        <f>IF(Glutamine!$E15&gt;0,Glutamine!#REF!,"")</f>
        <v/>
      </c>
      <c r="P19" s="238" t="str">
        <f>IF(Glutamine!$E15&gt;0,Glutamine!#REF!,"")</f>
        <v/>
      </c>
      <c r="Q19" s="238" t="str">
        <f>IF(Glutamine!$E15&gt;0,Glutamine!#REF!,"")</f>
        <v/>
      </c>
      <c r="R19" s="238" t="str">
        <f>IF(Glutamine!$E15&gt;0,Glutamine!#REF!,"")</f>
        <v/>
      </c>
      <c r="S19" s="238" t="str">
        <f>IF(Glutamine!$E15&gt;0,Glutamine!#REF!,"")</f>
        <v/>
      </c>
      <c r="T19" s="244" t="str">
        <f>IF(Glutamine!$E15&gt;0,Glutamine!#REF!+Glutamine!$E15*Glutamine!#REF!/'In Process Calc.'!$J13,"")</f>
        <v/>
      </c>
      <c r="U19" s="244" t="str">
        <f>IF(Glutamine!$E15&gt;0,Glutamine!#REF!+Glutamine!$E15*Glutamine!#REF!/'In Process Calc.'!$J13,"")</f>
        <v/>
      </c>
      <c r="V19" s="244" t="str">
        <f>IF(Glutamine!$E15&gt;0,Glutamine!#REF!+Glutamine!$E15*Glutamine!#REF!/'In Process Calc.'!$J13,"")</f>
        <v/>
      </c>
      <c r="W19" s="244" t="str">
        <f>IF(Glutamine!$E15&gt;0,Glutamine!#REF!+Glutamine!$E15*Glutamine!#REF!/'In Process Calc.'!$J13,"")</f>
        <v/>
      </c>
      <c r="X19" s="244" t="str">
        <f>IF(Glutamine!$E15&gt;0,Glutamine!#REF!+Glutamine!$E15*Glutamine!#REF!/'In Process Calc.'!$J13,"")</f>
        <v/>
      </c>
      <c r="Y19" s="244" t="str">
        <f>IF(Glutamine!$E15&gt;0,Glutamine!#REF!+Glutamine!$E15*Glutamine!#REF!/'In Process Calc.'!$J13,"")</f>
        <v/>
      </c>
      <c r="Z19" s="244" t="str">
        <f>IF(Glutamine!$E15&gt;0,Glutamine!#REF!+Glutamine!$E15*Glutamine!#REF!/'In Process Calc.'!$J13,"")</f>
        <v/>
      </c>
      <c r="AA19" s="244" t="str">
        <f>IF(Glutamine!$E15&gt;0,Glutamine!#REF!+Glutamine!$E15*Glutamine!#REF!/'In Process Calc.'!$J13,"")</f>
        <v/>
      </c>
      <c r="AB19" s="244" t="str">
        <f>IF(Glutamine!$E15&gt;0,Glutamine!#REF!+Glutamine!$E15*Glutamine!#REF!/'In Process Calc.'!$J13,"")</f>
        <v/>
      </c>
      <c r="AC19" s="244" t="str">
        <f>IF(Glutamine!$E15&gt;0,Glutamine!#REF!+Glutamine!$E15*Glutamine!#REF!/'In Process Calc.'!$J13,"")</f>
        <v/>
      </c>
      <c r="AD19" s="244" t="str">
        <f>IF(Glutamine!$E15&gt;0,Glutamine!#REF!+Glutamine!$E15*Glutamine!#REF!/'In Process Calc.'!$J13,"")</f>
        <v/>
      </c>
      <c r="AE19" s="244" t="str">
        <f>IF(Glutamine!$E15&gt;0,Glutamine!#REF!+Glutamine!$E15*Glutamine!#REF!/'In Process Calc.'!$J13,"")</f>
        <v/>
      </c>
      <c r="AF19" s="244" t="str">
        <f>IF(Glutamine!$E15&gt;0,Glutamine!#REF!+Glutamine!$E15*Glutamine!#REF!/'In Process Calc.'!$J13,"")</f>
        <v/>
      </c>
      <c r="AG19" s="244" t="str">
        <f>IF(Glutamine!$E15&gt;0,Glutamine!#REF!+Glutamine!$E15*Glutamine!#REF!/'In Process Calc.'!$J13,"")</f>
        <v/>
      </c>
      <c r="AH19" s="244" t="str">
        <f>IF(Glutamine!$E15&gt;0,Glutamine!#REF!+Glutamine!$E15*Glutamine!#REF!/'In Process Calc.'!$J13,"")</f>
        <v/>
      </c>
      <c r="AI19" s="244" t="str">
        <f>IF(Glutamine!$E15&gt;0,Glutamine!#REF!+Glutamine!$E15*Glutamine!#REF!/'In Process Calc.'!$J13,"")</f>
        <v/>
      </c>
      <c r="AJ19" s="244" t="str">
        <f>IF(Glutamine!$E15&gt;0,Glutamine!#REF!+Glutamine!$E15*Glutamine!#REF!/'In Process Calc.'!$J13,"")</f>
        <v/>
      </c>
      <c r="AK19" s="244" t="str">
        <f>IF(Glutamine!$E15&gt;0,Glutamine!#REF!+Glutamine!$E15*Glutamine!#REF!/'In Process Calc.'!$J13,"")</f>
        <v/>
      </c>
      <c r="AL19" s="244" t="str">
        <f>IF(Glutamine!$E15&gt;0,Glutamine!#REF!+Glutamine!$E15*Glutamine!#REF!/'In Process Calc.'!$J13,"")</f>
        <v/>
      </c>
      <c r="AM19" s="244" t="str">
        <f>IF(Glutamine!$E15&gt;0,Glutamine!#REF!+Glutamine!$E15*Glutamine!#REF!/'In Process Calc.'!$J13,"")</f>
        <v/>
      </c>
      <c r="AN19" s="244" t="str">
        <f>IF(Glutamine!$E15&gt;0,Glutamine!#REF!+Glutamine!$E15*Glutamine!#REF!/'In Process Calc.'!$J13,"")</f>
        <v/>
      </c>
      <c r="AO19" s="244" t="str">
        <f>IF(Glutamine!$E15&gt;0,Glutamine!#REF!+Glutamine!$E15*Glutamine!#REF!/'In Process Calc.'!$J13,"")</f>
        <v/>
      </c>
      <c r="AP19" s="244" t="str">
        <f>IF(Glutamine!$E15&gt;0,Glutamine!#REF!+Glutamine!$E15*Glutamine!#REF!/'In Process Calc.'!$J13,"")</f>
        <v/>
      </c>
      <c r="AQ19" s="244" t="str">
        <f>IF(Glutamine!$E15&gt;0,Glutamine!#REF!+Glutamine!$E15*Glutamine!#REF!/'In Process Calc.'!$J13,"")</f>
        <v/>
      </c>
      <c r="AR19" s="244" t="str">
        <f>IF(Glutamine!$E15&gt;0,Glutamine!#REF!,"")</f>
        <v/>
      </c>
      <c r="AS19" s="244" t="str">
        <f>IF(Glutamine!$E15&gt;0,Glutamine!#REF!,"")</f>
        <v/>
      </c>
      <c r="AT19" s="244" t="str">
        <f>IF(Glutamine!$E15&gt;0,Glutamine!#REF!,"")</f>
        <v/>
      </c>
      <c r="AU19" s="244" t="str">
        <f>IF(Glutamine!$E15&gt;0,Glutamine!#REF!,"")</f>
        <v/>
      </c>
      <c r="AV19" s="244" t="str">
        <f>IF(Glutamine!$E15&gt;0,Glutamine!#REF!,"")</f>
        <v/>
      </c>
      <c r="AW19" s="244" t="str">
        <f>IF(Glutamine!$E15&gt;0,Glutamine!#REF!,"")</f>
        <v/>
      </c>
      <c r="AX19" s="244" t="str">
        <f>IF(Glutamine!$E15&gt;0,Glutamine!#REF!,"")</f>
        <v/>
      </c>
      <c r="AY19" s="244" t="str">
        <f>IF(Glutamine!$E15&gt;0,Glutamine!#REF!,"")</f>
        <v/>
      </c>
      <c r="AZ19" s="244" t="str">
        <f>IF(Glutamine!$E15&gt;0,Glutamine!#REF!,"")</f>
        <v/>
      </c>
      <c r="BA19" s="244" t="str">
        <f>IF(Glutamine!$E15&gt;0,Glutamine!#REF!,"")</f>
        <v/>
      </c>
      <c r="BB19" s="244" t="str">
        <f>IF(Glutamine!$E15&gt;0,Glutamine!#REF!,"")</f>
        <v/>
      </c>
      <c r="BC19" s="244" t="str">
        <f>IF(Glutamine!$E15&gt;0,Glutamine!#REF!,"")</f>
        <v/>
      </c>
      <c r="BD19" s="244" t="str">
        <f>IF(Glutamine!$E15&gt;0,Glutamine!#REF!,"")</f>
        <v/>
      </c>
      <c r="BE19" s="244" t="str">
        <f>IF(Glutamine!$E15&gt;0,Glutamine!#REF!,"")</f>
        <v/>
      </c>
      <c r="BF19" s="244" t="str">
        <f>IF(Glutamine!$E15&gt;0,Glutamine!#REF!,"")</f>
        <v/>
      </c>
      <c r="BG19" s="244" t="str">
        <f>IF(Glutamine!$E15&gt;0,Glutamine!#REF!,"")</f>
        <v/>
      </c>
      <c r="BH19" s="244" t="str">
        <f>IF(Glutamine!$E15&gt;0,Glutamine!#REF!,"")</f>
        <v/>
      </c>
      <c r="BI19" s="244" t="str">
        <f>IF(Glutamine!$E15&gt;0,Glutamine!#REF!,"")</f>
        <v/>
      </c>
      <c r="BJ19" s="244" t="str">
        <f>IF(Glutamine!$E15&gt;0,Glutamine!#REF!,"")</f>
        <v/>
      </c>
      <c r="BK19" s="244" t="str">
        <f>IF(Glutamine!$E15&gt;0,Glutamine!#REF!,"")</f>
        <v/>
      </c>
      <c r="BL19" s="244" t="str">
        <f>IF(Glutamine!$E15&gt;0,Glutamine!#REF!,"")</f>
        <v/>
      </c>
      <c r="BM19" s="244" t="str">
        <f>IF(Glutamine!$E15&gt;0,Glutamine!#REF!,"")</f>
        <v/>
      </c>
      <c r="BN19" s="244" t="str">
        <f>IF(Glutamine!$E15&gt;0,'In Process Calc.'!#REF!,"")</f>
        <v/>
      </c>
      <c r="BO19" s="244" t="str">
        <f>IF(Glutamine!$E15&gt;0,'In Process Calc.'!#REF!,"")</f>
        <v/>
      </c>
    </row>
    <row r="20" spans="1:67">
      <c r="A20" s="238" t="str">
        <f>IF(Glutamine!$E16&gt;0,Glutamine!$B$1,"")</f>
        <v/>
      </c>
      <c r="B20" s="238" t="str">
        <f>IF(Glutamine!$E16&gt;0,Glutamine!A15+0.1,"")</f>
        <v/>
      </c>
      <c r="C20" s="242" t="str">
        <f>IF(Glutamine!$E16&gt;0,Glutamine!B15,"")</f>
        <v/>
      </c>
      <c r="D20" s="247" t="str">
        <f>IF(Glutamine!$E16&gt;0,Glutamine!C15,"")</f>
        <v/>
      </c>
      <c r="E20" s="238" t="str">
        <f>IF(Glutamine!$E16&gt;0,Glutamine!D15,"")</f>
        <v/>
      </c>
      <c r="F20" s="238" t="str">
        <f>IF(Glutamine!$E16&gt;0,Glutamine!E15,"")</f>
        <v/>
      </c>
      <c r="G20" s="238" t="str">
        <f>IF(Glutamine!$E16&gt;0,Glutamine!G15,"")</f>
        <v/>
      </c>
      <c r="H20" s="243" t="str">
        <f>IF(Glutamine!$E16&gt;0,Glutamine!H15,"")</f>
        <v/>
      </c>
      <c r="I20" s="243" t="str">
        <f>IF(Glutamine!$E16&gt;0,Glutamine!I15,"")</f>
        <v/>
      </c>
      <c r="J20" s="243" t="str">
        <f>IF(Glutamine!$E16&gt;0,Glutamine!J15,"")</f>
        <v/>
      </c>
      <c r="K20" s="243" t="str">
        <f>IF(Glutamine!$E16&gt;0,Glutamine!K15,"")</f>
        <v/>
      </c>
      <c r="L20" s="238" t="str">
        <f>IF(Glutamine!$E16&gt;0,Glutamine!L15,"")</f>
        <v/>
      </c>
      <c r="M20" s="238" t="str">
        <f>IF(Glutamine!$E16&gt;0,Glutamine!M15,"")</f>
        <v/>
      </c>
      <c r="N20" s="238" t="str">
        <f>IF(Glutamine!$E16&gt;0,Glutamine!N15,"")</f>
        <v/>
      </c>
      <c r="O20" s="238" t="str">
        <f>IF(Glutamine!$E16&gt;0,Glutamine!O15,"")</f>
        <v/>
      </c>
      <c r="P20" s="238" t="str">
        <f>IF(Glutamine!$E16&gt;0,Glutamine!P15,"")</f>
        <v/>
      </c>
      <c r="Q20" s="238" t="str">
        <f>IF(Glutamine!$E16&gt;0,Glutamine!Q15,"")</f>
        <v/>
      </c>
      <c r="R20" s="238" t="str">
        <f>IF(Glutamine!$E16&gt;0,Glutamine!R15,"")</f>
        <v/>
      </c>
      <c r="S20" s="238" t="str">
        <f>IF(Glutamine!$E16&gt;0,Glutamine!S15,"")</f>
        <v/>
      </c>
      <c r="T20" s="244" t="str">
        <f>IF(Glutamine!$E16&gt;0,Glutamine!U15+Glutamine!$E16*Glutamine!AS15/'In Process Calc.'!$J14,"")</f>
        <v/>
      </c>
      <c r="U20" s="244" t="str">
        <f>IF(Glutamine!$E16&gt;0,Glutamine!V15+Glutamine!$E16*Glutamine!AT15/'In Process Calc.'!$J14,"")</f>
        <v/>
      </c>
      <c r="V20" s="244" t="str">
        <f>IF(Glutamine!$E16&gt;0,Glutamine!W15+Glutamine!$E16*Glutamine!AU15/'In Process Calc.'!$J14,"")</f>
        <v/>
      </c>
      <c r="W20" s="244" t="str">
        <f>IF(Glutamine!$E16&gt;0,Glutamine!X15+Glutamine!$E16*Glutamine!AV15/'In Process Calc.'!$J14,"")</f>
        <v/>
      </c>
      <c r="X20" s="244" t="str">
        <f>IF(Glutamine!$E16&gt;0,Glutamine!Y15+Glutamine!$E16*Glutamine!AW15/'In Process Calc.'!$J14,"")</f>
        <v/>
      </c>
      <c r="Y20" s="244" t="str">
        <f>IF(Glutamine!$E16&gt;0,Glutamine!Z15+Glutamine!$E16*Glutamine!AX15/'In Process Calc.'!$J14,"")</f>
        <v/>
      </c>
      <c r="Z20" s="244" t="str">
        <f>IF(Glutamine!$E16&gt;0,Glutamine!AA15+Glutamine!$E16*Glutamine!AY15/'In Process Calc.'!$J14,"")</f>
        <v/>
      </c>
      <c r="AA20" s="244" t="str">
        <f>IF(Glutamine!$E16&gt;0,Glutamine!AB15+Glutamine!$E16*Glutamine!AZ15/'In Process Calc.'!$J14,"")</f>
        <v/>
      </c>
      <c r="AB20" s="244" t="str">
        <f>IF(Glutamine!$E16&gt;0,Glutamine!AC15+Glutamine!$E16*Glutamine!BA15/'In Process Calc.'!$J14,"")</f>
        <v/>
      </c>
      <c r="AC20" s="244" t="str">
        <f>IF(Glutamine!$E16&gt;0,Glutamine!AD15+Glutamine!$E16*Glutamine!BB15/'In Process Calc.'!$J14,"")</f>
        <v/>
      </c>
      <c r="AD20" s="244" t="str">
        <f>IF(Glutamine!$E16&gt;0,Glutamine!AE15+Glutamine!$E16*Glutamine!BC15/'In Process Calc.'!$J14,"")</f>
        <v/>
      </c>
      <c r="AE20" s="244" t="str">
        <f>IF(Glutamine!$E16&gt;0,Glutamine!AF15+Glutamine!$E16*Glutamine!BE15/'In Process Calc.'!$J14,"")</f>
        <v/>
      </c>
      <c r="AF20" s="244" t="str">
        <f>IF(Glutamine!$E16&gt;0,Glutamine!AG15+Glutamine!$E16*Glutamine!BF15/'In Process Calc.'!$J14,"")</f>
        <v/>
      </c>
      <c r="AG20" s="244" t="str">
        <f>IF(Glutamine!$E16&gt;0,Glutamine!AH15+Glutamine!$E16*Glutamine!BG15/'In Process Calc.'!$J14,"")</f>
        <v/>
      </c>
      <c r="AH20" s="244" t="str">
        <f>IF(Glutamine!$E16&gt;0,Glutamine!AI15+Glutamine!$E16*Glutamine!BI15/'In Process Calc.'!$J14,"")</f>
        <v/>
      </c>
      <c r="AI20" s="244" t="str">
        <f>IF(Glutamine!$E16&gt;0,Glutamine!AJ15+Glutamine!$E16*Glutamine!BJ15/'In Process Calc.'!$J14,"")</f>
        <v/>
      </c>
      <c r="AJ20" s="244" t="str">
        <f>IF(Glutamine!$E16&gt;0,Glutamine!AK15+Glutamine!$E16*Glutamine!BK15/'In Process Calc.'!$J14,"")</f>
        <v/>
      </c>
      <c r="AK20" s="244" t="str">
        <f>IF(Glutamine!$E16&gt;0,Glutamine!AL15+Glutamine!$E16*Glutamine!BL15/'In Process Calc.'!$J14,"")</f>
        <v/>
      </c>
      <c r="AL20" s="244" t="str">
        <f>IF(Glutamine!$E16&gt;0,Glutamine!AM15+Glutamine!$E16*Glutamine!BM15/'In Process Calc.'!$J14,"")</f>
        <v/>
      </c>
      <c r="AM20" s="244" t="str">
        <f>IF(Glutamine!$E16&gt;0,Glutamine!AN15+Glutamine!$E16*Glutamine!BN15/'In Process Calc.'!$J14,"")</f>
        <v/>
      </c>
      <c r="AN20" s="244" t="str">
        <f>IF(Glutamine!$E16&gt;0,Glutamine!AO15+Glutamine!$E16*Glutamine!BO15/'In Process Calc.'!$J14,"")</f>
        <v/>
      </c>
      <c r="AO20" s="244" t="str">
        <f>IF(Glutamine!$E16&gt;0,Glutamine!AP15+Glutamine!$E16*Glutamine!BP15/'In Process Calc.'!$J14,"")</f>
        <v/>
      </c>
      <c r="AP20" s="244" t="str">
        <f>IF(Glutamine!$E16&gt;0,Glutamine!AQ15+Glutamine!$E16*Glutamine!BQ15/'In Process Calc.'!$J14,"")</f>
        <v/>
      </c>
      <c r="AQ20" s="244" t="str">
        <f>IF(Glutamine!$E16&gt;0,Glutamine!AR15+Glutamine!$E16*Glutamine!BR15/'In Process Calc.'!$J14,"")</f>
        <v/>
      </c>
      <c r="AR20" s="244" t="str">
        <f>IF(Glutamine!$E16&gt;0,Glutamine!AS15,"")</f>
        <v/>
      </c>
      <c r="AS20" s="244" t="str">
        <f>IF(Glutamine!$E16&gt;0,Glutamine!AT15,"")</f>
        <v/>
      </c>
      <c r="AT20" s="244" t="str">
        <f>IF(Glutamine!$E16&gt;0,Glutamine!AU15,"")</f>
        <v/>
      </c>
      <c r="AU20" s="244" t="str">
        <f>IF(Glutamine!$E16&gt;0,Glutamine!AV15,"")</f>
        <v/>
      </c>
      <c r="AV20" s="244" t="str">
        <f>IF(Glutamine!$E16&gt;0,Glutamine!AW15,"")</f>
        <v/>
      </c>
      <c r="AW20" s="244" t="str">
        <f>IF(Glutamine!$E16&gt;0,Glutamine!AX15,"")</f>
        <v/>
      </c>
      <c r="AX20" s="244" t="str">
        <f>IF(Glutamine!$E16&gt;0,Glutamine!AY15,"")</f>
        <v/>
      </c>
      <c r="AY20" s="244" t="str">
        <f>IF(Glutamine!$E16&gt;0,Glutamine!AZ15,"")</f>
        <v/>
      </c>
      <c r="AZ20" s="244" t="str">
        <f>IF(Glutamine!$E16&gt;0,Glutamine!BA15,"")</f>
        <v/>
      </c>
      <c r="BA20" s="244" t="str">
        <f>IF(Glutamine!$E16&gt;0,Glutamine!BB15,"")</f>
        <v/>
      </c>
      <c r="BB20" s="244" t="str">
        <f>IF(Glutamine!$E16&gt;0,Glutamine!BC15,"")</f>
        <v/>
      </c>
      <c r="BC20" s="244" t="str">
        <f>IF(Glutamine!$E16&gt;0,Glutamine!BE15,"")</f>
        <v/>
      </c>
      <c r="BD20" s="244" t="str">
        <f>IF(Glutamine!$E16&gt;0,Glutamine!BF15,"")</f>
        <v/>
      </c>
      <c r="BE20" s="244" t="str">
        <f>IF(Glutamine!$E16&gt;0,Glutamine!BG15,"")</f>
        <v/>
      </c>
      <c r="BF20" s="244" t="str">
        <f>IF(Glutamine!$E16&gt;0,Glutamine!BI15,"")</f>
        <v/>
      </c>
      <c r="BG20" s="244" t="str">
        <f>IF(Glutamine!$E16&gt;0,Glutamine!BJ15,"")</f>
        <v/>
      </c>
      <c r="BH20" s="244" t="str">
        <f>IF(Glutamine!$E16&gt;0,Glutamine!BK15,"")</f>
        <v/>
      </c>
      <c r="BI20" s="244" t="str">
        <f>IF(Glutamine!$E16&gt;0,Glutamine!BL15,"")</f>
        <v/>
      </c>
      <c r="BJ20" s="244" t="str">
        <f>IF(Glutamine!$E16&gt;0,Glutamine!BM15,"")</f>
        <v/>
      </c>
      <c r="BK20" s="244" t="str">
        <f>IF(Glutamine!$E16&gt;0,Glutamine!BN15,"")</f>
        <v/>
      </c>
      <c r="BL20" s="244" t="str">
        <f>IF(Glutamine!$E16&gt;0,Glutamine!BO15,"")</f>
        <v/>
      </c>
      <c r="BM20" s="244" t="str">
        <f>IF(Glutamine!$E16&gt;0,Glutamine!BP15,"")</f>
        <v/>
      </c>
      <c r="BN20" s="244" t="str">
        <f>IF(Glutamine!$E16&gt;0,'In Process Calc.'!B13,"")</f>
        <v/>
      </c>
      <c r="BO20" s="244" t="str">
        <f>IF(Glutamine!$E16&gt;0,'In Process Calc.'!C13,"")</f>
        <v/>
      </c>
    </row>
    <row r="21" spans="1:67">
      <c r="A21" s="238" t="e">
        <f>IF(Glutamine!#REF!&gt;0,Glutamine!$B$1,"")</f>
        <v>#REF!</v>
      </c>
      <c r="B21" s="238" t="e">
        <f>IF(Glutamine!#REF!&gt;0,Glutamine!A16+0.1,"")</f>
        <v>#REF!</v>
      </c>
      <c r="C21" s="242" t="e">
        <f>IF(Glutamine!#REF!&gt;0,Glutamine!B16,"")</f>
        <v>#REF!</v>
      </c>
      <c r="D21" s="247" t="e">
        <f>IF(Glutamine!#REF!&gt;0,Glutamine!C16,"")</f>
        <v>#REF!</v>
      </c>
      <c r="E21" s="238" t="e">
        <f>IF(Glutamine!#REF!&gt;0,Glutamine!D16,"")</f>
        <v>#REF!</v>
      </c>
      <c r="F21" s="238" t="e">
        <f>IF(Glutamine!#REF!&gt;0,Glutamine!E16,"")</f>
        <v>#REF!</v>
      </c>
      <c r="G21" s="238" t="e">
        <f>IF(Glutamine!#REF!&gt;0,Glutamine!G16,"")</f>
        <v>#REF!</v>
      </c>
      <c r="H21" s="243" t="e">
        <f>IF(Glutamine!#REF!&gt;0,Glutamine!H16,"")</f>
        <v>#REF!</v>
      </c>
      <c r="I21" s="243" t="e">
        <f>IF(Glutamine!#REF!&gt;0,Glutamine!I16,"")</f>
        <v>#REF!</v>
      </c>
      <c r="J21" s="243" t="e">
        <f>IF(Glutamine!#REF!&gt;0,Glutamine!J16,"")</f>
        <v>#REF!</v>
      </c>
      <c r="K21" s="243" t="e">
        <f>IF(Glutamine!#REF!&gt;0,Glutamine!K16,"")</f>
        <v>#REF!</v>
      </c>
      <c r="L21" s="238" t="e">
        <f>IF(Glutamine!#REF!&gt;0,Glutamine!L16,"")</f>
        <v>#REF!</v>
      </c>
      <c r="M21" s="238" t="e">
        <f>IF(Glutamine!#REF!&gt;0,Glutamine!M16,"")</f>
        <v>#REF!</v>
      </c>
      <c r="N21" s="238" t="e">
        <f>IF(Glutamine!#REF!&gt;0,Glutamine!N16,"")</f>
        <v>#REF!</v>
      </c>
      <c r="O21" s="238" t="e">
        <f>IF(Glutamine!#REF!&gt;0,Glutamine!O16,"")</f>
        <v>#REF!</v>
      </c>
      <c r="P21" s="238" t="e">
        <f>IF(Glutamine!#REF!&gt;0,Glutamine!P16,"")</f>
        <v>#REF!</v>
      </c>
      <c r="Q21" s="238" t="e">
        <f>IF(Glutamine!#REF!&gt;0,Glutamine!Q16,"")</f>
        <v>#REF!</v>
      </c>
      <c r="R21" s="238" t="e">
        <f>IF(Glutamine!#REF!&gt;0,Glutamine!R16,"")</f>
        <v>#REF!</v>
      </c>
      <c r="S21" s="238" t="e">
        <f>IF(Glutamine!#REF!&gt;0,Glutamine!S16,"")</f>
        <v>#REF!</v>
      </c>
      <c r="T21" s="244" t="e">
        <f>IF(Glutamine!#REF!&gt;0,Glutamine!U16+Glutamine!#REF!*Glutamine!AS16/'In Process Calc.'!$J15,"")</f>
        <v>#REF!</v>
      </c>
      <c r="U21" s="244" t="e">
        <f>IF(Glutamine!#REF!&gt;0,Glutamine!V16+Glutamine!#REF!*Glutamine!AT16/'In Process Calc.'!$J15,"")</f>
        <v>#REF!</v>
      </c>
      <c r="V21" s="244" t="e">
        <f>IF(Glutamine!#REF!&gt;0,Glutamine!W16+Glutamine!#REF!*Glutamine!AU16/'In Process Calc.'!$J15,"")</f>
        <v>#REF!</v>
      </c>
      <c r="W21" s="244" t="e">
        <f>IF(Glutamine!#REF!&gt;0,Glutamine!X16+Glutamine!#REF!*Glutamine!AV16/'In Process Calc.'!$J15,"")</f>
        <v>#REF!</v>
      </c>
      <c r="X21" s="244" t="e">
        <f>IF(Glutamine!#REF!&gt;0,Glutamine!Y16+Glutamine!#REF!*Glutamine!AW16/'In Process Calc.'!$J15,"")</f>
        <v>#REF!</v>
      </c>
      <c r="Y21" s="244" t="e">
        <f>IF(Glutamine!#REF!&gt;0,Glutamine!Z16+Glutamine!#REF!*Glutamine!AX16/'In Process Calc.'!$J15,"")</f>
        <v>#REF!</v>
      </c>
      <c r="Z21" s="244" t="e">
        <f>IF(Glutamine!#REF!&gt;0,Glutamine!AA16+Glutamine!#REF!*Glutamine!AY16/'In Process Calc.'!$J15,"")</f>
        <v>#REF!</v>
      </c>
      <c r="AA21" s="244" t="e">
        <f>IF(Glutamine!#REF!&gt;0,Glutamine!AB16+Glutamine!#REF!*Glutamine!AZ16/'In Process Calc.'!$J15,"")</f>
        <v>#REF!</v>
      </c>
      <c r="AB21" s="244" t="e">
        <f>IF(Glutamine!#REF!&gt;0,Glutamine!AC16+Glutamine!#REF!*Glutamine!BA16/'In Process Calc.'!$J15,"")</f>
        <v>#REF!</v>
      </c>
      <c r="AC21" s="244" t="e">
        <f>IF(Glutamine!#REF!&gt;0,Glutamine!AD16+Glutamine!#REF!*Glutamine!BB16/'In Process Calc.'!$J15,"")</f>
        <v>#REF!</v>
      </c>
      <c r="AD21" s="244" t="e">
        <f>IF(Glutamine!#REF!&gt;0,Glutamine!AE16+Glutamine!#REF!*Glutamine!BC16/'In Process Calc.'!$J15,"")</f>
        <v>#REF!</v>
      </c>
      <c r="AE21" s="244" t="e">
        <f>IF(Glutamine!#REF!&gt;0,Glutamine!AF16+Glutamine!#REF!*Glutamine!BE16/'In Process Calc.'!$J15,"")</f>
        <v>#REF!</v>
      </c>
      <c r="AF21" s="244" t="e">
        <f>IF(Glutamine!#REF!&gt;0,Glutamine!AG16+Glutamine!#REF!*Glutamine!BF16/'In Process Calc.'!$J15,"")</f>
        <v>#REF!</v>
      </c>
      <c r="AG21" s="244" t="e">
        <f>IF(Glutamine!#REF!&gt;0,Glutamine!AH16+Glutamine!#REF!*Glutamine!BG16/'In Process Calc.'!$J15,"")</f>
        <v>#REF!</v>
      </c>
      <c r="AH21" s="244" t="e">
        <f>IF(Glutamine!#REF!&gt;0,Glutamine!AI16+Glutamine!#REF!*Glutamine!BI16/'In Process Calc.'!$J15,"")</f>
        <v>#REF!</v>
      </c>
      <c r="AI21" s="244" t="e">
        <f>IF(Glutamine!#REF!&gt;0,Glutamine!AJ16+Glutamine!#REF!*Glutamine!BJ16/'In Process Calc.'!$J15,"")</f>
        <v>#REF!</v>
      </c>
      <c r="AJ21" s="244" t="e">
        <f>IF(Glutamine!#REF!&gt;0,Glutamine!AK16+Glutamine!#REF!*Glutamine!BK16/'In Process Calc.'!$J15,"")</f>
        <v>#REF!</v>
      </c>
      <c r="AK21" s="244" t="e">
        <f>IF(Glutamine!#REF!&gt;0,Glutamine!AL16+Glutamine!#REF!*Glutamine!BL16/'In Process Calc.'!$J15,"")</f>
        <v>#REF!</v>
      </c>
      <c r="AL21" s="244" t="e">
        <f>IF(Glutamine!#REF!&gt;0,Glutamine!AM16+Glutamine!#REF!*Glutamine!BM16/'In Process Calc.'!$J15,"")</f>
        <v>#REF!</v>
      </c>
      <c r="AM21" s="244" t="e">
        <f>IF(Glutamine!#REF!&gt;0,Glutamine!AN16+Glutamine!#REF!*Glutamine!BN16/'In Process Calc.'!$J15,"")</f>
        <v>#REF!</v>
      </c>
      <c r="AN21" s="244" t="e">
        <f>IF(Glutamine!#REF!&gt;0,Glutamine!AO16+Glutamine!#REF!*Glutamine!BO16/'In Process Calc.'!$J15,"")</f>
        <v>#REF!</v>
      </c>
      <c r="AO21" s="244" t="e">
        <f>IF(Glutamine!#REF!&gt;0,Glutamine!AP16+Glutamine!#REF!*Glutamine!BP16/'In Process Calc.'!$J15,"")</f>
        <v>#REF!</v>
      </c>
      <c r="AP21" s="244" t="e">
        <f>IF(Glutamine!#REF!&gt;0,Glutamine!AQ16+Glutamine!#REF!*Glutamine!BQ16/'In Process Calc.'!$J15,"")</f>
        <v>#REF!</v>
      </c>
      <c r="AQ21" s="244" t="e">
        <f>IF(Glutamine!#REF!&gt;0,Glutamine!AR16+Glutamine!#REF!*Glutamine!BR16/'In Process Calc.'!$J15,"")</f>
        <v>#REF!</v>
      </c>
      <c r="AR21" s="244" t="e">
        <f>IF(Glutamine!#REF!&gt;0,Glutamine!AS16,"")</f>
        <v>#REF!</v>
      </c>
      <c r="AS21" s="244" t="e">
        <f>IF(Glutamine!#REF!&gt;0,Glutamine!AT16,"")</f>
        <v>#REF!</v>
      </c>
      <c r="AT21" s="244" t="e">
        <f>IF(Glutamine!#REF!&gt;0,Glutamine!AU16,"")</f>
        <v>#REF!</v>
      </c>
      <c r="AU21" s="244" t="e">
        <f>IF(Glutamine!#REF!&gt;0,Glutamine!AV16,"")</f>
        <v>#REF!</v>
      </c>
      <c r="AV21" s="244" t="e">
        <f>IF(Glutamine!#REF!&gt;0,Glutamine!AW16,"")</f>
        <v>#REF!</v>
      </c>
      <c r="AW21" s="244" t="e">
        <f>IF(Glutamine!#REF!&gt;0,Glutamine!AX16,"")</f>
        <v>#REF!</v>
      </c>
      <c r="AX21" s="244" t="e">
        <f>IF(Glutamine!#REF!&gt;0,Glutamine!AY16,"")</f>
        <v>#REF!</v>
      </c>
      <c r="AY21" s="244" t="e">
        <f>IF(Glutamine!#REF!&gt;0,Glutamine!AZ16,"")</f>
        <v>#REF!</v>
      </c>
      <c r="AZ21" s="244" t="e">
        <f>IF(Glutamine!#REF!&gt;0,Glutamine!BA16,"")</f>
        <v>#REF!</v>
      </c>
      <c r="BA21" s="244" t="e">
        <f>IF(Glutamine!#REF!&gt;0,Glutamine!BB16,"")</f>
        <v>#REF!</v>
      </c>
      <c r="BB21" s="244" t="e">
        <f>IF(Glutamine!#REF!&gt;0,Glutamine!BC16,"")</f>
        <v>#REF!</v>
      </c>
      <c r="BC21" s="244" t="e">
        <f>IF(Glutamine!#REF!&gt;0,Glutamine!BE16,"")</f>
        <v>#REF!</v>
      </c>
      <c r="BD21" s="244" t="e">
        <f>IF(Glutamine!#REF!&gt;0,Glutamine!BF16,"")</f>
        <v>#REF!</v>
      </c>
      <c r="BE21" s="244" t="e">
        <f>IF(Glutamine!#REF!&gt;0,Glutamine!BG16,"")</f>
        <v>#REF!</v>
      </c>
      <c r="BF21" s="244" t="e">
        <f>IF(Glutamine!#REF!&gt;0,Glutamine!BI16,"")</f>
        <v>#REF!</v>
      </c>
      <c r="BG21" s="244" t="e">
        <f>IF(Glutamine!#REF!&gt;0,Glutamine!BJ16,"")</f>
        <v>#REF!</v>
      </c>
      <c r="BH21" s="244" t="e">
        <f>IF(Glutamine!#REF!&gt;0,Glutamine!BK16,"")</f>
        <v>#REF!</v>
      </c>
      <c r="BI21" s="244" t="e">
        <f>IF(Glutamine!#REF!&gt;0,Glutamine!BL16,"")</f>
        <v>#REF!</v>
      </c>
      <c r="BJ21" s="244" t="e">
        <f>IF(Glutamine!#REF!&gt;0,Glutamine!BM16,"")</f>
        <v>#REF!</v>
      </c>
      <c r="BK21" s="244" t="e">
        <f>IF(Glutamine!#REF!&gt;0,Glutamine!BN16,"")</f>
        <v>#REF!</v>
      </c>
      <c r="BL21" s="244" t="e">
        <f>IF(Glutamine!#REF!&gt;0,Glutamine!BO16,"")</f>
        <v>#REF!</v>
      </c>
      <c r="BM21" s="244" t="e">
        <f>IF(Glutamine!#REF!&gt;0,Glutamine!BP16,"")</f>
        <v>#REF!</v>
      </c>
      <c r="BN21" s="244" t="e">
        <f>IF(Glutamine!#REF!&gt;0,'In Process Calc.'!B14,"")</f>
        <v>#REF!</v>
      </c>
      <c r="BO21" s="244" t="e">
        <f>IF(Glutamine!#REF!&gt;0,'In Process Calc.'!C14,"")</f>
        <v>#REF!</v>
      </c>
    </row>
    <row r="22" spans="1:67">
      <c r="A22" s="238" t="str">
        <f>IF(Glutamine!$E17&gt;0,Glutamine!$B$1,"")</f>
        <v/>
      </c>
      <c r="B22" s="238" t="str">
        <f>IF(Glutamine!$E17&gt;0,Glutamine!#REF!+0.1,"")</f>
        <v/>
      </c>
      <c r="C22" s="242" t="str">
        <f>IF(Glutamine!$E17&gt;0,Glutamine!#REF!,"")</f>
        <v/>
      </c>
      <c r="D22" s="247" t="str">
        <f>IF(Glutamine!$E17&gt;0,Glutamine!#REF!,"")</f>
        <v/>
      </c>
      <c r="E22" s="238" t="str">
        <f>IF(Glutamine!$E17&gt;0,Glutamine!#REF!,"")</f>
        <v/>
      </c>
      <c r="F22" s="238" t="str">
        <f>IF(Glutamine!$E17&gt;0,Glutamine!#REF!,"")</f>
        <v/>
      </c>
      <c r="G22" s="238" t="str">
        <f>IF(Glutamine!$E17&gt;0,Glutamine!#REF!,"")</f>
        <v/>
      </c>
      <c r="H22" s="243" t="str">
        <f>IF(Glutamine!$E17&gt;0,Glutamine!#REF!,"")</f>
        <v/>
      </c>
      <c r="I22" s="243" t="str">
        <f>IF(Glutamine!$E17&gt;0,Glutamine!#REF!,"")</f>
        <v/>
      </c>
      <c r="J22" s="243" t="str">
        <f>IF(Glutamine!$E17&gt;0,Glutamine!#REF!,"")</f>
        <v/>
      </c>
      <c r="K22" s="243" t="str">
        <f>IF(Glutamine!$E17&gt;0,Glutamine!#REF!,"")</f>
        <v/>
      </c>
      <c r="L22" s="238" t="str">
        <f>IF(Glutamine!$E17&gt;0,Glutamine!#REF!,"")</f>
        <v/>
      </c>
      <c r="M22" s="238" t="str">
        <f>IF(Glutamine!$E17&gt;0,Glutamine!#REF!,"")</f>
        <v/>
      </c>
      <c r="N22" s="238" t="str">
        <f>IF(Glutamine!$E17&gt;0,Glutamine!#REF!,"")</f>
        <v/>
      </c>
      <c r="O22" s="238" t="str">
        <f>IF(Glutamine!$E17&gt;0,Glutamine!#REF!,"")</f>
        <v/>
      </c>
      <c r="P22" s="238" t="str">
        <f>IF(Glutamine!$E17&gt;0,Glutamine!#REF!,"")</f>
        <v/>
      </c>
      <c r="Q22" s="238" t="str">
        <f>IF(Glutamine!$E17&gt;0,Glutamine!#REF!,"")</f>
        <v/>
      </c>
      <c r="R22" s="238" t="str">
        <f>IF(Glutamine!$E17&gt;0,Glutamine!#REF!,"")</f>
        <v/>
      </c>
      <c r="S22" s="238" t="str">
        <f>IF(Glutamine!$E17&gt;0,Glutamine!#REF!,"")</f>
        <v/>
      </c>
      <c r="T22" s="244" t="str">
        <f>IF(Glutamine!$E17&gt;0,Glutamine!#REF!+Glutamine!$E17*Glutamine!#REF!/'In Process Calc.'!$J16,"")</f>
        <v/>
      </c>
      <c r="U22" s="244" t="str">
        <f>IF(Glutamine!$E17&gt;0,Glutamine!#REF!+Glutamine!$E17*Glutamine!#REF!/'In Process Calc.'!$J16,"")</f>
        <v/>
      </c>
      <c r="V22" s="244" t="str">
        <f>IF(Glutamine!$E17&gt;0,Glutamine!#REF!+Glutamine!$E17*Glutamine!#REF!/'In Process Calc.'!$J16,"")</f>
        <v/>
      </c>
      <c r="W22" s="244" t="str">
        <f>IF(Glutamine!$E17&gt;0,Glutamine!#REF!+Glutamine!$E17*Glutamine!#REF!/'In Process Calc.'!$J16,"")</f>
        <v/>
      </c>
      <c r="X22" s="244" t="str">
        <f>IF(Glutamine!$E17&gt;0,Glutamine!#REF!+Glutamine!$E17*Glutamine!#REF!/'In Process Calc.'!$J16,"")</f>
        <v/>
      </c>
      <c r="Y22" s="244" t="str">
        <f>IF(Glutamine!$E17&gt;0,Glutamine!#REF!+Glutamine!$E17*Glutamine!#REF!/'In Process Calc.'!$J16,"")</f>
        <v/>
      </c>
      <c r="Z22" s="244" t="str">
        <f>IF(Glutamine!$E17&gt;0,Glutamine!#REF!+Glutamine!$E17*Glutamine!#REF!/'In Process Calc.'!$J16,"")</f>
        <v/>
      </c>
      <c r="AA22" s="244" t="str">
        <f>IF(Glutamine!$E17&gt;0,Glutamine!#REF!+Glutamine!$E17*Glutamine!#REF!/'In Process Calc.'!$J16,"")</f>
        <v/>
      </c>
      <c r="AB22" s="244" t="str">
        <f>IF(Glutamine!$E17&gt;0,Glutamine!#REF!+Glutamine!$E17*Glutamine!#REF!/'In Process Calc.'!$J16,"")</f>
        <v/>
      </c>
      <c r="AC22" s="244" t="str">
        <f>IF(Glutamine!$E17&gt;0,Glutamine!#REF!+Glutamine!$E17*Glutamine!#REF!/'In Process Calc.'!$J16,"")</f>
        <v/>
      </c>
      <c r="AD22" s="244" t="str">
        <f>IF(Glutamine!$E17&gt;0,Glutamine!#REF!+Glutamine!$E17*Glutamine!#REF!/'In Process Calc.'!$J16,"")</f>
        <v/>
      </c>
      <c r="AE22" s="244" t="str">
        <f>IF(Glutamine!$E17&gt;0,Glutamine!#REF!+Glutamine!$E17*Glutamine!#REF!/'In Process Calc.'!$J16,"")</f>
        <v/>
      </c>
      <c r="AF22" s="244" t="str">
        <f>IF(Glutamine!$E17&gt;0,Glutamine!#REF!+Glutamine!$E17*Glutamine!#REF!/'In Process Calc.'!$J16,"")</f>
        <v/>
      </c>
      <c r="AG22" s="244" t="str">
        <f>IF(Glutamine!$E17&gt;0,Glutamine!#REF!+Glutamine!$E17*Glutamine!#REF!/'In Process Calc.'!$J16,"")</f>
        <v/>
      </c>
      <c r="AH22" s="244" t="str">
        <f>IF(Glutamine!$E17&gt;0,Glutamine!#REF!+Glutamine!$E17*Glutamine!#REF!/'In Process Calc.'!$J16,"")</f>
        <v/>
      </c>
      <c r="AI22" s="244" t="str">
        <f>IF(Glutamine!$E17&gt;0,Glutamine!#REF!+Glutamine!$E17*Glutamine!#REF!/'In Process Calc.'!$J16,"")</f>
        <v/>
      </c>
      <c r="AJ22" s="244" t="str">
        <f>IF(Glutamine!$E17&gt;0,Glutamine!#REF!+Glutamine!$E17*Glutamine!#REF!/'In Process Calc.'!$J16,"")</f>
        <v/>
      </c>
      <c r="AK22" s="244" t="str">
        <f>IF(Glutamine!$E17&gt;0,Glutamine!#REF!+Glutamine!$E17*Glutamine!#REF!/'In Process Calc.'!$J16,"")</f>
        <v/>
      </c>
      <c r="AL22" s="244" t="str">
        <f>IF(Glutamine!$E17&gt;0,Glutamine!#REF!+Glutamine!$E17*Glutamine!#REF!/'In Process Calc.'!$J16,"")</f>
        <v/>
      </c>
      <c r="AM22" s="244" t="str">
        <f>IF(Glutamine!$E17&gt;0,Glutamine!#REF!+Glutamine!$E17*Glutamine!#REF!/'In Process Calc.'!$J16,"")</f>
        <v/>
      </c>
      <c r="AN22" s="244" t="str">
        <f>IF(Glutamine!$E17&gt;0,Glutamine!#REF!+Glutamine!$E17*Glutamine!#REF!/'In Process Calc.'!$J16,"")</f>
        <v/>
      </c>
      <c r="AO22" s="244" t="str">
        <f>IF(Glutamine!$E17&gt;0,Glutamine!#REF!+Glutamine!$E17*Glutamine!#REF!/'In Process Calc.'!$J16,"")</f>
        <v/>
      </c>
      <c r="AP22" s="244" t="str">
        <f>IF(Glutamine!$E17&gt;0,Glutamine!#REF!+Glutamine!$E17*Glutamine!#REF!/'In Process Calc.'!$J16,"")</f>
        <v/>
      </c>
      <c r="AQ22" s="244" t="str">
        <f>IF(Glutamine!$E17&gt;0,Glutamine!#REF!+Glutamine!$E17*Glutamine!#REF!/'In Process Calc.'!$J16,"")</f>
        <v/>
      </c>
      <c r="AR22" s="244" t="str">
        <f>IF(Glutamine!$E17&gt;0,Glutamine!#REF!,"")</f>
        <v/>
      </c>
      <c r="AS22" s="244" t="str">
        <f>IF(Glutamine!$E17&gt;0,Glutamine!#REF!,"")</f>
        <v/>
      </c>
      <c r="AT22" s="244" t="str">
        <f>IF(Glutamine!$E17&gt;0,Glutamine!#REF!,"")</f>
        <v/>
      </c>
      <c r="AU22" s="244" t="str">
        <f>IF(Glutamine!$E17&gt;0,Glutamine!#REF!,"")</f>
        <v/>
      </c>
      <c r="AV22" s="244" t="str">
        <f>IF(Glutamine!$E17&gt;0,Glutamine!#REF!,"")</f>
        <v/>
      </c>
      <c r="AW22" s="244" t="str">
        <f>IF(Glutamine!$E17&gt;0,Glutamine!#REF!,"")</f>
        <v/>
      </c>
      <c r="AX22" s="244" t="str">
        <f>IF(Glutamine!$E17&gt;0,Glutamine!#REF!,"")</f>
        <v/>
      </c>
      <c r="AY22" s="244" t="str">
        <f>IF(Glutamine!$E17&gt;0,Glutamine!#REF!,"")</f>
        <v/>
      </c>
      <c r="AZ22" s="244" t="str">
        <f>IF(Glutamine!$E17&gt;0,Glutamine!#REF!,"")</f>
        <v/>
      </c>
      <c r="BA22" s="244" t="str">
        <f>IF(Glutamine!$E17&gt;0,Glutamine!#REF!,"")</f>
        <v/>
      </c>
      <c r="BB22" s="244" t="str">
        <f>IF(Glutamine!$E17&gt;0,Glutamine!#REF!,"")</f>
        <v/>
      </c>
      <c r="BC22" s="244" t="str">
        <f>IF(Glutamine!$E17&gt;0,Glutamine!#REF!,"")</f>
        <v/>
      </c>
      <c r="BD22" s="244" t="str">
        <f>IF(Glutamine!$E17&gt;0,Glutamine!#REF!,"")</f>
        <v/>
      </c>
      <c r="BE22" s="244" t="str">
        <f>IF(Glutamine!$E17&gt;0,Glutamine!#REF!,"")</f>
        <v/>
      </c>
      <c r="BF22" s="244" t="str">
        <f>IF(Glutamine!$E17&gt;0,Glutamine!#REF!,"")</f>
        <v/>
      </c>
      <c r="BG22" s="244" t="str">
        <f>IF(Glutamine!$E17&gt;0,Glutamine!#REF!,"")</f>
        <v/>
      </c>
      <c r="BH22" s="244" t="str">
        <f>IF(Glutamine!$E17&gt;0,Glutamine!#REF!,"")</f>
        <v/>
      </c>
      <c r="BI22" s="244" t="str">
        <f>IF(Glutamine!$E17&gt;0,Glutamine!#REF!,"")</f>
        <v/>
      </c>
      <c r="BJ22" s="244" t="str">
        <f>IF(Glutamine!$E17&gt;0,Glutamine!#REF!,"")</f>
        <v/>
      </c>
      <c r="BK22" s="244" t="str">
        <f>IF(Glutamine!$E17&gt;0,Glutamine!#REF!,"")</f>
        <v/>
      </c>
      <c r="BL22" s="244" t="str">
        <f>IF(Glutamine!$E17&gt;0,Glutamine!#REF!,"")</f>
        <v/>
      </c>
      <c r="BM22" s="244" t="str">
        <f>IF(Glutamine!$E17&gt;0,Glutamine!#REF!,"")</f>
        <v/>
      </c>
      <c r="BN22" s="244" t="str">
        <f>IF(Glutamine!$E17&gt;0,'In Process Calc.'!B15,"")</f>
        <v/>
      </c>
      <c r="BO22" s="244" t="str">
        <f>IF(Glutamine!$E17&gt;0,'In Process Calc.'!C15,"")</f>
        <v/>
      </c>
    </row>
    <row r="23" spans="1:67">
      <c r="A23" s="238" t="str">
        <f>IF(Glutamine!$E18&gt;0,Glutamine!$B$1,"")</f>
        <v/>
      </c>
      <c r="B23" s="238" t="str">
        <f>IF(Glutamine!$E18&gt;0,Glutamine!A17+0.1,"")</f>
        <v/>
      </c>
      <c r="C23" s="242" t="str">
        <f>IF(Glutamine!$E18&gt;0,Glutamine!B17,"")</f>
        <v/>
      </c>
      <c r="D23" s="247" t="str">
        <f>IF(Glutamine!$E18&gt;0,Glutamine!C17,"")</f>
        <v/>
      </c>
      <c r="E23" s="238" t="str">
        <f>IF(Glutamine!$E18&gt;0,Glutamine!D17,"")</f>
        <v/>
      </c>
      <c r="F23" s="238" t="str">
        <f>IF(Glutamine!$E18&gt;0,Glutamine!E17,"")</f>
        <v/>
      </c>
      <c r="G23" s="238" t="str">
        <f>IF(Glutamine!$E18&gt;0,Glutamine!G17,"")</f>
        <v/>
      </c>
      <c r="H23" s="243" t="str">
        <f>IF(Glutamine!$E18&gt;0,Glutamine!H17,"")</f>
        <v/>
      </c>
      <c r="I23" s="243" t="str">
        <f>IF(Glutamine!$E18&gt;0,Glutamine!I17,"")</f>
        <v/>
      </c>
      <c r="J23" s="243" t="str">
        <f>IF(Glutamine!$E18&gt;0,Glutamine!J17,"")</f>
        <v/>
      </c>
      <c r="K23" s="243" t="str">
        <f>IF(Glutamine!$E18&gt;0,Glutamine!K17,"")</f>
        <v/>
      </c>
      <c r="L23" s="238" t="str">
        <f>IF(Glutamine!$E18&gt;0,Glutamine!L17,"")</f>
        <v/>
      </c>
      <c r="M23" s="238" t="str">
        <f>IF(Glutamine!$E18&gt;0,Glutamine!M17,"")</f>
        <v/>
      </c>
      <c r="N23" s="238" t="str">
        <f>IF(Glutamine!$E18&gt;0,Glutamine!N17,"")</f>
        <v/>
      </c>
      <c r="O23" s="238" t="str">
        <f>IF(Glutamine!$E18&gt;0,Glutamine!O17,"")</f>
        <v/>
      </c>
      <c r="P23" s="238" t="str">
        <f>IF(Glutamine!$E18&gt;0,Glutamine!P17,"")</f>
        <v/>
      </c>
      <c r="Q23" s="238" t="str">
        <f>IF(Glutamine!$E18&gt;0,Glutamine!Q17,"")</f>
        <v/>
      </c>
      <c r="R23" s="238" t="str">
        <f>IF(Glutamine!$E18&gt;0,Glutamine!R17,"")</f>
        <v/>
      </c>
      <c r="S23" s="238" t="str">
        <f>IF(Glutamine!$E18&gt;0,Glutamine!S17,"")</f>
        <v/>
      </c>
      <c r="T23" s="244" t="str">
        <f>IF(Glutamine!$E18&gt;0,Glutamine!U17+Glutamine!$E18*Glutamine!AS17/'In Process Calc.'!$J17,"")</f>
        <v/>
      </c>
      <c r="U23" s="244" t="str">
        <f>IF(Glutamine!$E18&gt;0,Glutamine!V17+Glutamine!$E18*Glutamine!AT17/'In Process Calc.'!$J17,"")</f>
        <v/>
      </c>
      <c r="V23" s="244" t="str">
        <f>IF(Glutamine!$E18&gt;0,Glutamine!W17+Glutamine!$E18*Glutamine!AU17/'In Process Calc.'!$J17,"")</f>
        <v/>
      </c>
      <c r="W23" s="244" t="str">
        <f>IF(Glutamine!$E18&gt;0,Glutamine!X17+Glutamine!$E18*Glutamine!AV17/'In Process Calc.'!$J17,"")</f>
        <v/>
      </c>
      <c r="X23" s="244" t="str">
        <f>IF(Glutamine!$E18&gt;0,Glutamine!Y17+Glutamine!$E18*Glutamine!AW17/'In Process Calc.'!$J17,"")</f>
        <v/>
      </c>
      <c r="Y23" s="244" t="str">
        <f>IF(Glutamine!$E18&gt;0,Glutamine!Z17+Glutamine!$E18*Glutamine!AX17/'In Process Calc.'!$J17,"")</f>
        <v/>
      </c>
      <c r="Z23" s="244" t="str">
        <f>IF(Glutamine!$E18&gt;0,Glutamine!AA17+Glutamine!$E18*Glutamine!AY17/'In Process Calc.'!$J17,"")</f>
        <v/>
      </c>
      <c r="AA23" s="244" t="str">
        <f>IF(Glutamine!$E18&gt;0,Glutamine!AB17+Glutamine!$E18*Glutamine!AZ17/'In Process Calc.'!$J17,"")</f>
        <v/>
      </c>
      <c r="AB23" s="244" t="str">
        <f>IF(Glutamine!$E18&gt;0,Glutamine!AC17+Glutamine!$E18*Glutamine!BA17/'In Process Calc.'!$J17,"")</f>
        <v/>
      </c>
      <c r="AC23" s="244" t="str">
        <f>IF(Glutamine!$E18&gt;0,Glutamine!AD17+Glutamine!$E18*Glutamine!BB17/'In Process Calc.'!$J17,"")</f>
        <v/>
      </c>
      <c r="AD23" s="244" t="str">
        <f>IF(Glutamine!$E18&gt;0,Glutamine!AE17+Glutamine!$E18*Glutamine!BC17/'In Process Calc.'!$J17,"")</f>
        <v/>
      </c>
      <c r="AE23" s="244" t="str">
        <f>IF(Glutamine!$E18&gt;0,Glutamine!AF17+Glutamine!$E18*Glutamine!BE17/'In Process Calc.'!$J17,"")</f>
        <v/>
      </c>
      <c r="AF23" s="244" t="str">
        <f>IF(Glutamine!$E18&gt;0,Glutamine!AG17+Glutamine!$E18*Glutamine!BF17/'In Process Calc.'!$J17,"")</f>
        <v/>
      </c>
      <c r="AG23" s="244" t="str">
        <f>IF(Glutamine!$E18&gt;0,Glutamine!AH17+Glutamine!$E18*Glutamine!BG17/'In Process Calc.'!$J17,"")</f>
        <v/>
      </c>
      <c r="AH23" s="244" t="str">
        <f>IF(Glutamine!$E18&gt;0,Glutamine!AI17+Glutamine!$E18*Glutamine!BI17/'In Process Calc.'!$J17,"")</f>
        <v/>
      </c>
      <c r="AI23" s="244" t="str">
        <f>IF(Glutamine!$E18&gt;0,Glutamine!AJ17+Glutamine!$E18*Glutamine!BJ17/'In Process Calc.'!$J17,"")</f>
        <v/>
      </c>
      <c r="AJ23" s="244" t="str">
        <f>IF(Glutamine!$E18&gt;0,Glutamine!AK17+Glutamine!$E18*Glutamine!BK17/'In Process Calc.'!$J17,"")</f>
        <v/>
      </c>
      <c r="AK23" s="244" t="str">
        <f>IF(Glutamine!$E18&gt;0,Glutamine!AL17+Glutamine!$E18*Glutamine!BL17/'In Process Calc.'!$J17,"")</f>
        <v/>
      </c>
      <c r="AL23" s="244" t="str">
        <f>IF(Glutamine!$E18&gt;0,Glutamine!AM17+Glutamine!$E18*Glutamine!BM17/'In Process Calc.'!$J17,"")</f>
        <v/>
      </c>
      <c r="AM23" s="244" t="str">
        <f>IF(Glutamine!$E18&gt;0,Glutamine!AN17+Glutamine!$E18*Glutamine!BN17/'In Process Calc.'!$J17,"")</f>
        <v/>
      </c>
      <c r="AN23" s="244" t="str">
        <f>IF(Glutamine!$E18&gt;0,Glutamine!AO17+Glutamine!$E18*Glutamine!BO17/'In Process Calc.'!$J17,"")</f>
        <v/>
      </c>
      <c r="AO23" s="244" t="str">
        <f>IF(Glutamine!$E18&gt;0,Glutamine!AP17+Glutamine!$E18*Glutamine!BP17/'In Process Calc.'!$J17,"")</f>
        <v/>
      </c>
      <c r="AP23" s="244" t="str">
        <f>IF(Glutamine!$E18&gt;0,Glutamine!AQ17+Glutamine!$E18*Glutamine!BQ17/'In Process Calc.'!$J17,"")</f>
        <v/>
      </c>
      <c r="AQ23" s="244" t="str">
        <f>IF(Glutamine!$E18&gt;0,Glutamine!AR17+Glutamine!$E18*Glutamine!BR17/'In Process Calc.'!$J17,"")</f>
        <v/>
      </c>
      <c r="AR23" s="244" t="str">
        <f>IF(Glutamine!$E18&gt;0,Glutamine!AS17,"")</f>
        <v/>
      </c>
      <c r="AS23" s="244" t="str">
        <f>IF(Glutamine!$E18&gt;0,Glutamine!AT17,"")</f>
        <v/>
      </c>
      <c r="AT23" s="244" t="str">
        <f>IF(Glutamine!$E18&gt;0,Glutamine!AU17,"")</f>
        <v/>
      </c>
      <c r="AU23" s="244" t="str">
        <f>IF(Glutamine!$E18&gt;0,Glutamine!AV17,"")</f>
        <v/>
      </c>
      <c r="AV23" s="244" t="str">
        <f>IF(Glutamine!$E18&gt;0,Glutamine!AW17,"")</f>
        <v/>
      </c>
      <c r="AW23" s="244" t="str">
        <f>IF(Glutamine!$E18&gt;0,Glutamine!AX17,"")</f>
        <v/>
      </c>
      <c r="AX23" s="244" t="str">
        <f>IF(Glutamine!$E18&gt;0,Glutamine!AY17,"")</f>
        <v/>
      </c>
      <c r="AY23" s="244" t="str">
        <f>IF(Glutamine!$E18&gt;0,Glutamine!AZ17,"")</f>
        <v/>
      </c>
      <c r="AZ23" s="244" t="str">
        <f>IF(Glutamine!$E18&gt;0,Glutamine!BA17,"")</f>
        <v/>
      </c>
      <c r="BA23" s="244" t="str">
        <f>IF(Glutamine!$E18&gt;0,Glutamine!BB17,"")</f>
        <v/>
      </c>
      <c r="BB23" s="244" t="str">
        <f>IF(Glutamine!$E18&gt;0,Glutamine!BC17,"")</f>
        <v/>
      </c>
      <c r="BC23" s="244" t="str">
        <f>IF(Glutamine!$E18&gt;0,Glutamine!BE17,"")</f>
        <v/>
      </c>
      <c r="BD23" s="244" t="str">
        <f>IF(Glutamine!$E18&gt;0,Glutamine!BF17,"")</f>
        <v/>
      </c>
      <c r="BE23" s="244" t="str">
        <f>IF(Glutamine!$E18&gt;0,Glutamine!BG17,"")</f>
        <v/>
      </c>
      <c r="BF23" s="244" t="str">
        <f>IF(Glutamine!$E18&gt;0,Glutamine!BI17,"")</f>
        <v/>
      </c>
      <c r="BG23" s="244" t="str">
        <f>IF(Glutamine!$E18&gt;0,Glutamine!BJ17,"")</f>
        <v/>
      </c>
      <c r="BH23" s="244" t="str">
        <f>IF(Glutamine!$E18&gt;0,Glutamine!BK17,"")</f>
        <v/>
      </c>
      <c r="BI23" s="244" t="str">
        <f>IF(Glutamine!$E18&gt;0,Glutamine!BL17,"")</f>
        <v/>
      </c>
      <c r="BJ23" s="244" t="str">
        <f>IF(Glutamine!$E18&gt;0,Glutamine!BM17,"")</f>
        <v/>
      </c>
      <c r="BK23" s="244" t="str">
        <f>IF(Glutamine!$E18&gt;0,Glutamine!BN17,"")</f>
        <v/>
      </c>
      <c r="BL23" s="244" t="str">
        <f>IF(Glutamine!$E18&gt;0,Glutamine!BO17,"")</f>
        <v/>
      </c>
      <c r="BM23" s="244" t="str">
        <f>IF(Glutamine!$E18&gt;0,Glutamine!BP17,"")</f>
        <v/>
      </c>
      <c r="BN23" s="244" t="str">
        <f>IF(Glutamine!$E18&gt;0,'In Process Calc.'!B16,"")</f>
        <v/>
      </c>
      <c r="BO23" s="244" t="str">
        <f>IF(Glutamine!$E18&gt;0,'In Process Calc.'!C16,"")</f>
        <v/>
      </c>
    </row>
    <row r="24" spans="1:67">
      <c r="A24" s="238" t="str">
        <f>IF(Glutamine!$E19&gt;0,Glutamine!$B$1,"")</f>
        <v/>
      </c>
      <c r="B24" s="238" t="str">
        <f>IF(Glutamine!$E19&gt;0,Glutamine!A18+0.1,"")</f>
        <v/>
      </c>
      <c r="C24" s="242" t="str">
        <f>IF(Glutamine!$E19&gt;0,Glutamine!B18,"")</f>
        <v/>
      </c>
      <c r="D24" s="247" t="str">
        <f>IF(Glutamine!$E19&gt;0,Glutamine!C18,"")</f>
        <v/>
      </c>
      <c r="E24" s="238" t="str">
        <f>IF(Glutamine!$E19&gt;0,Glutamine!D18,"")</f>
        <v/>
      </c>
      <c r="F24" s="238" t="str">
        <f>IF(Glutamine!$E19&gt;0,Glutamine!E18,"")</f>
        <v/>
      </c>
      <c r="G24" s="238" t="str">
        <f>IF(Glutamine!$E19&gt;0,Glutamine!G18,"")</f>
        <v/>
      </c>
      <c r="H24" s="243" t="str">
        <f>IF(Glutamine!$E19&gt;0,Glutamine!H18,"")</f>
        <v/>
      </c>
      <c r="I24" s="243" t="str">
        <f>IF(Glutamine!$E19&gt;0,Glutamine!I18,"")</f>
        <v/>
      </c>
      <c r="J24" s="243" t="str">
        <f>IF(Glutamine!$E19&gt;0,Glutamine!J18,"")</f>
        <v/>
      </c>
      <c r="K24" s="243" t="str">
        <f>IF(Glutamine!$E19&gt;0,Glutamine!K18,"")</f>
        <v/>
      </c>
      <c r="L24" s="238" t="str">
        <f>IF(Glutamine!$E19&gt;0,Glutamine!L18,"")</f>
        <v/>
      </c>
      <c r="M24" s="238" t="str">
        <f>IF(Glutamine!$E19&gt;0,Glutamine!M18,"")</f>
        <v/>
      </c>
      <c r="N24" s="238" t="str">
        <f>IF(Glutamine!$E19&gt;0,Glutamine!N18,"")</f>
        <v/>
      </c>
      <c r="O24" s="238" t="str">
        <f>IF(Glutamine!$E19&gt;0,Glutamine!O18,"")</f>
        <v/>
      </c>
      <c r="P24" s="238" t="str">
        <f>IF(Glutamine!$E19&gt;0,Glutamine!P18,"")</f>
        <v/>
      </c>
      <c r="Q24" s="238" t="str">
        <f>IF(Glutamine!$E19&gt;0,Glutamine!Q18,"")</f>
        <v/>
      </c>
      <c r="R24" s="238" t="str">
        <f>IF(Glutamine!$E19&gt;0,Glutamine!R18,"")</f>
        <v/>
      </c>
      <c r="S24" s="238" t="str">
        <f>IF(Glutamine!$E19&gt;0,Glutamine!S18,"")</f>
        <v/>
      </c>
      <c r="T24" s="244" t="str">
        <f>IF(Glutamine!$E19&gt;0,Glutamine!U18+Glutamine!$E19*Glutamine!AS18/'In Process Calc.'!$J18,"")</f>
        <v/>
      </c>
      <c r="U24" s="244" t="str">
        <f>IF(Glutamine!$E19&gt;0,Glutamine!V18+Glutamine!$E19*Glutamine!AT18/'In Process Calc.'!$J18,"")</f>
        <v/>
      </c>
      <c r="V24" s="244" t="str">
        <f>IF(Glutamine!$E19&gt;0,Glutamine!W18+Glutamine!$E19*Glutamine!AU18/'In Process Calc.'!$J18,"")</f>
        <v/>
      </c>
      <c r="W24" s="244" t="str">
        <f>IF(Glutamine!$E19&gt;0,Glutamine!X18+Glutamine!$E19*Glutamine!AV18/'In Process Calc.'!$J18,"")</f>
        <v/>
      </c>
      <c r="X24" s="244" t="str">
        <f>IF(Glutamine!$E19&gt;0,Glutamine!Y18+Glutamine!$E19*Glutamine!AW18/'In Process Calc.'!$J18,"")</f>
        <v/>
      </c>
      <c r="Y24" s="244" t="str">
        <f>IF(Glutamine!$E19&gt;0,Glutamine!Z18+Glutamine!$E19*Glutamine!AX18/'In Process Calc.'!$J18,"")</f>
        <v/>
      </c>
      <c r="Z24" s="244" t="str">
        <f>IF(Glutamine!$E19&gt;0,Glutamine!AA18+Glutamine!$E19*Glutamine!AY18/'In Process Calc.'!$J18,"")</f>
        <v/>
      </c>
      <c r="AA24" s="244" t="str">
        <f>IF(Glutamine!$E19&gt;0,Glutamine!AB18+Glutamine!$E19*Glutamine!AZ18/'In Process Calc.'!$J18,"")</f>
        <v/>
      </c>
      <c r="AB24" s="244" t="str">
        <f>IF(Glutamine!$E19&gt;0,Glutamine!AC18+Glutamine!$E19*Glutamine!BA18/'In Process Calc.'!$J18,"")</f>
        <v/>
      </c>
      <c r="AC24" s="244" t="str">
        <f>IF(Glutamine!$E19&gt;0,Glutamine!AD18+Glutamine!$E19*Glutamine!BB18/'In Process Calc.'!$J18,"")</f>
        <v/>
      </c>
      <c r="AD24" s="244" t="str">
        <f>IF(Glutamine!$E19&gt;0,Glutamine!AE18+Glutamine!$E19*Glutamine!BC18/'In Process Calc.'!$J18,"")</f>
        <v/>
      </c>
      <c r="AE24" s="244" t="str">
        <f>IF(Glutamine!$E19&gt;0,Glutamine!AF18+Glutamine!$E19*Glutamine!BE18/'In Process Calc.'!$J18,"")</f>
        <v/>
      </c>
      <c r="AF24" s="244" t="str">
        <f>IF(Glutamine!$E19&gt;0,Glutamine!AG18+Glutamine!$E19*Glutamine!BF18/'In Process Calc.'!$J18,"")</f>
        <v/>
      </c>
      <c r="AG24" s="244" t="str">
        <f>IF(Glutamine!$E19&gt;0,Glutamine!AH18+Glutamine!$E19*Glutamine!BG18/'In Process Calc.'!$J18,"")</f>
        <v/>
      </c>
      <c r="AH24" s="244" t="str">
        <f>IF(Glutamine!$E19&gt;0,Glutamine!AI18+Glutamine!$E19*Glutamine!BI18/'In Process Calc.'!$J18,"")</f>
        <v/>
      </c>
      <c r="AI24" s="244" t="str">
        <f>IF(Glutamine!$E19&gt;0,Glutamine!AJ18+Glutamine!$E19*Glutamine!BJ18/'In Process Calc.'!$J18,"")</f>
        <v/>
      </c>
      <c r="AJ24" s="244" t="str">
        <f>IF(Glutamine!$E19&gt;0,Glutamine!AK18+Glutamine!$E19*Glutamine!BK18/'In Process Calc.'!$J18,"")</f>
        <v/>
      </c>
      <c r="AK24" s="244" t="str">
        <f>IF(Glutamine!$E19&gt;0,Glutamine!AL18+Glutamine!$E19*Glutamine!BL18/'In Process Calc.'!$J18,"")</f>
        <v/>
      </c>
      <c r="AL24" s="244" t="str">
        <f>IF(Glutamine!$E19&gt;0,Glutamine!AM18+Glutamine!$E19*Glutamine!BM18/'In Process Calc.'!$J18,"")</f>
        <v/>
      </c>
      <c r="AM24" s="244" t="str">
        <f>IF(Glutamine!$E19&gt;0,Glutamine!AN18+Glutamine!$E19*Glutamine!BN18/'In Process Calc.'!$J18,"")</f>
        <v/>
      </c>
      <c r="AN24" s="244" t="str">
        <f>IF(Glutamine!$E19&gt;0,Glutamine!AO18+Glutamine!$E19*Glutamine!BO18/'In Process Calc.'!$J18,"")</f>
        <v/>
      </c>
      <c r="AO24" s="244" t="str">
        <f>IF(Glutamine!$E19&gt;0,Glutamine!AP18+Glutamine!$E19*Glutamine!BP18/'In Process Calc.'!$J18,"")</f>
        <v/>
      </c>
      <c r="AP24" s="244" t="str">
        <f>IF(Glutamine!$E19&gt;0,Glutamine!AQ18+Glutamine!$E19*Glutamine!BQ18/'In Process Calc.'!$J18,"")</f>
        <v/>
      </c>
      <c r="AQ24" s="244" t="str">
        <f>IF(Glutamine!$E19&gt;0,Glutamine!AR18+Glutamine!$E19*Glutamine!BR18/'In Process Calc.'!$J18,"")</f>
        <v/>
      </c>
      <c r="AR24" s="244" t="str">
        <f>IF(Glutamine!$E19&gt;0,Glutamine!AS18,"")</f>
        <v/>
      </c>
      <c r="AS24" s="244" t="str">
        <f>IF(Glutamine!$E19&gt;0,Glutamine!AT18,"")</f>
        <v/>
      </c>
      <c r="AT24" s="244" t="str">
        <f>IF(Glutamine!$E19&gt;0,Glutamine!AU18,"")</f>
        <v/>
      </c>
      <c r="AU24" s="244" t="str">
        <f>IF(Glutamine!$E19&gt;0,Glutamine!AV18,"")</f>
        <v/>
      </c>
      <c r="AV24" s="244" t="str">
        <f>IF(Glutamine!$E19&gt;0,Glutamine!AW18,"")</f>
        <v/>
      </c>
      <c r="AW24" s="244" t="str">
        <f>IF(Glutamine!$E19&gt;0,Glutamine!AX18,"")</f>
        <v/>
      </c>
      <c r="AX24" s="244" t="str">
        <f>IF(Glutamine!$E19&gt;0,Glutamine!AY18,"")</f>
        <v/>
      </c>
      <c r="AY24" s="244" t="str">
        <f>IF(Glutamine!$E19&gt;0,Glutamine!AZ18,"")</f>
        <v/>
      </c>
      <c r="AZ24" s="244" t="str">
        <f>IF(Glutamine!$E19&gt;0,Glutamine!BA18,"")</f>
        <v/>
      </c>
      <c r="BA24" s="244" t="str">
        <f>IF(Glutamine!$E19&gt;0,Glutamine!BB18,"")</f>
        <v/>
      </c>
      <c r="BB24" s="244" t="str">
        <f>IF(Glutamine!$E19&gt;0,Glutamine!BC18,"")</f>
        <v/>
      </c>
      <c r="BC24" s="244" t="str">
        <f>IF(Glutamine!$E19&gt;0,Glutamine!BE18,"")</f>
        <v/>
      </c>
      <c r="BD24" s="244" t="str">
        <f>IF(Glutamine!$E19&gt;0,Glutamine!BF18,"")</f>
        <v/>
      </c>
      <c r="BE24" s="244" t="str">
        <f>IF(Glutamine!$E19&gt;0,Glutamine!BG18,"")</f>
        <v/>
      </c>
      <c r="BF24" s="244" t="str">
        <f>IF(Glutamine!$E19&gt;0,Glutamine!BI18,"")</f>
        <v/>
      </c>
      <c r="BG24" s="244" t="str">
        <f>IF(Glutamine!$E19&gt;0,Glutamine!BJ18,"")</f>
        <v/>
      </c>
      <c r="BH24" s="244" t="str">
        <f>IF(Glutamine!$E19&gt;0,Glutamine!BK18,"")</f>
        <v/>
      </c>
      <c r="BI24" s="244" t="str">
        <f>IF(Glutamine!$E19&gt;0,Glutamine!BL18,"")</f>
        <v/>
      </c>
      <c r="BJ24" s="244" t="str">
        <f>IF(Glutamine!$E19&gt;0,Glutamine!BM18,"")</f>
        <v/>
      </c>
      <c r="BK24" s="244" t="str">
        <f>IF(Glutamine!$E19&gt;0,Glutamine!BN18,"")</f>
        <v/>
      </c>
      <c r="BL24" s="244" t="str">
        <f>IF(Glutamine!$E19&gt;0,Glutamine!BO18,"")</f>
        <v/>
      </c>
      <c r="BM24" s="244" t="str">
        <f>IF(Glutamine!$E19&gt;0,Glutamine!BP18,"")</f>
        <v/>
      </c>
      <c r="BN24" s="244" t="str">
        <f>IF(Glutamine!$E19&gt;0,'In Process Calc.'!B17,"")</f>
        <v/>
      </c>
      <c r="BO24" s="244" t="str">
        <f>IF(Glutamine!$E19&gt;0,'In Process Calc.'!C17,"")</f>
        <v/>
      </c>
    </row>
    <row r="25" spans="1:67">
      <c r="A25" s="238" t="e">
        <f>IF(Glutamine!#REF!&gt;0,Glutamine!$B$1,"")</f>
        <v>#REF!</v>
      </c>
      <c r="B25" s="238" t="e">
        <f>IF(Glutamine!#REF!&gt;0,Glutamine!A19+0.1,"")</f>
        <v>#REF!</v>
      </c>
      <c r="C25" s="242" t="e">
        <f>IF(Glutamine!#REF!&gt;0,Glutamine!B19,"")</f>
        <v>#REF!</v>
      </c>
      <c r="D25" s="247" t="e">
        <f>IF(Glutamine!#REF!&gt;0,Glutamine!C19,"")</f>
        <v>#REF!</v>
      </c>
      <c r="E25" s="238" t="e">
        <f>IF(Glutamine!#REF!&gt;0,Glutamine!D19,"")</f>
        <v>#REF!</v>
      </c>
      <c r="F25" s="238" t="e">
        <f>IF(Glutamine!#REF!&gt;0,Glutamine!E19,"")</f>
        <v>#REF!</v>
      </c>
      <c r="G25" s="238" t="e">
        <f>IF(Glutamine!#REF!&gt;0,Glutamine!G19,"")</f>
        <v>#REF!</v>
      </c>
      <c r="H25" s="243" t="e">
        <f>IF(Glutamine!#REF!&gt;0,Glutamine!H19,"")</f>
        <v>#REF!</v>
      </c>
      <c r="I25" s="243" t="e">
        <f>IF(Glutamine!#REF!&gt;0,Glutamine!I19,"")</f>
        <v>#REF!</v>
      </c>
      <c r="J25" s="243" t="e">
        <f>IF(Glutamine!#REF!&gt;0,Glutamine!J19,"")</f>
        <v>#REF!</v>
      </c>
      <c r="K25" s="243" t="e">
        <f>IF(Glutamine!#REF!&gt;0,Glutamine!K19,"")</f>
        <v>#REF!</v>
      </c>
      <c r="L25" s="238" t="e">
        <f>IF(Glutamine!#REF!&gt;0,Glutamine!L19,"")</f>
        <v>#REF!</v>
      </c>
      <c r="M25" s="238" t="e">
        <f>IF(Glutamine!#REF!&gt;0,Glutamine!M19,"")</f>
        <v>#REF!</v>
      </c>
      <c r="N25" s="238" t="e">
        <f>IF(Glutamine!#REF!&gt;0,Glutamine!N19,"")</f>
        <v>#REF!</v>
      </c>
      <c r="O25" s="238" t="e">
        <f>IF(Glutamine!#REF!&gt;0,Glutamine!O19,"")</f>
        <v>#REF!</v>
      </c>
      <c r="P25" s="238" t="e">
        <f>IF(Glutamine!#REF!&gt;0,Glutamine!P19,"")</f>
        <v>#REF!</v>
      </c>
      <c r="Q25" s="238" t="e">
        <f>IF(Glutamine!#REF!&gt;0,Glutamine!Q19,"")</f>
        <v>#REF!</v>
      </c>
      <c r="R25" s="238" t="e">
        <f>IF(Glutamine!#REF!&gt;0,Glutamine!R19,"")</f>
        <v>#REF!</v>
      </c>
      <c r="S25" s="238" t="e">
        <f>IF(Glutamine!#REF!&gt;0,Glutamine!S19,"")</f>
        <v>#REF!</v>
      </c>
      <c r="T25" s="244" t="e">
        <f>IF(Glutamine!#REF!&gt;0,Glutamine!U19+Glutamine!#REF!*Glutamine!AS19/'In Process Calc.'!$J19,"")</f>
        <v>#REF!</v>
      </c>
      <c r="U25" s="244" t="e">
        <f>IF(Glutamine!#REF!&gt;0,Glutamine!V19+Glutamine!#REF!*Glutamine!AT19/'In Process Calc.'!$J19,"")</f>
        <v>#REF!</v>
      </c>
      <c r="V25" s="244" t="e">
        <f>IF(Glutamine!#REF!&gt;0,Glutamine!W19+Glutamine!#REF!*Glutamine!AU19/'In Process Calc.'!$J19,"")</f>
        <v>#REF!</v>
      </c>
      <c r="W25" s="244" t="e">
        <f>IF(Glutamine!#REF!&gt;0,Glutamine!X19+Glutamine!#REF!*Glutamine!AV19/'In Process Calc.'!$J19,"")</f>
        <v>#REF!</v>
      </c>
      <c r="X25" s="244" t="e">
        <f>IF(Glutamine!#REF!&gt;0,Glutamine!Y19+Glutamine!#REF!*Glutamine!AW19/'In Process Calc.'!$J19,"")</f>
        <v>#REF!</v>
      </c>
      <c r="Y25" s="244" t="e">
        <f>IF(Glutamine!#REF!&gt;0,Glutamine!Z19+Glutamine!#REF!*Glutamine!AX19/'In Process Calc.'!$J19,"")</f>
        <v>#REF!</v>
      </c>
      <c r="Z25" s="244" t="e">
        <f>IF(Glutamine!#REF!&gt;0,Glutamine!AA19+Glutamine!#REF!*Glutamine!AY19/'In Process Calc.'!$J19,"")</f>
        <v>#REF!</v>
      </c>
      <c r="AA25" s="244" t="e">
        <f>IF(Glutamine!#REF!&gt;0,Glutamine!AB19+Glutamine!#REF!*Glutamine!AZ19/'In Process Calc.'!$J19,"")</f>
        <v>#REF!</v>
      </c>
      <c r="AB25" s="244" t="e">
        <f>IF(Glutamine!#REF!&gt;0,Glutamine!AC19+Glutamine!#REF!*Glutamine!BA19/'In Process Calc.'!$J19,"")</f>
        <v>#REF!</v>
      </c>
      <c r="AC25" s="244" t="e">
        <f>IF(Glutamine!#REF!&gt;0,Glutamine!AD19+Glutamine!#REF!*Glutamine!BB19/'In Process Calc.'!$J19,"")</f>
        <v>#REF!</v>
      </c>
      <c r="AD25" s="244" t="e">
        <f>IF(Glutamine!#REF!&gt;0,Glutamine!AE19+Glutamine!#REF!*Glutamine!BC19/'In Process Calc.'!$J19,"")</f>
        <v>#REF!</v>
      </c>
      <c r="AE25" s="244" t="e">
        <f>IF(Glutamine!#REF!&gt;0,Glutamine!AF19+Glutamine!#REF!*Glutamine!BE19/'In Process Calc.'!$J19,"")</f>
        <v>#REF!</v>
      </c>
      <c r="AF25" s="244" t="e">
        <f>IF(Glutamine!#REF!&gt;0,Glutamine!AG19+Glutamine!#REF!*Glutamine!BF19/'In Process Calc.'!$J19,"")</f>
        <v>#REF!</v>
      </c>
      <c r="AG25" s="244" t="e">
        <f>IF(Glutamine!#REF!&gt;0,Glutamine!AH19+Glutamine!#REF!*Glutamine!BG19/'In Process Calc.'!$J19,"")</f>
        <v>#REF!</v>
      </c>
      <c r="AH25" s="244" t="e">
        <f>IF(Glutamine!#REF!&gt;0,Glutamine!AI19+Glutamine!#REF!*Glutamine!BI19/'In Process Calc.'!$J19,"")</f>
        <v>#REF!</v>
      </c>
      <c r="AI25" s="244" t="e">
        <f>IF(Glutamine!#REF!&gt;0,Glutamine!AJ19+Glutamine!#REF!*Glutamine!BJ19/'In Process Calc.'!$J19,"")</f>
        <v>#REF!</v>
      </c>
      <c r="AJ25" s="244" t="e">
        <f>IF(Glutamine!#REF!&gt;0,Glutamine!AK19+Glutamine!#REF!*Glutamine!BK19/'In Process Calc.'!$J19,"")</f>
        <v>#REF!</v>
      </c>
      <c r="AK25" s="244" t="e">
        <f>IF(Glutamine!#REF!&gt;0,Glutamine!AL19+Glutamine!#REF!*Glutamine!BL19/'In Process Calc.'!$J19,"")</f>
        <v>#REF!</v>
      </c>
      <c r="AL25" s="244" t="e">
        <f>IF(Glutamine!#REF!&gt;0,Glutamine!AM19+Glutamine!#REF!*Glutamine!BM19/'In Process Calc.'!$J19,"")</f>
        <v>#REF!</v>
      </c>
      <c r="AM25" s="244" t="e">
        <f>IF(Glutamine!#REF!&gt;0,Glutamine!AN19+Glutamine!#REF!*Glutamine!BN19/'In Process Calc.'!$J19,"")</f>
        <v>#REF!</v>
      </c>
      <c r="AN25" s="244" t="e">
        <f>IF(Glutamine!#REF!&gt;0,Glutamine!AO19+Glutamine!#REF!*Glutamine!BO19/'In Process Calc.'!$J19,"")</f>
        <v>#REF!</v>
      </c>
      <c r="AO25" s="244" t="e">
        <f>IF(Glutamine!#REF!&gt;0,Glutamine!AP19+Glutamine!#REF!*Glutamine!BP19/'In Process Calc.'!$J19,"")</f>
        <v>#REF!</v>
      </c>
      <c r="AP25" s="244" t="e">
        <f>IF(Glutamine!#REF!&gt;0,Glutamine!AQ19+Glutamine!#REF!*Glutamine!BQ19/'In Process Calc.'!$J19,"")</f>
        <v>#REF!</v>
      </c>
      <c r="AQ25" s="244" t="e">
        <f>IF(Glutamine!#REF!&gt;0,Glutamine!AR19+Glutamine!#REF!*Glutamine!BR19/'In Process Calc.'!$J19,"")</f>
        <v>#REF!</v>
      </c>
      <c r="AR25" s="244" t="e">
        <f>IF(Glutamine!#REF!&gt;0,Glutamine!AS19,"")</f>
        <v>#REF!</v>
      </c>
      <c r="AS25" s="244" t="e">
        <f>IF(Glutamine!#REF!&gt;0,Glutamine!AT19,"")</f>
        <v>#REF!</v>
      </c>
      <c r="AT25" s="244" t="e">
        <f>IF(Glutamine!#REF!&gt;0,Glutamine!AU19,"")</f>
        <v>#REF!</v>
      </c>
      <c r="AU25" s="244" t="e">
        <f>IF(Glutamine!#REF!&gt;0,Glutamine!AV19,"")</f>
        <v>#REF!</v>
      </c>
      <c r="AV25" s="244" t="e">
        <f>IF(Glutamine!#REF!&gt;0,Glutamine!AW19,"")</f>
        <v>#REF!</v>
      </c>
      <c r="AW25" s="244" t="e">
        <f>IF(Glutamine!#REF!&gt;0,Glutamine!AX19,"")</f>
        <v>#REF!</v>
      </c>
      <c r="AX25" s="244" t="e">
        <f>IF(Glutamine!#REF!&gt;0,Glutamine!AY19,"")</f>
        <v>#REF!</v>
      </c>
      <c r="AY25" s="244" t="e">
        <f>IF(Glutamine!#REF!&gt;0,Glutamine!AZ19,"")</f>
        <v>#REF!</v>
      </c>
      <c r="AZ25" s="244" t="e">
        <f>IF(Glutamine!#REF!&gt;0,Glutamine!BA19,"")</f>
        <v>#REF!</v>
      </c>
      <c r="BA25" s="244" t="e">
        <f>IF(Glutamine!#REF!&gt;0,Glutamine!BB19,"")</f>
        <v>#REF!</v>
      </c>
      <c r="BB25" s="244" t="e">
        <f>IF(Glutamine!#REF!&gt;0,Glutamine!BC19,"")</f>
        <v>#REF!</v>
      </c>
      <c r="BC25" s="244" t="e">
        <f>IF(Glutamine!#REF!&gt;0,Glutamine!BE19,"")</f>
        <v>#REF!</v>
      </c>
      <c r="BD25" s="244" t="e">
        <f>IF(Glutamine!#REF!&gt;0,Glutamine!BF19,"")</f>
        <v>#REF!</v>
      </c>
      <c r="BE25" s="244" t="e">
        <f>IF(Glutamine!#REF!&gt;0,Glutamine!BG19,"")</f>
        <v>#REF!</v>
      </c>
      <c r="BF25" s="244" t="e">
        <f>IF(Glutamine!#REF!&gt;0,Glutamine!BI19,"")</f>
        <v>#REF!</v>
      </c>
      <c r="BG25" s="244" t="e">
        <f>IF(Glutamine!#REF!&gt;0,Glutamine!BJ19,"")</f>
        <v>#REF!</v>
      </c>
      <c r="BH25" s="244" t="e">
        <f>IF(Glutamine!#REF!&gt;0,Glutamine!BK19,"")</f>
        <v>#REF!</v>
      </c>
      <c r="BI25" s="244" t="e">
        <f>IF(Glutamine!#REF!&gt;0,Glutamine!BL19,"")</f>
        <v>#REF!</v>
      </c>
      <c r="BJ25" s="244" t="e">
        <f>IF(Glutamine!#REF!&gt;0,Glutamine!BM19,"")</f>
        <v>#REF!</v>
      </c>
      <c r="BK25" s="244" t="e">
        <f>IF(Glutamine!#REF!&gt;0,Glutamine!BN19,"")</f>
        <v>#REF!</v>
      </c>
      <c r="BL25" s="244" t="e">
        <f>IF(Glutamine!#REF!&gt;0,Glutamine!BO19,"")</f>
        <v>#REF!</v>
      </c>
      <c r="BM25" s="244" t="e">
        <f>IF(Glutamine!#REF!&gt;0,Glutamine!BP19,"")</f>
        <v>#REF!</v>
      </c>
      <c r="BN25" s="244" t="e">
        <f>IF(Glutamine!#REF!&gt;0,'In Process Calc.'!B18,"")</f>
        <v>#REF!</v>
      </c>
      <c r="BO25" s="244" t="e">
        <f>IF(Glutamine!#REF!&gt;0,'In Process Calc.'!C18,"")</f>
        <v>#REF!</v>
      </c>
    </row>
    <row r="26" spans="1:67">
      <c r="A26" s="238" t="e">
        <f>IF(Glutamine!#REF!&gt;0,Glutamine!$B$1,"")</f>
        <v>#REF!</v>
      </c>
      <c r="B26" s="238" t="e">
        <f>IF(Glutamine!#REF!&gt;0,Glutamine!#REF!+0.1,"")</f>
        <v>#REF!</v>
      </c>
      <c r="C26" s="242" t="e">
        <f>IF(Glutamine!#REF!&gt;0,Glutamine!#REF!,"")</f>
        <v>#REF!</v>
      </c>
      <c r="D26" s="247" t="e">
        <f>IF(Glutamine!#REF!&gt;0,Glutamine!#REF!,"")</f>
        <v>#REF!</v>
      </c>
      <c r="E26" s="238" t="e">
        <f>IF(Glutamine!#REF!&gt;0,Glutamine!#REF!,"")</f>
        <v>#REF!</v>
      </c>
      <c r="F26" s="238" t="e">
        <f>IF(Glutamine!#REF!&gt;0,Glutamine!#REF!,"")</f>
        <v>#REF!</v>
      </c>
      <c r="G26" s="238" t="e">
        <f>IF(Glutamine!#REF!&gt;0,Glutamine!#REF!,"")</f>
        <v>#REF!</v>
      </c>
      <c r="H26" s="243" t="e">
        <f>IF(Glutamine!#REF!&gt;0,Glutamine!#REF!,"")</f>
        <v>#REF!</v>
      </c>
      <c r="I26" s="243" t="e">
        <f>IF(Glutamine!#REF!&gt;0,Glutamine!#REF!,"")</f>
        <v>#REF!</v>
      </c>
      <c r="J26" s="243" t="e">
        <f>IF(Glutamine!#REF!&gt;0,Glutamine!#REF!,"")</f>
        <v>#REF!</v>
      </c>
      <c r="K26" s="243" t="e">
        <f>IF(Glutamine!#REF!&gt;0,Glutamine!#REF!,"")</f>
        <v>#REF!</v>
      </c>
      <c r="L26" s="238" t="e">
        <f>IF(Glutamine!#REF!&gt;0,Glutamine!#REF!,"")</f>
        <v>#REF!</v>
      </c>
      <c r="M26" s="238" t="e">
        <f>IF(Glutamine!#REF!&gt;0,Glutamine!#REF!,"")</f>
        <v>#REF!</v>
      </c>
      <c r="N26" s="238" t="e">
        <f>IF(Glutamine!#REF!&gt;0,Glutamine!#REF!,"")</f>
        <v>#REF!</v>
      </c>
      <c r="O26" s="238" t="e">
        <f>IF(Glutamine!#REF!&gt;0,Glutamine!#REF!,"")</f>
        <v>#REF!</v>
      </c>
      <c r="P26" s="238" t="e">
        <f>IF(Glutamine!#REF!&gt;0,Glutamine!#REF!,"")</f>
        <v>#REF!</v>
      </c>
      <c r="Q26" s="238" t="e">
        <f>IF(Glutamine!#REF!&gt;0,Glutamine!#REF!,"")</f>
        <v>#REF!</v>
      </c>
      <c r="R26" s="238" t="e">
        <f>IF(Glutamine!#REF!&gt;0,Glutamine!#REF!,"")</f>
        <v>#REF!</v>
      </c>
      <c r="S26" s="238" t="e">
        <f>IF(Glutamine!#REF!&gt;0,Glutamine!#REF!,"")</f>
        <v>#REF!</v>
      </c>
      <c r="T26" s="244" t="e">
        <f>IF(Glutamine!#REF!&gt;0,Glutamine!#REF!+Glutamine!#REF!*Glutamine!#REF!/'In Process Calc.'!$J20,"")</f>
        <v>#REF!</v>
      </c>
      <c r="U26" s="244" t="e">
        <f>IF(Glutamine!#REF!&gt;0,Glutamine!#REF!+Glutamine!#REF!*Glutamine!#REF!/'In Process Calc.'!$J20,"")</f>
        <v>#REF!</v>
      </c>
      <c r="V26" s="244" t="e">
        <f>IF(Glutamine!#REF!&gt;0,Glutamine!#REF!+Glutamine!#REF!*Glutamine!#REF!/'In Process Calc.'!$J20,"")</f>
        <v>#REF!</v>
      </c>
      <c r="W26" s="244" t="e">
        <f>IF(Glutamine!#REF!&gt;0,Glutamine!#REF!+Glutamine!#REF!*Glutamine!#REF!/'In Process Calc.'!$J20,"")</f>
        <v>#REF!</v>
      </c>
      <c r="X26" s="244" t="e">
        <f>IF(Glutamine!#REF!&gt;0,Glutamine!#REF!+Glutamine!#REF!*Glutamine!#REF!/'In Process Calc.'!$J20,"")</f>
        <v>#REF!</v>
      </c>
      <c r="Y26" s="244" t="e">
        <f>IF(Glutamine!#REF!&gt;0,Glutamine!#REF!+Glutamine!#REF!*Glutamine!#REF!/'In Process Calc.'!$J20,"")</f>
        <v>#REF!</v>
      </c>
      <c r="Z26" s="244" t="e">
        <f>IF(Glutamine!#REF!&gt;0,Glutamine!#REF!+Glutamine!#REF!*Glutamine!#REF!/'In Process Calc.'!$J20,"")</f>
        <v>#REF!</v>
      </c>
      <c r="AA26" s="244" t="e">
        <f>IF(Glutamine!#REF!&gt;0,Glutamine!#REF!+Glutamine!#REF!*Glutamine!#REF!/'In Process Calc.'!$J20,"")</f>
        <v>#REF!</v>
      </c>
      <c r="AB26" s="244" t="e">
        <f>IF(Glutamine!#REF!&gt;0,Glutamine!#REF!+Glutamine!#REF!*Glutamine!#REF!/'In Process Calc.'!$J20,"")</f>
        <v>#REF!</v>
      </c>
      <c r="AC26" s="244" t="e">
        <f>IF(Glutamine!#REF!&gt;0,Glutamine!#REF!+Glutamine!#REF!*Glutamine!#REF!/'In Process Calc.'!$J20,"")</f>
        <v>#REF!</v>
      </c>
      <c r="AD26" s="244" t="e">
        <f>IF(Glutamine!#REF!&gt;0,Glutamine!#REF!+Glutamine!#REF!*Glutamine!#REF!/'In Process Calc.'!$J20,"")</f>
        <v>#REF!</v>
      </c>
      <c r="AE26" s="244" t="e">
        <f>IF(Glutamine!#REF!&gt;0,Glutamine!#REF!+Glutamine!#REF!*Glutamine!#REF!/'In Process Calc.'!$J20,"")</f>
        <v>#REF!</v>
      </c>
      <c r="AF26" s="244" t="e">
        <f>IF(Glutamine!#REF!&gt;0,Glutamine!#REF!+Glutamine!#REF!*Glutamine!#REF!/'In Process Calc.'!$J20,"")</f>
        <v>#REF!</v>
      </c>
      <c r="AG26" s="244" t="e">
        <f>IF(Glutamine!#REF!&gt;0,Glutamine!#REF!+Glutamine!#REF!*Glutamine!#REF!/'In Process Calc.'!$J20,"")</f>
        <v>#REF!</v>
      </c>
      <c r="AH26" s="244" t="e">
        <f>IF(Glutamine!#REF!&gt;0,Glutamine!#REF!+Glutamine!#REF!*Glutamine!#REF!/'In Process Calc.'!$J20,"")</f>
        <v>#REF!</v>
      </c>
      <c r="AI26" s="244" t="e">
        <f>IF(Glutamine!#REF!&gt;0,Glutamine!#REF!+Glutamine!#REF!*Glutamine!#REF!/'In Process Calc.'!$J20,"")</f>
        <v>#REF!</v>
      </c>
      <c r="AJ26" s="244" t="e">
        <f>IF(Glutamine!#REF!&gt;0,Glutamine!#REF!+Glutamine!#REF!*Glutamine!#REF!/'In Process Calc.'!$J20,"")</f>
        <v>#REF!</v>
      </c>
      <c r="AK26" s="244" t="e">
        <f>IF(Glutamine!#REF!&gt;0,Glutamine!#REF!+Glutamine!#REF!*Glutamine!#REF!/'In Process Calc.'!$J20,"")</f>
        <v>#REF!</v>
      </c>
      <c r="AL26" s="244" t="e">
        <f>IF(Glutamine!#REF!&gt;0,Glutamine!#REF!+Glutamine!#REF!*Glutamine!#REF!/'In Process Calc.'!$J20,"")</f>
        <v>#REF!</v>
      </c>
      <c r="AM26" s="244" t="e">
        <f>IF(Glutamine!#REF!&gt;0,Glutamine!#REF!+Glutamine!#REF!*Glutamine!#REF!/'In Process Calc.'!$J20,"")</f>
        <v>#REF!</v>
      </c>
      <c r="AN26" s="244" t="e">
        <f>IF(Glutamine!#REF!&gt;0,Glutamine!#REF!+Glutamine!#REF!*Glutamine!#REF!/'In Process Calc.'!$J20,"")</f>
        <v>#REF!</v>
      </c>
      <c r="AO26" s="244" t="e">
        <f>IF(Glutamine!#REF!&gt;0,Glutamine!#REF!+Glutamine!#REF!*Glutamine!#REF!/'In Process Calc.'!$J20,"")</f>
        <v>#REF!</v>
      </c>
      <c r="AP26" s="244" t="e">
        <f>IF(Glutamine!#REF!&gt;0,Glutamine!#REF!+Glutamine!#REF!*Glutamine!#REF!/'In Process Calc.'!$J20,"")</f>
        <v>#REF!</v>
      </c>
      <c r="AQ26" s="244" t="e">
        <f>IF(Glutamine!#REF!&gt;0,Glutamine!#REF!+Glutamine!#REF!*Glutamine!#REF!/'In Process Calc.'!$J20,"")</f>
        <v>#REF!</v>
      </c>
      <c r="AR26" s="244" t="e">
        <f>IF(Glutamine!#REF!&gt;0,Glutamine!#REF!,"")</f>
        <v>#REF!</v>
      </c>
      <c r="AS26" s="244" t="e">
        <f>IF(Glutamine!#REF!&gt;0,Glutamine!#REF!,"")</f>
        <v>#REF!</v>
      </c>
      <c r="AT26" s="244" t="e">
        <f>IF(Glutamine!#REF!&gt;0,Glutamine!#REF!,"")</f>
        <v>#REF!</v>
      </c>
      <c r="AU26" s="244" t="e">
        <f>IF(Glutamine!#REF!&gt;0,Glutamine!#REF!,"")</f>
        <v>#REF!</v>
      </c>
      <c r="AV26" s="244" t="e">
        <f>IF(Glutamine!#REF!&gt;0,Glutamine!#REF!,"")</f>
        <v>#REF!</v>
      </c>
      <c r="AW26" s="244" t="e">
        <f>IF(Glutamine!#REF!&gt;0,Glutamine!#REF!,"")</f>
        <v>#REF!</v>
      </c>
      <c r="AX26" s="244" t="e">
        <f>IF(Glutamine!#REF!&gt;0,Glutamine!#REF!,"")</f>
        <v>#REF!</v>
      </c>
      <c r="AY26" s="244" t="e">
        <f>IF(Glutamine!#REF!&gt;0,Glutamine!#REF!,"")</f>
        <v>#REF!</v>
      </c>
      <c r="AZ26" s="244" t="e">
        <f>IF(Glutamine!#REF!&gt;0,Glutamine!#REF!,"")</f>
        <v>#REF!</v>
      </c>
      <c r="BA26" s="244" t="e">
        <f>IF(Glutamine!#REF!&gt;0,Glutamine!#REF!,"")</f>
        <v>#REF!</v>
      </c>
      <c r="BB26" s="244" t="e">
        <f>IF(Glutamine!#REF!&gt;0,Glutamine!#REF!,"")</f>
        <v>#REF!</v>
      </c>
      <c r="BC26" s="244" t="e">
        <f>IF(Glutamine!#REF!&gt;0,Glutamine!#REF!,"")</f>
        <v>#REF!</v>
      </c>
      <c r="BD26" s="244" t="e">
        <f>IF(Glutamine!#REF!&gt;0,Glutamine!#REF!,"")</f>
        <v>#REF!</v>
      </c>
      <c r="BE26" s="244" t="e">
        <f>IF(Glutamine!#REF!&gt;0,Glutamine!#REF!,"")</f>
        <v>#REF!</v>
      </c>
      <c r="BF26" s="244" t="e">
        <f>IF(Glutamine!#REF!&gt;0,Glutamine!#REF!,"")</f>
        <v>#REF!</v>
      </c>
      <c r="BG26" s="244" t="e">
        <f>IF(Glutamine!#REF!&gt;0,Glutamine!#REF!,"")</f>
        <v>#REF!</v>
      </c>
      <c r="BH26" s="244" t="e">
        <f>IF(Glutamine!#REF!&gt;0,Glutamine!#REF!,"")</f>
        <v>#REF!</v>
      </c>
      <c r="BI26" s="244" t="e">
        <f>IF(Glutamine!#REF!&gt;0,Glutamine!#REF!,"")</f>
        <v>#REF!</v>
      </c>
      <c r="BJ26" s="244" t="e">
        <f>IF(Glutamine!#REF!&gt;0,Glutamine!#REF!,"")</f>
        <v>#REF!</v>
      </c>
      <c r="BK26" s="244" t="e">
        <f>IF(Glutamine!#REF!&gt;0,Glutamine!#REF!,"")</f>
        <v>#REF!</v>
      </c>
      <c r="BL26" s="244" t="e">
        <f>IF(Glutamine!#REF!&gt;0,Glutamine!#REF!,"")</f>
        <v>#REF!</v>
      </c>
      <c r="BM26" s="244" t="e">
        <f>IF(Glutamine!#REF!&gt;0,Glutamine!#REF!,"")</f>
        <v>#REF!</v>
      </c>
      <c r="BN26" s="244" t="e">
        <f>IF(Glutamine!#REF!&gt;0,'In Process Calc.'!B19,"")</f>
        <v>#REF!</v>
      </c>
      <c r="BO26" s="244" t="e">
        <f>IF(Glutamine!#REF!&gt;0,'In Process Calc.'!C19,"")</f>
        <v>#REF!</v>
      </c>
    </row>
    <row r="27" spans="1:67">
      <c r="A27" s="238" t="e">
        <f>IF(Glutamine!#REF!&gt;0,Glutamine!$B$1,"")</f>
        <v>#REF!</v>
      </c>
      <c r="B27" s="238" t="e">
        <f>IF(Glutamine!#REF!&gt;0,Glutamine!#REF!+0.1,"")</f>
        <v>#REF!</v>
      </c>
      <c r="C27" s="242" t="e">
        <f>IF(Glutamine!#REF!&gt;0,Glutamine!#REF!,"")</f>
        <v>#REF!</v>
      </c>
      <c r="D27" s="247" t="e">
        <f>IF(Glutamine!#REF!&gt;0,Glutamine!#REF!,"")</f>
        <v>#REF!</v>
      </c>
      <c r="E27" s="238" t="e">
        <f>IF(Glutamine!#REF!&gt;0,Glutamine!#REF!,"")</f>
        <v>#REF!</v>
      </c>
      <c r="F27" s="238" t="e">
        <f>IF(Glutamine!#REF!&gt;0,Glutamine!#REF!,"")</f>
        <v>#REF!</v>
      </c>
      <c r="G27" s="238" t="e">
        <f>IF(Glutamine!#REF!&gt;0,Glutamine!#REF!,"")</f>
        <v>#REF!</v>
      </c>
      <c r="H27" s="243" t="e">
        <f>IF(Glutamine!#REF!&gt;0,Glutamine!#REF!,"")</f>
        <v>#REF!</v>
      </c>
      <c r="I27" s="243" t="e">
        <f>IF(Glutamine!#REF!&gt;0,Glutamine!#REF!,"")</f>
        <v>#REF!</v>
      </c>
      <c r="J27" s="243" t="e">
        <f>IF(Glutamine!#REF!&gt;0,Glutamine!#REF!,"")</f>
        <v>#REF!</v>
      </c>
      <c r="K27" s="243" t="e">
        <f>IF(Glutamine!#REF!&gt;0,Glutamine!#REF!,"")</f>
        <v>#REF!</v>
      </c>
      <c r="L27" s="238" t="e">
        <f>IF(Glutamine!#REF!&gt;0,Glutamine!#REF!,"")</f>
        <v>#REF!</v>
      </c>
      <c r="M27" s="238" t="e">
        <f>IF(Glutamine!#REF!&gt;0,Glutamine!#REF!,"")</f>
        <v>#REF!</v>
      </c>
      <c r="N27" s="238" t="e">
        <f>IF(Glutamine!#REF!&gt;0,Glutamine!#REF!,"")</f>
        <v>#REF!</v>
      </c>
      <c r="O27" s="238" t="e">
        <f>IF(Glutamine!#REF!&gt;0,Glutamine!#REF!,"")</f>
        <v>#REF!</v>
      </c>
      <c r="P27" s="238" t="e">
        <f>IF(Glutamine!#REF!&gt;0,Glutamine!#REF!,"")</f>
        <v>#REF!</v>
      </c>
      <c r="Q27" s="238" t="e">
        <f>IF(Glutamine!#REF!&gt;0,Glutamine!#REF!,"")</f>
        <v>#REF!</v>
      </c>
      <c r="R27" s="238" t="e">
        <f>IF(Glutamine!#REF!&gt;0,Glutamine!#REF!,"")</f>
        <v>#REF!</v>
      </c>
      <c r="S27" s="238" t="e">
        <f>IF(Glutamine!#REF!&gt;0,Glutamine!#REF!,"")</f>
        <v>#REF!</v>
      </c>
      <c r="T27" s="244" t="e">
        <f>IF(Glutamine!#REF!&gt;0,Glutamine!#REF!+Glutamine!#REF!*Glutamine!#REF!/'In Process Calc.'!$J21,"")</f>
        <v>#REF!</v>
      </c>
      <c r="U27" s="244" t="e">
        <f>IF(Glutamine!#REF!&gt;0,Glutamine!#REF!+Glutamine!#REF!*Glutamine!#REF!/'In Process Calc.'!$J21,"")</f>
        <v>#REF!</v>
      </c>
      <c r="V27" s="244" t="e">
        <f>IF(Glutamine!#REF!&gt;0,Glutamine!#REF!+Glutamine!#REF!*Glutamine!#REF!/'In Process Calc.'!$J21,"")</f>
        <v>#REF!</v>
      </c>
      <c r="W27" s="244" t="e">
        <f>IF(Glutamine!#REF!&gt;0,Glutamine!#REF!+Glutamine!#REF!*Glutamine!#REF!/'In Process Calc.'!$J21,"")</f>
        <v>#REF!</v>
      </c>
      <c r="X27" s="244" t="e">
        <f>IF(Glutamine!#REF!&gt;0,Glutamine!#REF!+Glutamine!#REF!*Glutamine!#REF!/'In Process Calc.'!$J21,"")</f>
        <v>#REF!</v>
      </c>
      <c r="Y27" s="244" t="e">
        <f>IF(Glutamine!#REF!&gt;0,Glutamine!#REF!+Glutamine!#REF!*Glutamine!#REF!/'In Process Calc.'!$J21,"")</f>
        <v>#REF!</v>
      </c>
      <c r="Z27" s="244" t="e">
        <f>IF(Glutamine!#REF!&gt;0,Glutamine!#REF!+Glutamine!#REF!*Glutamine!#REF!/'In Process Calc.'!$J21,"")</f>
        <v>#REF!</v>
      </c>
      <c r="AA27" s="244" t="e">
        <f>IF(Glutamine!#REF!&gt;0,Glutamine!#REF!+Glutamine!#REF!*Glutamine!#REF!/'In Process Calc.'!$J21,"")</f>
        <v>#REF!</v>
      </c>
      <c r="AB27" s="244" t="e">
        <f>IF(Glutamine!#REF!&gt;0,Glutamine!#REF!+Glutamine!#REF!*Glutamine!#REF!/'In Process Calc.'!$J21,"")</f>
        <v>#REF!</v>
      </c>
      <c r="AC27" s="244" t="e">
        <f>IF(Glutamine!#REF!&gt;0,Glutamine!#REF!+Glutamine!#REF!*Glutamine!#REF!/'In Process Calc.'!$J21,"")</f>
        <v>#REF!</v>
      </c>
      <c r="AD27" s="244" t="e">
        <f>IF(Glutamine!#REF!&gt;0,Glutamine!#REF!+Glutamine!#REF!*Glutamine!#REF!/'In Process Calc.'!$J21,"")</f>
        <v>#REF!</v>
      </c>
      <c r="AE27" s="244" t="e">
        <f>IF(Glutamine!#REF!&gt;0,Glutamine!#REF!+Glutamine!#REF!*Glutamine!#REF!/'In Process Calc.'!$J21,"")</f>
        <v>#REF!</v>
      </c>
      <c r="AF27" s="244" t="e">
        <f>IF(Glutamine!#REF!&gt;0,Glutamine!#REF!+Glutamine!#REF!*Glutamine!#REF!/'In Process Calc.'!$J21,"")</f>
        <v>#REF!</v>
      </c>
      <c r="AG27" s="244" t="e">
        <f>IF(Glutamine!#REF!&gt;0,Glutamine!#REF!+Glutamine!#REF!*Glutamine!#REF!/'In Process Calc.'!$J21,"")</f>
        <v>#REF!</v>
      </c>
      <c r="AH27" s="244" t="e">
        <f>IF(Glutamine!#REF!&gt;0,Glutamine!#REF!+Glutamine!#REF!*Glutamine!#REF!/'In Process Calc.'!$J21,"")</f>
        <v>#REF!</v>
      </c>
      <c r="AI27" s="244" t="e">
        <f>IF(Glutamine!#REF!&gt;0,Glutamine!#REF!+Glutamine!#REF!*Glutamine!#REF!/'In Process Calc.'!$J21,"")</f>
        <v>#REF!</v>
      </c>
      <c r="AJ27" s="244" t="e">
        <f>IF(Glutamine!#REF!&gt;0,Glutamine!#REF!+Glutamine!#REF!*Glutamine!#REF!/'In Process Calc.'!$J21,"")</f>
        <v>#REF!</v>
      </c>
      <c r="AK27" s="244" t="e">
        <f>IF(Glutamine!#REF!&gt;0,Glutamine!#REF!+Glutamine!#REF!*Glutamine!#REF!/'In Process Calc.'!$J21,"")</f>
        <v>#REF!</v>
      </c>
      <c r="AL27" s="244" t="e">
        <f>IF(Glutamine!#REF!&gt;0,Glutamine!#REF!+Glutamine!#REF!*Glutamine!#REF!/'In Process Calc.'!$J21,"")</f>
        <v>#REF!</v>
      </c>
      <c r="AM27" s="244" t="e">
        <f>IF(Glutamine!#REF!&gt;0,Glutamine!#REF!+Glutamine!#REF!*Glutamine!#REF!/'In Process Calc.'!$J21,"")</f>
        <v>#REF!</v>
      </c>
      <c r="AN27" s="244" t="e">
        <f>IF(Glutamine!#REF!&gt;0,Glutamine!#REF!+Glutamine!#REF!*Glutamine!#REF!/'In Process Calc.'!$J21,"")</f>
        <v>#REF!</v>
      </c>
      <c r="AO27" s="244" t="e">
        <f>IF(Glutamine!#REF!&gt;0,Glutamine!#REF!+Glutamine!#REF!*Glutamine!#REF!/'In Process Calc.'!$J21,"")</f>
        <v>#REF!</v>
      </c>
      <c r="AP27" s="244" t="e">
        <f>IF(Glutamine!#REF!&gt;0,Glutamine!#REF!+Glutamine!#REF!*Glutamine!#REF!/'In Process Calc.'!$J21,"")</f>
        <v>#REF!</v>
      </c>
      <c r="AQ27" s="244" t="e">
        <f>IF(Glutamine!#REF!&gt;0,Glutamine!#REF!+Glutamine!#REF!*Glutamine!#REF!/'In Process Calc.'!$J21,"")</f>
        <v>#REF!</v>
      </c>
      <c r="AR27" s="244" t="e">
        <f>IF(Glutamine!#REF!&gt;0,Glutamine!#REF!,"")</f>
        <v>#REF!</v>
      </c>
      <c r="AS27" s="244" t="e">
        <f>IF(Glutamine!#REF!&gt;0,Glutamine!#REF!,"")</f>
        <v>#REF!</v>
      </c>
      <c r="AT27" s="244" t="e">
        <f>IF(Glutamine!#REF!&gt;0,Glutamine!#REF!,"")</f>
        <v>#REF!</v>
      </c>
      <c r="AU27" s="244" t="e">
        <f>IF(Glutamine!#REF!&gt;0,Glutamine!#REF!,"")</f>
        <v>#REF!</v>
      </c>
      <c r="AV27" s="244" t="e">
        <f>IF(Glutamine!#REF!&gt;0,Glutamine!#REF!,"")</f>
        <v>#REF!</v>
      </c>
      <c r="AW27" s="244" t="e">
        <f>IF(Glutamine!#REF!&gt;0,Glutamine!#REF!,"")</f>
        <v>#REF!</v>
      </c>
      <c r="AX27" s="244" t="e">
        <f>IF(Glutamine!#REF!&gt;0,Glutamine!#REF!,"")</f>
        <v>#REF!</v>
      </c>
      <c r="AY27" s="244" t="e">
        <f>IF(Glutamine!#REF!&gt;0,Glutamine!#REF!,"")</f>
        <v>#REF!</v>
      </c>
      <c r="AZ27" s="244" t="e">
        <f>IF(Glutamine!#REF!&gt;0,Glutamine!#REF!,"")</f>
        <v>#REF!</v>
      </c>
      <c r="BA27" s="244" t="e">
        <f>IF(Glutamine!#REF!&gt;0,Glutamine!#REF!,"")</f>
        <v>#REF!</v>
      </c>
      <c r="BB27" s="244" t="e">
        <f>IF(Glutamine!#REF!&gt;0,Glutamine!#REF!,"")</f>
        <v>#REF!</v>
      </c>
      <c r="BC27" s="244" t="e">
        <f>IF(Glutamine!#REF!&gt;0,Glutamine!#REF!,"")</f>
        <v>#REF!</v>
      </c>
      <c r="BD27" s="244" t="e">
        <f>IF(Glutamine!#REF!&gt;0,Glutamine!#REF!,"")</f>
        <v>#REF!</v>
      </c>
      <c r="BE27" s="244" t="e">
        <f>IF(Glutamine!#REF!&gt;0,Glutamine!#REF!,"")</f>
        <v>#REF!</v>
      </c>
      <c r="BF27" s="244" t="e">
        <f>IF(Glutamine!#REF!&gt;0,Glutamine!#REF!,"")</f>
        <v>#REF!</v>
      </c>
      <c r="BG27" s="244" t="e">
        <f>IF(Glutamine!#REF!&gt;0,Glutamine!#REF!,"")</f>
        <v>#REF!</v>
      </c>
      <c r="BH27" s="244" t="e">
        <f>IF(Glutamine!#REF!&gt;0,Glutamine!#REF!,"")</f>
        <v>#REF!</v>
      </c>
      <c r="BI27" s="244" t="e">
        <f>IF(Glutamine!#REF!&gt;0,Glutamine!#REF!,"")</f>
        <v>#REF!</v>
      </c>
      <c r="BJ27" s="244" t="e">
        <f>IF(Glutamine!#REF!&gt;0,Glutamine!#REF!,"")</f>
        <v>#REF!</v>
      </c>
      <c r="BK27" s="244" t="e">
        <f>IF(Glutamine!#REF!&gt;0,Glutamine!#REF!,"")</f>
        <v>#REF!</v>
      </c>
      <c r="BL27" s="244" t="e">
        <f>IF(Glutamine!#REF!&gt;0,Glutamine!#REF!,"")</f>
        <v>#REF!</v>
      </c>
      <c r="BM27" s="244" t="e">
        <f>IF(Glutamine!#REF!&gt;0,Glutamine!#REF!,"")</f>
        <v>#REF!</v>
      </c>
      <c r="BN27" s="244" t="e">
        <f>IF(Glutamine!#REF!&gt;0,'In Process Calc.'!B20,"")</f>
        <v>#REF!</v>
      </c>
      <c r="BO27" s="244" t="e">
        <f>IF(Glutamine!#REF!&gt;0,'In Process Calc.'!C20,"")</f>
        <v>#REF!</v>
      </c>
    </row>
    <row r="28" spans="1:67">
      <c r="A28" s="238" t="str">
        <f>IF(Glutamine!$E20&gt;0,Glutamine!$B$1,"")</f>
        <v/>
      </c>
      <c r="B28" s="238" t="str">
        <f>IF(Glutamine!$E20&gt;0,Glutamine!#REF!+0.1,"")</f>
        <v/>
      </c>
      <c r="C28" s="242" t="str">
        <f>IF(Glutamine!$E20&gt;0,Glutamine!#REF!,"")</f>
        <v/>
      </c>
      <c r="D28" s="247" t="str">
        <f>IF(Glutamine!$E20&gt;0,Glutamine!#REF!,"")</f>
        <v/>
      </c>
      <c r="E28" s="238" t="str">
        <f>IF(Glutamine!$E20&gt;0,Glutamine!#REF!,"")</f>
        <v/>
      </c>
      <c r="F28" s="238" t="str">
        <f>IF(Glutamine!$E20&gt;0,Glutamine!#REF!,"")</f>
        <v/>
      </c>
      <c r="G28" s="238" t="str">
        <f>IF(Glutamine!$E20&gt;0,Glutamine!#REF!,"")</f>
        <v/>
      </c>
      <c r="H28" s="243" t="str">
        <f>IF(Glutamine!$E20&gt;0,Glutamine!#REF!,"")</f>
        <v/>
      </c>
      <c r="I28" s="243" t="str">
        <f>IF(Glutamine!$E20&gt;0,Glutamine!#REF!,"")</f>
        <v/>
      </c>
      <c r="J28" s="243" t="str">
        <f>IF(Glutamine!$E20&gt;0,Glutamine!#REF!,"")</f>
        <v/>
      </c>
      <c r="K28" s="243" t="str">
        <f>IF(Glutamine!$E20&gt;0,Glutamine!#REF!,"")</f>
        <v/>
      </c>
      <c r="L28" s="238" t="str">
        <f>IF(Glutamine!$E20&gt;0,Glutamine!#REF!,"")</f>
        <v/>
      </c>
      <c r="M28" s="238" t="str">
        <f>IF(Glutamine!$E20&gt;0,Glutamine!#REF!,"")</f>
        <v/>
      </c>
      <c r="N28" s="238" t="str">
        <f>IF(Glutamine!$E20&gt;0,Glutamine!#REF!,"")</f>
        <v/>
      </c>
      <c r="O28" s="238" t="str">
        <f>IF(Glutamine!$E20&gt;0,Glutamine!#REF!,"")</f>
        <v/>
      </c>
      <c r="P28" s="238" t="str">
        <f>IF(Glutamine!$E20&gt;0,Glutamine!#REF!,"")</f>
        <v/>
      </c>
      <c r="Q28" s="238" t="str">
        <f>IF(Glutamine!$E20&gt;0,Glutamine!#REF!,"")</f>
        <v/>
      </c>
      <c r="R28" s="238" t="str">
        <f>IF(Glutamine!$E20&gt;0,Glutamine!#REF!,"")</f>
        <v/>
      </c>
      <c r="S28" s="238" t="str">
        <f>IF(Glutamine!$E20&gt;0,Glutamine!#REF!,"")</f>
        <v/>
      </c>
      <c r="T28" s="244" t="str">
        <f>IF(Glutamine!$E20&gt;0,Glutamine!#REF!+Glutamine!$E20*Glutamine!#REF!/'In Process Calc.'!$J22,"")</f>
        <v/>
      </c>
      <c r="U28" s="244" t="str">
        <f>IF(Glutamine!$E20&gt;0,Glutamine!#REF!+Glutamine!$E20*Glutamine!#REF!/'In Process Calc.'!$J22,"")</f>
        <v/>
      </c>
      <c r="V28" s="244" t="str">
        <f>IF(Glutamine!$E20&gt;0,Glutamine!#REF!+Glutamine!$E20*Glutamine!#REF!/'In Process Calc.'!$J22,"")</f>
        <v/>
      </c>
      <c r="W28" s="244" t="str">
        <f>IF(Glutamine!$E20&gt;0,Glutamine!#REF!+Glutamine!$E20*Glutamine!#REF!/'In Process Calc.'!$J22,"")</f>
        <v/>
      </c>
      <c r="X28" s="244" t="str">
        <f>IF(Glutamine!$E20&gt;0,Glutamine!#REF!+Glutamine!$E20*Glutamine!#REF!/'In Process Calc.'!$J22,"")</f>
        <v/>
      </c>
      <c r="Y28" s="244" t="str">
        <f>IF(Glutamine!$E20&gt;0,Glutamine!#REF!+Glutamine!$E20*Glutamine!#REF!/'In Process Calc.'!$J22,"")</f>
        <v/>
      </c>
      <c r="Z28" s="244" t="str">
        <f>IF(Glutamine!$E20&gt;0,Glutamine!#REF!+Glutamine!$E20*Glutamine!#REF!/'In Process Calc.'!$J22,"")</f>
        <v/>
      </c>
      <c r="AA28" s="244" t="str">
        <f>IF(Glutamine!$E20&gt;0,Glutamine!#REF!+Glutamine!$E20*Glutamine!#REF!/'In Process Calc.'!$J22,"")</f>
        <v/>
      </c>
      <c r="AB28" s="244" t="str">
        <f>IF(Glutamine!$E20&gt;0,Glutamine!#REF!+Glutamine!$E20*Glutamine!#REF!/'In Process Calc.'!$J22,"")</f>
        <v/>
      </c>
      <c r="AC28" s="244" t="str">
        <f>IF(Glutamine!$E20&gt;0,Glutamine!#REF!+Glutamine!$E20*Glutamine!#REF!/'In Process Calc.'!$J22,"")</f>
        <v/>
      </c>
      <c r="AD28" s="244" t="str">
        <f>IF(Glutamine!$E20&gt;0,Glutamine!#REF!+Glutamine!$E20*Glutamine!#REF!/'In Process Calc.'!$J22,"")</f>
        <v/>
      </c>
      <c r="AE28" s="244" t="str">
        <f>IF(Glutamine!$E20&gt;0,Glutamine!#REF!+Glutamine!$E20*Glutamine!#REF!/'In Process Calc.'!$J22,"")</f>
        <v/>
      </c>
      <c r="AF28" s="244" t="str">
        <f>IF(Glutamine!$E20&gt;0,Glutamine!#REF!+Glutamine!$E20*Glutamine!#REF!/'In Process Calc.'!$J22,"")</f>
        <v/>
      </c>
      <c r="AG28" s="244" t="str">
        <f>IF(Glutamine!$E20&gt;0,Glutamine!#REF!+Glutamine!$E20*Glutamine!#REF!/'In Process Calc.'!$J22,"")</f>
        <v/>
      </c>
      <c r="AH28" s="244" t="str">
        <f>IF(Glutamine!$E20&gt;0,Glutamine!#REF!+Glutamine!$E20*Glutamine!#REF!/'In Process Calc.'!$J22,"")</f>
        <v/>
      </c>
      <c r="AI28" s="244" t="str">
        <f>IF(Glutamine!$E20&gt;0,Glutamine!#REF!+Glutamine!$E20*Glutamine!#REF!/'In Process Calc.'!$J22,"")</f>
        <v/>
      </c>
      <c r="AJ28" s="244" t="str">
        <f>IF(Glutamine!$E20&gt;0,Glutamine!#REF!+Glutamine!$E20*Glutamine!#REF!/'In Process Calc.'!$J22,"")</f>
        <v/>
      </c>
      <c r="AK28" s="244" t="str">
        <f>IF(Glutamine!$E20&gt;0,Glutamine!#REF!+Glutamine!$E20*Glutamine!#REF!/'In Process Calc.'!$J22,"")</f>
        <v/>
      </c>
      <c r="AL28" s="244" t="str">
        <f>IF(Glutamine!$E20&gt;0,Glutamine!#REF!+Glutamine!$E20*Glutamine!#REF!/'In Process Calc.'!$J22,"")</f>
        <v/>
      </c>
      <c r="AM28" s="244" t="str">
        <f>IF(Glutamine!$E20&gt;0,Glutamine!#REF!+Glutamine!$E20*Glutamine!#REF!/'In Process Calc.'!$J22,"")</f>
        <v/>
      </c>
      <c r="AN28" s="244" t="str">
        <f>IF(Glutamine!$E20&gt;0,Glutamine!#REF!+Glutamine!$E20*Glutamine!#REF!/'In Process Calc.'!$J22,"")</f>
        <v/>
      </c>
      <c r="AO28" s="244" t="str">
        <f>IF(Glutamine!$E20&gt;0,Glutamine!#REF!+Glutamine!$E20*Glutamine!#REF!/'In Process Calc.'!$J22,"")</f>
        <v/>
      </c>
      <c r="AP28" s="244" t="str">
        <f>IF(Glutamine!$E20&gt;0,Glutamine!#REF!+Glutamine!$E20*Glutamine!#REF!/'In Process Calc.'!$J22,"")</f>
        <v/>
      </c>
      <c r="AQ28" s="244" t="str">
        <f>IF(Glutamine!$E20&gt;0,Glutamine!#REF!+Glutamine!$E20*Glutamine!#REF!/'In Process Calc.'!$J22,"")</f>
        <v/>
      </c>
      <c r="AR28" s="244" t="str">
        <f>IF(Glutamine!$E20&gt;0,Glutamine!#REF!,"")</f>
        <v/>
      </c>
      <c r="AS28" s="244" t="str">
        <f>IF(Glutamine!$E20&gt;0,Glutamine!#REF!,"")</f>
        <v/>
      </c>
      <c r="AT28" s="244" t="str">
        <f>IF(Glutamine!$E20&gt;0,Glutamine!#REF!,"")</f>
        <v/>
      </c>
      <c r="AU28" s="244" t="str">
        <f>IF(Glutamine!$E20&gt;0,Glutamine!#REF!,"")</f>
        <v/>
      </c>
      <c r="AV28" s="244" t="str">
        <f>IF(Glutamine!$E20&gt;0,Glutamine!#REF!,"")</f>
        <v/>
      </c>
      <c r="AW28" s="244" t="str">
        <f>IF(Glutamine!$E20&gt;0,Glutamine!#REF!,"")</f>
        <v/>
      </c>
      <c r="AX28" s="244" t="str">
        <f>IF(Glutamine!$E20&gt;0,Glutamine!#REF!,"")</f>
        <v/>
      </c>
      <c r="AY28" s="244" t="str">
        <f>IF(Glutamine!$E20&gt;0,Glutamine!#REF!,"")</f>
        <v/>
      </c>
      <c r="AZ28" s="244" t="str">
        <f>IF(Glutamine!$E20&gt;0,Glutamine!#REF!,"")</f>
        <v/>
      </c>
      <c r="BA28" s="244" t="str">
        <f>IF(Glutamine!$E20&gt;0,Glutamine!#REF!,"")</f>
        <v/>
      </c>
      <c r="BB28" s="244" t="str">
        <f>IF(Glutamine!$E20&gt;0,Glutamine!#REF!,"")</f>
        <v/>
      </c>
      <c r="BC28" s="244" t="str">
        <f>IF(Glutamine!$E20&gt;0,Glutamine!#REF!,"")</f>
        <v/>
      </c>
      <c r="BD28" s="244" t="str">
        <f>IF(Glutamine!$E20&gt;0,Glutamine!#REF!,"")</f>
        <v/>
      </c>
      <c r="BE28" s="244" t="str">
        <f>IF(Glutamine!$E20&gt;0,Glutamine!#REF!,"")</f>
        <v/>
      </c>
      <c r="BF28" s="244" t="str">
        <f>IF(Glutamine!$E20&gt;0,Glutamine!#REF!,"")</f>
        <v/>
      </c>
      <c r="BG28" s="244" t="str">
        <f>IF(Glutamine!$E20&gt;0,Glutamine!#REF!,"")</f>
        <v/>
      </c>
      <c r="BH28" s="244" t="str">
        <f>IF(Glutamine!$E20&gt;0,Glutamine!#REF!,"")</f>
        <v/>
      </c>
      <c r="BI28" s="244" t="str">
        <f>IF(Glutamine!$E20&gt;0,Glutamine!#REF!,"")</f>
        <v/>
      </c>
      <c r="BJ28" s="244" t="str">
        <f>IF(Glutamine!$E20&gt;0,Glutamine!#REF!,"")</f>
        <v/>
      </c>
      <c r="BK28" s="244" t="str">
        <f>IF(Glutamine!$E20&gt;0,Glutamine!#REF!,"")</f>
        <v/>
      </c>
      <c r="BL28" s="244" t="str">
        <f>IF(Glutamine!$E20&gt;0,Glutamine!#REF!,"")</f>
        <v/>
      </c>
      <c r="BM28" s="244" t="str">
        <f>IF(Glutamine!$E20&gt;0,Glutamine!#REF!,"")</f>
        <v/>
      </c>
      <c r="BN28" s="244" t="str">
        <f>IF(Glutamine!$E20&gt;0,'In Process Calc.'!B21,"")</f>
        <v/>
      </c>
      <c r="BO28" s="244" t="str">
        <f>IF(Glutamine!$E20&gt;0,'In Process Calc.'!C21,"")</f>
        <v/>
      </c>
    </row>
    <row r="29" spans="1:67">
      <c r="A29" s="238" t="str">
        <f>IF(Glutamine!$E21&gt;0,Glutamine!$B$1,"")</f>
        <v/>
      </c>
      <c r="B29" s="238" t="str">
        <f>IF(Glutamine!$E21&gt;0,Glutamine!A20+0.1,"")</f>
        <v/>
      </c>
      <c r="C29" s="242" t="str">
        <f>IF(Glutamine!$E21&gt;0,Glutamine!B20,"")</f>
        <v/>
      </c>
      <c r="D29" s="247" t="str">
        <f>IF(Glutamine!$E21&gt;0,Glutamine!C20,"")</f>
        <v/>
      </c>
      <c r="E29" s="238" t="str">
        <f>IF(Glutamine!$E21&gt;0,Glutamine!D20,"")</f>
        <v/>
      </c>
      <c r="F29" s="238" t="str">
        <f>IF(Glutamine!$E21&gt;0,Glutamine!E20,"")</f>
        <v/>
      </c>
      <c r="G29" s="238" t="str">
        <f>IF(Glutamine!$E21&gt;0,Glutamine!G20,"")</f>
        <v/>
      </c>
      <c r="H29" s="243" t="str">
        <f>IF(Glutamine!$E21&gt;0,Glutamine!H20,"")</f>
        <v/>
      </c>
      <c r="I29" s="243" t="str">
        <f>IF(Glutamine!$E21&gt;0,Glutamine!I20,"")</f>
        <v/>
      </c>
      <c r="J29" s="243" t="str">
        <f>IF(Glutamine!$E21&gt;0,Glutamine!J20,"")</f>
        <v/>
      </c>
      <c r="K29" s="243" t="str">
        <f>IF(Glutamine!$E21&gt;0,Glutamine!K20,"")</f>
        <v/>
      </c>
      <c r="L29" s="238" t="str">
        <f>IF(Glutamine!$E21&gt;0,Glutamine!L20,"")</f>
        <v/>
      </c>
      <c r="M29" s="238" t="str">
        <f>IF(Glutamine!$E21&gt;0,Glutamine!M20,"")</f>
        <v/>
      </c>
      <c r="N29" s="238" t="str">
        <f>IF(Glutamine!$E21&gt;0,Glutamine!N20,"")</f>
        <v/>
      </c>
      <c r="O29" s="238" t="str">
        <f>IF(Glutamine!$E21&gt;0,Glutamine!O20,"")</f>
        <v/>
      </c>
      <c r="P29" s="238" t="str">
        <f>IF(Glutamine!$E21&gt;0,Glutamine!P20,"")</f>
        <v/>
      </c>
      <c r="Q29" s="238" t="str">
        <f>IF(Glutamine!$E21&gt;0,Glutamine!Q20,"")</f>
        <v/>
      </c>
      <c r="R29" s="238" t="str">
        <f>IF(Glutamine!$E21&gt;0,Glutamine!R20,"")</f>
        <v/>
      </c>
      <c r="S29" s="238" t="str">
        <f>IF(Glutamine!$E21&gt;0,Glutamine!S20,"")</f>
        <v/>
      </c>
      <c r="T29" s="244" t="str">
        <f>IF(Glutamine!$E21&gt;0,Glutamine!U20+Glutamine!$E21*Glutamine!#REF!/'In Process Calc.'!$J23,"")</f>
        <v/>
      </c>
      <c r="U29" s="244" t="str">
        <f>IF(Glutamine!$E21&gt;0,Glutamine!V20+Glutamine!$E21*Glutamine!#REF!/'In Process Calc.'!$J23,"")</f>
        <v/>
      </c>
      <c r="V29" s="244" t="str">
        <f>IF(Glutamine!$E21&gt;0,Glutamine!W20+Glutamine!$E21*Glutamine!#REF!/'In Process Calc.'!$J23,"")</f>
        <v/>
      </c>
      <c r="W29" s="244" t="str">
        <f>IF(Glutamine!$E21&gt;0,Glutamine!X20+Glutamine!$E21*Glutamine!#REF!/'In Process Calc.'!$J23,"")</f>
        <v/>
      </c>
      <c r="X29" s="244" t="str">
        <f>IF(Glutamine!$E21&gt;0,Glutamine!Y20+Glutamine!$E21*Glutamine!#REF!/'In Process Calc.'!$J23,"")</f>
        <v/>
      </c>
      <c r="Y29" s="244" t="str">
        <f>IF(Glutamine!$E21&gt;0,Glutamine!Z20+Glutamine!$E21*Glutamine!#REF!/'In Process Calc.'!$J23,"")</f>
        <v/>
      </c>
      <c r="Z29" s="244" t="str">
        <f>IF(Glutamine!$E21&gt;0,Glutamine!AA20+Glutamine!$E21*Glutamine!#REF!/'In Process Calc.'!$J23,"")</f>
        <v/>
      </c>
      <c r="AA29" s="244" t="str">
        <f>IF(Glutamine!$E21&gt;0,Glutamine!AB20+Glutamine!$E21*Glutamine!#REF!/'In Process Calc.'!$J23,"")</f>
        <v/>
      </c>
      <c r="AB29" s="244" t="str">
        <f>IF(Glutamine!$E21&gt;0,Glutamine!AC20+Glutamine!$E21*Glutamine!#REF!/'In Process Calc.'!$J23,"")</f>
        <v/>
      </c>
      <c r="AC29" s="244" t="str">
        <f>IF(Glutamine!$E21&gt;0,Glutamine!AD20+Glutamine!$E21*Glutamine!#REF!/'In Process Calc.'!$J23,"")</f>
        <v/>
      </c>
      <c r="AD29" s="244" t="str">
        <f>IF(Glutamine!$E21&gt;0,Glutamine!AE20+Glutamine!$E21*Glutamine!#REF!/'In Process Calc.'!$J23,"")</f>
        <v/>
      </c>
      <c r="AE29" s="244" t="str">
        <f>IF(Glutamine!$E21&gt;0,Glutamine!AF20+Glutamine!$E21*Glutamine!#REF!/'In Process Calc.'!$J23,"")</f>
        <v/>
      </c>
      <c r="AF29" s="244" t="str">
        <f>IF(Glutamine!$E21&gt;0,Glutamine!AG20+Glutamine!$E21*Glutamine!#REF!/'In Process Calc.'!$J23,"")</f>
        <v/>
      </c>
      <c r="AG29" s="244" t="str">
        <f>IF(Glutamine!$E21&gt;0,Glutamine!AH20+Glutamine!$E21*Glutamine!#REF!/'In Process Calc.'!$J23,"")</f>
        <v/>
      </c>
      <c r="AH29" s="244" t="str">
        <f>IF(Glutamine!$E21&gt;0,Glutamine!AI20+Glutamine!$E21*Glutamine!#REF!/'In Process Calc.'!$J23,"")</f>
        <v/>
      </c>
      <c r="AI29" s="244" t="str">
        <f>IF(Glutamine!$E21&gt;0,Glutamine!AJ20+Glutamine!$E21*Glutamine!#REF!/'In Process Calc.'!$J23,"")</f>
        <v/>
      </c>
      <c r="AJ29" s="244" t="str">
        <f>IF(Glutamine!$E21&gt;0,Glutamine!AK20+Glutamine!$E21*Glutamine!#REF!/'In Process Calc.'!$J23,"")</f>
        <v/>
      </c>
      <c r="AK29" s="244" t="str">
        <f>IF(Glutamine!$E21&gt;0,Glutamine!AL20+Glutamine!$E21*Glutamine!#REF!/'In Process Calc.'!$J23,"")</f>
        <v/>
      </c>
      <c r="AL29" s="244" t="str">
        <f>IF(Glutamine!$E21&gt;0,Glutamine!AM20+Glutamine!$E21*Glutamine!#REF!/'In Process Calc.'!$J23,"")</f>
        <v/>
      </c>
      <c r="AM29" s="244" t="str">
        <f>IF(Glutamine!$E21&gt;0,Glutamine!AN20+Glutamine!$E21*Glutamine!#REF!/'In Process Calc.'!$J23,"")</f>
        <v/>
      </c>
      <c r="AN29" s="244" t="str">
        <f>IF(Glutamine!$E21&gt;0,Glutamine!AO20+Glutamine!$E21*Glutamine!#REF!/'In Process Calc.'!$J23,"")</f>
        <v/>
      </c>
      <c r="AO29" s="244" t="str">
        <f>IF(Glutamine!$E21&gt;0,Glutamine!AP20+Glutamine!$E21*Glutamine!#REF!/'In Process Calc.'!$J23,"")</f>
        <v/>
      </c>
      <c r="AP29" s="244" t="str">
        <f>IF(Glutamine!$E21&gt;0,Glutamine!AQ20+Glutamine!$E21*Glutamine!AR20/'In Process Calc.'!$J23,"")</f>
        <v/>
      </c>
      <c r="AQ29" s="244" t="str">
        <f>IF(Glutamine!$E21&gt;0,Glutamine!#REF!+Glutamine!$E21*Glutamine!AS20/'In Process Calc.'!$J23,"")</f>
        <v/>
      </c>
      <c r="AR29" s="244" t="str">
        <f>IF(Glutamine!$E21&gt;0,Glutamine!#REF!,"")</f>
        <v/>
      </c>
      <c r="AS29" s="244" t="str">
        <f>IF(Glutamine!$E21&gt;0,Glutamine!#REF!,"")</f>
        <v/>
      </c>
      <c r="AT29" s="244" t="str">
        <f>IF(Glutamine!$E21&gt;0,Glutamine!#REF!,"")</f>
        <v/>
      </c>
      <c r="AU29" s="244" t="str">
        <f>IF(Glutamine!$E21&gt;0,Glutamine!#REF!,"")</f>
        <v/>
      </c>
      <c r="AV29" s="244" t="str">
        <f>IF(Glutamine!$E21&gt;0,Glutamine!#REF!,"")</f>
        <v/>
      </c>
      <c r="AW29" s="244" t="str">
        <f>IF(Glutamine!$E21&gt;0,Glutamine!#REF!,"")</f>
        <v/>
      </c>
      <c r="AX29" s="244" t="str">
        <f>IF(Glutamine!$E21&gt;0,Glutamine!#REF!,"")</f>
        <v/>
      </c>
      <c r="AY29" s="244" t="str">
        <f>IF(Glutamine!$E21&gt;0,Glutamine!#REF!,"")</f>
        <v/>
      </c>
      <c r="AZ29" s="244" t="str">
        <f>IF(Glutamine!$E21&gt;0,Glutamine!#REF!,"")</f>
        <v/>
      </c>
      <c r="BA29" s="244" t="str">
        <f>IF(Glutamine!$E21&gt;0,Glutamine!#REF!,"")</f>
        <v/>
      </c>
      <c r="BB29" s="244" t="str">
        <f>IF(Glutamine!$E21&gt;0,Glutamine!#REF!,"")</f>
        <v/>
      </c>
      <c r="BC29" s="244" t="str">
        <f>IF(Glutamine!$E21&gt;0,Glutamine!#REF!,"")</f>
        <v/>
      </c>
      <c r="BD29" s="244" t="str">
        <f>IF(Glutamine!$E21&gt;0,Glutamine!#REF!,"")</f>
        <v/>
      </c>
      <c r="BE29" s="244" t="str">
        <f>IF(Glutamine!$E21&gt;0,Glutamine!#REF!,"")</f>
        <v/>
      </c>
      <c r="BF29" s="244" t="str">
        <f>IF(Glutamine!$E21&gt;0,Glutamine!#REF!,"")</f>
        <v/>
      </c>
      <c r="BG29" s="244" t="str">
        <f>IF(Glutamine!$E21&gt;0,Glutamine!#REF!,"")</f>
        <v/>
      </c>
      <c r="BH29" s="244" t="str">
        <f>IF(Glutamine!$E21&gt;0,Glutamine!#REF!,"")</f>
        <v/>
      </c>
      <c r="BI29" s="244" t="str">
        <f>IF(Glutamine!$E21&gt;0,Glutamine!#REF!,"")</f>
        <v/>
      </c>
      <c r="BJ29" s="244" t="str">
        <f>IF(Glutamine!$E21&gt;0,Glutamine!#REF!,"")</f>
        <v/>
      </c>
      <c r="BK29" s="244" t="str">
        <f>IF(Glutamine!$E21&gt;0,Glutamine!#REF!,"")</f>
        <v/>
      </c>
      <c r="BL29" s="244" t="str">
        <f>IF(Glutamine!$E21&gt;0,Glutamine!#REF!,"")</f>
        <v/>
      </c>
      <c r="BM29" s="244" t="str">
        <f>IF(Glutamine!$E21&gt;0,Glutamine!#REF!,"")</f>
        <v/>
      </c>
      <c r="BN29" s="244" t="str">
        <f>IF(Glutamine!$E21&gt;0,'In Process Calc.'!B22,"")</f>
        <v/>
      </c>
      <c r="BO29" s="244" t="str">
        <f>IF(Glutamine!$E21&gt;0,'In Process Calc.'!C22,"")</f>
        <v/>
      </c>
    </row>
    <row r="30" spans="1:67">
      <c r="A30" s="238" t="str">
        <f>IF(Glutamine!$E22&gt;0,Glutamine!$B$1,"")</f>
        <v/>
      </c>
      <c r="B30" s="238" t="str">
        <f>IF(Glutamine!$E22&gt;0,Glutamine!A21+0.1,"")</f>
        <v/>
      </c>
      <c r="C30" s="242" t="str">
        <f>IF(Glutamine!$E22&gt;0,Glutamine!B21,"")</f>
        <v/>
      </c>
      <c r="D30" s="247" t="str">
        <f>IF(Glutamine!$E22&gt;0,Glutamine!C21,"")</f>
        <v/>
      </c>
      <c r="E30" s="238" t="str">
        <f>IF(Glutamine!$E22&gt;0,Glutamine!D21,"")</f>
        <v/>
      </c>
      <c r="F30" s="238" t="str">
        <f>IF(Glutamine!$E22&gt;0,Glutamine!E21,"")</f>
        <v/>
      </c>
      <c r="G30" s="238" t="str">
        <f>IF(Glutamine!$E22&gt;0,Glutamine!G21,"")</f>
        <v/>
      </c>
      <c r="H30" s="243" t="str">
        <f>IF(Glutamine!$E22&gt;0,Glutamine!H21,"")</f>
        <v/>
      </c>
      <c r="I30" s="243" t="str">
        <f>IF(Glutamine!$E22&gt;0,Glutamine!I21,"")</f>
        <v/>
      </c>
      <c r="J30" s="243" t="str">
        <f>IF(Glutamine!$E22&gt;0,Glutamine!J21,"")</f>
        <v/>
      </c>
      <c r="K30" s="243" t="str">
        <f>IF(Glutamine!$E22&gt;0,Glutamine!K21,"")</f>
        <v/>
      </c>
      <c r="L30" s="238" t="str">
        <f>IF(Glutamine!$E22&gt;0,Glutamine!L21,"")</f>
        <v/>
      </c>
      <c r="M30" s="238" t="str">
        <f>IF(Glutamine!$E22&gt;0,Glutamine!M21,"")</f>
        <v/>
      </c>
      <c r="N30" s="238" t="str">
        <f>IF(Glutamine!$E22&gt;0,Glutamine!N21,"")</f>
        <v/>
      </c>
      <c r="O30" s="238" t="str">
        <f>IF(Glutamine!$E22&gt;0,Glutamine!O21,"")</f>
        <v/>
      </c>
      <c r="P30" s="238" t="str">
        <f>IF(Glutamine!$E22&gt;0,Glutamine!P21,"")</f>
        <v/>
      </c>
      <c r="Q30" s="238" t="str">
        <f>IF(Glutamine!$E22&gt;0,Glutamine!Q21,"")</f>
        <v/>
      </c>
      <c r="R30" s="238" t="str">
        <f>IF(Glutamine!$E22&gt;0,Glutamine!R21,"")</f>
        <v/>
      </c>
      <c r="S30" s="238" t="str">
        <f>IF(Glutamine!$E22&gt;0,Glutamine!S21,"")</f>
        <v/>
      </c>
      <c r="T30" s="244" t="str">
        <f>IF(Glutamine!$E22&gt;0,Glutamine!U21+Glutamine!$E22*Glutamine!#REF!/'In Process Calc.'!$J24,"")</f>
        <v/>
      </c>
      <c r="U30" s="244" t="str">
        <f>IF(Glutamine!$E22&gt;0,Glutamine!V21+Glutamine!$E22*Glutamine!#REF!/'In Process Calc.'!$J24,"")</f>
        <v/>
      </c>
      <c r="V30" s="244" t="str">
        <f>IF(Glutamine!$E22&gt;0,Glutamine!W21+Glutamine!$E22*Glutamine!#REF!/'In Process Calc.'!$J24,"")</f>
        <v/>
      </c>
      <c r="W30" s="244" t="str">
        <f>IF(Glutamine!$E22&gt;0,Glutamine!X21+Glutamine!$E22*Glutamine!#REF!/'In Process Calc.'!$J24,"")</f>
        <v/>
      </c>
      <c r="X30" s="244" t="str">
        <f>IF(Glutamine!$E22&gt;0,Glutamine!Y21+Glutamine!$E22*Glutamine!#REF!/'In Process Calc.'!$J24,"")</f>
        <v/>
      </c>
      <c r="Y30" s="244" t="str">
        <f>IF(Glutamine!$E22&gt;0,Glutamine!Z21+Glutamine!$E22*Glutamine!#REF!/'In Process Calc.'!$J24,"")</f>
        <v/>
      </c>
      <c r="Z30" s="244" t="str">
        <f>IF(Glutamine!$E22&gt;0,Glutamine!AA21+Glutamine!$E22*Glutamine!#REF!/'In Process Calc.'!$J24,"")</f>
        <v/>
      </c>
      <c r="AA30" s="244" t="str">
        <f>IF(Glutamine!$E22&gt;0,Glutamine!AB21+Glutamine!$E22*Glutamine!#REF!/'In Process Calc.'!$J24,"")</f>
        <v/>
      </c>
      <c r="AB30" s="244" t="str">
        <f>IF(Glutamine!$E22&gt;0,Glutamine!AC21+Glutamine!$E22*Glutamine!#REF!/'In Process Calc.'!$J24,"")</f>
        <v/>
      </c>
      <c r="AC30" s="244" t="str">
        <f>IF(Glutamine!$E22&gt;0,Glutamine!AD21+Glutamine!$E22*Glutamine!#REF!/'In Process Calc.'!$J24,"")</f>
        <v/>
      </c>
      <c r="AD30" s="244" t="str">
        <f>IF(Glutamine!$E22&gt;0,Glutamine!AE21+Glutamine!$E22*Glutamine!#REF!/'In Process Calc.'!$J24,"")</f>
        <v/>
      </c>
      <c r="AE30" s="244" t="str">
        <f>IF(Glutamine!$E22&gt;0,Glutamine!AF21+Glutamine!$E22*Glutamine!#REF!/'In Process Calc.'!$J24,"")</f>
        <v/>
      </c>
      <c r="AF30" s="244" t="str">
        <f>IF(Glutamine!$E22&gt;0,Glutamine!AG21+Glutamine!$E22*Glutamine!#REF!/'In Process Calc.'!$J24,"")</f>
        <v/>
      </c>
      <c r="AG30" s="244" t="str">
        <f>IF(Glutamine!$E22&gt;0,Glutamine!AH21+Glutamine!$E22*Glutamine!#REF!/'In Process Calc.'!$J24,"")</f>
        <v/>
      </c>
      <c r="AH30" s="244" t="str">
        <f>IF(Glutamine!$E22&gt;0,Glutamine!AI21+Glutamine!$E22*Glutamine!#REF!/'In Process Calc.'!$J24,"")</f>
        <v/>
      </c>
      <c r="AI30" s="244" t="str">
        <f>IF(Glutamine!$E22&gt;0,Glutamine!AJ21+Glutamine!$E22*Glutamine!#REF!/'In Process Calc.'!$J24,"")</f>
        <v/>
      </c>
      <c r="AJ30" s="244" t="str">
        <f>IF(Glutamine!$E22&gt;0,Glutamine!AK21+Glutamine!$E22*Glutamine!#REF!/'In Process Calc.'!$J24,"")</f>
        <v/>
      </c>
      <c r="AK30" s="244" t="str">
        <f>IF(Glutamine!$E22&gt;0,Glutamine!AL21+Glutamine!$E22*Glutamine!#REF!/'In Process Calc.'!$J24,"")</f>
        <v/>
      </c>
      <c r="AL30" s="244" t="str">
        <f>IF(Glutamine!$E22&gt;0,Glutamine!AM21+Glutamine!$E22*Glutamine!#REF!/'In Process Calc.'!$J24,"")</f>
        <v/>
      </c>
      <c r="AM30" s="244" t="str">
        <f>IF(Glutamine!$E22&gt;0,Glutamine!AN21+Glutamine!$E22*Glutamine!#REF!/'In Process Calc.'!$J24,"")</f>
        <v/>
      </c>
      <c r="AN30" s="244" t="str">
        <f>IF(Glutamine!$E22&gt;0,Glutamine!AO21+Glutamine!$E22*Glutamine!#REF!/'In Process Calc.'!$J24,"")</f>
        <v/>
      </c>
      <c r="AO30" s="244" t="str">
        <f>IF(Glutamine!$E22&gt;0,Glutamine!AP21+Glutamine!$E22*Glutamine!#REF!/'In Process Calc.'!$J24,"")</f>
        <v/>
      </c>
      <c r="AP30" s="244" t="str">
        <f>IF(Glutamine!$E22&gt;0,Glutamine!AQ21+Glutamine!$E22*Glutamine!AR21/'In Process Calc.'!$J24,"")</f>
        <v/>
      </c>
      <c r="AQ30" s="244" t="str">
        <f>IF(Glutamine!$E22&gt;0,Glutamine!#REF!+Glutamine!$E22*Glutamine!AS21/'In Process Calc.'!$J24,"")</f>
        <v/>
      </c>
      <c r="AR30" s="244" t="str">
        <f>IF(Glutamine!$E22&gt;0,Glutamine!#REF!,"")</f>
        <v/>
      </c>
      <c r="AS30" s="244" t="str">
        <f>IF(Glutamine!$E22&gt;0,Glutamine!#REF!,"")</f>
        <v/>
      </c>
      <c r="AT30" s="244" t="str">
        <f>IF(Glutamine!$E22&gt;0,Glutamine!#REF!,"")</f>
        <v/>
      </c>
      <c r="AU30" s="244" t="str">
        <f>IF(Glutamine!$E22&gt;0,Glutamine!#REF!,"")</f>
        <v/>
      </c>
      <c r="AV30" s="244" t="str">
        <f>IF(Glutamine!$E22&gt;0,Glutamine!#REF!,"")</f>
        <v/>
      </c>
      <c r="AW30" s="244" t="str">
        <f>IF(Glutamine!$E22&gt;0,Glutamine!#REF!,"")</f>
        <v/>
      </c>
      <c r="AX30" s="244" t="str">
        <f>IF(Glutamine!$E22&gt;0,Glutamine!#REF!,"")</f>
        <v/>
      </c>
      <c r="AY30" s="244" t="str">
        <f>IF(Glutamine!$E22&gt;0,Glutamine!#REF!,"")</f>
        <v/>
      </c>
      <c r="AZ30" s="244" t="str">
        <f>IF(Glutamine!$E22&gt;0,Glutamine!#REF!,"")</f>
        <v/>
      </c>
      <c r="BA30" s="244" t="str">
        <f>IF(Glutamine!$E22&gt;0,Glutamine!#REF!,"")</f>
        <v/>
      </c>
      <c r="BB30" s="244" t="str">
        <f>IF(Glutamine!$E22&gt;0,Glutamine!#REF!,"")</f>
        <v/>
      </c>
      <c r="BC30" s="244" t="str">
        <f>IF(Glutamine!$E22&gt;0,Glutamine!#REF!,"")</f>
        <v/>
      </c>
      <c r="BD30" s="244" t="str">
        <f>IF(Glutamine!$E22&gt;0,Glutamine!#REF!,"")</f>
        <v/>
      </c>
      <c r="BE30" s="244" t="str">
        <f>IF(Glutamine!$E22&gt;0,Glutamine!#REF!,"")</f>
        <v/>
      </c>
      <c r="BF30" s="244" t="str">
        <f>IF(Glutamine!$E22&gt;0,Glutamine!#REF!,"")</f>
        <v/>
      </c>
      <c r="BG30" s="244" t="str">
        <f>IF(Glutamine!$E22&gt;0,Glutamine!#REF!,"")</f>
        <v/>
      </c>
      <c r="BH30" s="244" t="str">
        <f>IF(Glutamine!$E22&gt;0,Glutamine!#REF!,"")</f>
        <v/>
      </c>
      <c r="BI30" s="244" t="str">
        <f>IF(Glutamine!$E22&gt;0,Glutamine!#REF!,"")</f>
        <v/>
      </c>
      <c r="BJ30" s="244" t="str">
        <f>IF(Glutamine!$E22&gt;0,Glutamine!#REF!,"")</f>
        <v/>
      </c>
      <c r="BK30" s="244" t="str">
        <f>IF(Glutamine!$E22&gt;0,Glutamine!#REF!,"")</f>
        <v/>
      </c>
      <c r="BL30" s="244" t="str">
        <f>IF(Glutamine!$E22&gt;0,Glutamine!#REF!,"")</f>
        <v/>
      </c>
      <c r="BM30" s="244" t="str">
        <f>IF(Glutamine!$E22&gt;0,Glutamine!#REF!,"")</f>
        <v/>
      </c>
      <c r="BN30" s="244" t="str">
        <f>IF(Glutamine!$E22&gt;0,'In Process Calc.'!B23,"")</f>
        <v/>
      </c>
      <c r="BO30" s="244" t="str">
        <f>IF(Glutamine!$E22&gt;0,'In Process Calc.'!C23,"")</f>
        <v/>
      </c>
    </row>
    <row r="31" spans="1:67">
      <c r="A31" s="238" t="str">
        <f>IF(Glutamine!$E23&gt;0,Glutamine!$B$1,"")</f>
        <v/>
      </c>
      <c r="B31" s="238" t="str">
        <f>IF(Glutamine!$E23&gt;0,Glutamine!A22+0.1,"")</f>
        <v/>
      </c>
      <c r="C31" s="242" t="str">
        <f>IF(Glutamine!$E23&gt;0,Glutamine!B22,"")</f>
        <v/>
      </c>
      <c r="D31" s="247" t="str">
        <f>IF(Glutamine!$E23&gt;0,Glutamine!C22,"")</f>
        <v/>
      </c>
      <c r="E31" s="238" t="str">
        <f>IF(Glutamine!$E23&gt;0,Glutamine!D22,"")</f>
        <v/>
      </c>
      <c r="F31" s="238" t="str">
        <f>IF(Glutamine!$E23&gt;0,Glutamine!E22,"")</f>
        <v/>
      </c>
      <c r="G31" s="238" t="str">
        <f>IF(Glutamine!$E23&gt;0,Glutamine!G22,"")</f>
        <v/>
      </c>
      <c r="H31" s="243" t="str">
        <f>IF(Glutamine!$E23&gt;0,Glutamine!H22,"")</f>
        <v/>
      </c>
      <c r="I31" s="243" t="str">
        <f>IF(Glutamine!$E23&gt;0,Glutamine!I22,"")</f>
        <v/>
      </c>
      <c r="J31" s="243" t="str">
        <f>IF(Glutamine!$E23&gt;0,Glutamine!J22,"")</f>
        <v/>
      </c>
      <c r="K31" s="243" t="str">
        <f>IF(Glutamine!$E23&gt;0,Glutamine!K22,"")</f>
        <v/>
      </c>
      <c r="L31" s="238" t="str">
        <f>IF(Glutamine!$E23&gt;0,Glutamine!L22,"")</f>
        <v/>
      </c>
      <c r="M31" s="238" t="str">
        <f>IF(Glutamine!$E23&gt;0,Glutamine!M22,"")</f>
        <v/>
      </c>
      <c r="N31" s="238" t="str">
        <f>IF(Glutamine!$E23&gt;0,Glutamine!N22,"")</f>
        <v/>
      </c>
      <c r="O31" s="238" t="str">
        <f>IF(Glutamine!$E23&gt;0,Glutamine!O22,"")</f>
        <v/>
      </c>
      <c r="P31" s="238" t="str">
        <f>IF(Glutamine!$E23&gt;0,Glutamine!P22,"")</f>
        <v/>
      </c>
      <c r="Q31" s="238" t="str">
        <f>IF(Glutamine!$E23&gt;0,Glutamine!Q22,"")</f>
        <v/>
      </c>
      <c r="R31" s="238" t="str">
        <f>IF(Glutamine!$E23&gt;0,Glutamine!R22,"")</f>
        <v/>
      </c>
      <c r="S31" s="238" t="str">
        <f>IF(Glutamine!$E23&gt;0,Glutamine!S22,"")</f>
        <v/>
      </c>
      <c r="T31" s="244" t="str">
        <f>IF(Glutamine!$E23&gt;0,Glutamine!T22+Glutamine!$E23*Glutamine!#REF!/'In Process Calc.'!$J25,"")</f>
        <v/>
      </c>
      <c r="U31" s="244" t="str">
        <f>IF(Glutamine!$E23&gt;0,Glutamine!U22+Glutamine!$E23*Glutamine!#REF!/'In Process Calc.'!$J25,"")</f>
        <v/>
      </c>
      <c r="V31" s="244" t="str">
        <f>IF(Glutamine!$E23&gt;0,Glutamine!V22+Glutamine!$E23*Glutamine!#REF!/'In Process Calc.'!$J25,"")</f>
        <v/>
      </c>
      <c r="W31" s="244" t="str">
        <f>IF(Glutamine!$E23&gt;0,Glutamine!W22+Glutamine!$E23*Glutamine!#REF!/'In Process Calc.'!$J25,"")</f>
        <v/>
      </c>
      <c r="X31" s="244" t="str">
        <f>IF(Glutamine!$E23&gt;0,Glutamine!X22+Glutamine!$E23*Glutamine!#REF!/'In Process Calc.'!$J25,"")</f>
        <v/>
      </c>
      <c r="Y31" s="244" t="str">
        <f>IF(Glutamine!$E23&gt;0,Glutamine!Y22+Glutamine!$E23*Glutamine!#REF!/'In Process Calc.'!$J25,"")</f>
        <v/>
      </c>
      <c r="Z31" s="244" t="str">
        <f>IF(Glutamine!$E23&gt;0,Glutamine!Z22+Glutamine!$E23*Glutamine!#REF!/'In Process Calc.'!$J25,"")</f>
        <v/>
      </c>
      <c r="AA31" s="244" t="str">
        <f>IF(Glutamine!$E23&gt;0,Glutamine!AA22+Glutamine!$E23*Glutamine!#REF!/'In Process Calc.'!$J25,"")</f>
        <v/>
      </c>
      <c r="AB31" s="244" t="str">
        <f>IF(Glutamine!$E23&gt;0,Glutamine!AB22+Glutamine!$E23*Glutamine!#REF!/'In Process Calc.'!$J25,"")</f>
        <v/>
      </c>
      <c r="AC31" s="244" t="str">
        <f>IF(Glutamine!$E23&gt;0,Glutamine!AC22+Glutamine!$E23*Glutamine!#REF!/'In Process Calc.'!$J25,"")</f>
        <v/>
      </c>
      <c r="AD31" s="244" t="str">
        <f>IF(Glutamine!$E23&gt;0,Glutamine!AD22+Glutamine!$E23*Glutamine!#REF!/'In Process Calc.'!$J25,"")</f>
        <v/>
      </c>
      <c r="AE31" s="244" t="str">
        <f>IF(Glutamine!$E23&gt;0,Glutamine!AE22+Glutamine!$E23*Glutamine!#REF!/'In Process Calc.'!$J25,"")</f>
        <v/>
      </c>
      <c r="AF31" s="244" t="str">
        <f>IF(Glutamine!$E23&gt;0,Glutamine!AF22+Glutamine!$E23*Glutamine!#REF!/'In Process Calc.'!$J25,"")</f>
        <v/>
      </c>
      <c r="AG31" s="244" t="str">
        <f>IF(Glutamine!$E23&gt;0,Glutamine!AG22+Glutamine!$E23*Glutamine!#REF!/'In Process Calc.'!$J25,"")</f>
        <v/>
      </c>
      <c r="AH31" s="244" t="str">
        <f>IF(Glutamine!$E23&gt;0,Glutamine!AH22+Glutamine!$E23*Glutamine!#REF!/'In Process Calc.'!$J25,"")</f>
        <v/>
      </c>
      <c r="AI31" s="244" t="str">
        <f>IF(Glutamine!$E23&gt;0,Glutamine!AI22+Glutamine!$E23*Glutamine!#REF!/'In Process Calc.'!$J25,"")</f>
        <v/>
      </c>
      <c r="AJ31" s="244" t="str">
        <f>IF(Glutamine!$E23&gt;0,Glutamine!AJ22+Glutamine!$E23*Glutamine!#REF!/'In Process Calc.'!$J25,"")</f>
        <v/>
      </c>
      <c r="AK31" s="244" t="str">
        <f>IF(Glutamine!$E23&gt;0,Glutamine!AK22+Glutamine!$E23*Glutamine!#REF!/'In Process Calc.'!$J25,"")</f>
        <v/>
      </c>
      <c r="AL31" s="244" t="str">
        <f>IF(Glutamine!$E23&gt;0,Glutamine!AL22+Glutamine!$E23*Glutamine!#REF!/'In Process Calc.'!$J25,"")</f>
        <v/>
      </c>
      <c r="AM31" s="244" t="str">
        <f>IF(Glutamine!$E23&gt;0,Glutamine!AM22+Glutamine!$E23*Glutamine!#REF!/'In Process Calc.'!$J25,"")</f>
        <v/>
      </c>
      <c r="AN31" s="244" t="str">
        <f>IF(Glutamine!$E23&gt;0,Glutamine!AN22+Glutamine!$E23*Glutamine!#REF!/'In Process Calc.'!$J25,"")</f>
        <v/>
      </c>
      <c r="AO31" s="244" t="str">
        <f>IF(Glutamine!$E23&gt;0,Glutamine!AO22+Glutamine!$E23*Glutamine!#REF!/'In Process Calc.'!$J25,"")</f>
        <v/>
      </c>
      <c r="AP31" s="244" t="str">
        <f>IF(Glutamine!$E23&gt;0,Glutamine!AP22+Glutamine!$E23*Glutamine!AQ22/'In Process Calc.'!$J25,"")</f>
        <v/>
      </c>
      <c r="AQ31" s="244" t="str">
        <f>IF(Glutamine!$E23&gt;0,Glutamine!#REF!+Glutamine!$E23*Glutamine!AR22/'In Process Calc.'!$J25,"")</f>
        <v/>
      </c>
      <c r="AR31" s="244" t="str">
        <f>IF(Glutamine!$E23&gt;0,Glutamine!#REF!,"")</f>
        <v/>
      </c>
      <c r="AS31" s="244" t="str">
        <f>IF(Glutamine!$E23&gt;0,Glutamine!#REF!,"")</f>
        <v/>
      </c>
      <c r="AT31" s="244" t="str">
        <f>IF(Glutamine!$E23&gt;0,Glutamine!#REF!,"")</f>
        <v/>
      </c>
      <c r="AU31" s="244" t="str">
        <f>IF(Glutamine!$E23&gt;0,Glutamine!#REF!,"")</f>
        <v/>
      </c>
      <c r="AV31" s="244" t="str">
        <f>IF(Glutamine!$E23&gt;0,Glutamine!#REF!,"")</f>
        <v/>
      </c>
      <c r="AW31" s="244" t="str">
        <f>IF(Glutamine!$E23&gt;0,Glutamine!#REF!,"")</f>
        <v/>
      </c>
      <c r="AX31" s="244" t="str">
        <f>IF(Glutamine!$E23&gt;0,Glutamine!#REF!,"")</f>
        <v/>
      </c>
      <c r="AY31" s="244" t="str">
        <f>IF(Glutamine!$E23&gt;0,Glutamine!#REF!,"")</f>
        <v/>
      </c>
      <c r="AZ31" s="244" t="str">
        <f>IF(Glutamine!$E23&gt;0,Glutamine!#REF!,"")</f>
        <v/>
      </c>
      <c r="BA31" s="244" t="str">
        <f>IF(Glutamine!$E23&gt;0,Glutamine!#REF!,"")</f>
        <v/>
      </c>
      <c r="BB31" s="244" t="str">
        <f>IF(Glutamine!$E23&gt;0,Glutamine!#REF!,"")</f>
        <v/>
      </c>
      <c r="BC31" s="244" t="str">
        <f>IF(Glutamine!$E23&gt;0,Glutamine!#REF!,"")</f>
        <v/>
      </c>
      <c r="BD31" s="244" t="str">
        <f>IF(Glutamine!$E23&gt;0,Glutamine!#REF!,"")</f>
        <v/>
      </c>
      <c r="BE31" s="244" t="str">
        <f>IF(Glutamine!$E23&gt;0,Glutamine!#REF!,"")</f>
        <v/>
      </c>
      <c r="BF31" s="244" t="str">
        <f>IF(Glutamine!$E23&gt;0,Glutamine!#REF!,"")</f>
        <v/>
      </c>
      <c r="BG31" s="244" t="str">
        <f>IF(Glutamine!$E23&gt;0,Glutamine!#REF!,"")</f>
        <v/>
      </c>
      <c r="BH31" s="244" t="str">
        <f>IF(Glutamine!$E23&gt;0,Glutamine!#REF!,"")</f>
        <v/>
      </c>
      <c r="BI31" s="244" t="str">
        <f>IF(Glutamine!$E23&gt;0,Glutamine!#REF!,"")</f>
        <v/>
      </c>
      <c r="BJ31" s="244" t="str">
        <f>IF(Glutamine!$E23&gt;0,Glutamine!#REF!,"")</f>
        <v/>
      </c>
      <c r="BK31" s="244" t="str">
        <f>IF(Glutamine!$E23&gt;0,Glutamine!#REF!,"")</f>
        <v/>
      </c>
      <c r="BL31" s="244" t="str">
        <f>IF(Glutamine!$E23&gt;0,Glutamine!#REF!,"")</f>
        <v/>
      </c>
      <c r="BM31" s="244" t="str">
        <f>IF(Glutamine!$E23&gt;0,Glutamine!#REF!,"")</f>
        <v/>
      </c>
      <c r="BN31" s="244" t="str">
        <f>IF(Glutamine!$E23&gt;0,'In Process Calc.'!B24,"")</f>
        <v/>
      </c>
      <c r="BO31" s="244" t="str">
        <f>IF(Glutamine!$E23&gt;0,'In Process Calc.'!C24,"")</f>
        <v/>
      </c>
    </row>
    <row r="32" spans="1:67">
      <c r="A32" s="238" t="str">
        <f>IF(Glutamine!$E24&gt;0,Glutamine!$B$1,"")</f>
        <v/>
      </c>
      <c r="B32" s="238" t="str">
        <f>IF(Glutamine!$E24&gt;0,Glutamine!A23+0.1,"")</f>
        <v/>
      </c>
      <c r="C32" s="242" t="str">
        <f>IF(Glutamine!$E24&gt;0,Glutamine!B23,"")</f>
        <v/>
      </c>
      <c r="D32" s="247" t="str">
        <f>IF(Glutamine!$E24&gt;0,Glutamine!C23,"")</f>
        <v/>
      </c>
      <c r="E32" s="238" t="str">
        <f>IF(Glutamine!$E24&gt;0,Glutamine!D23,"")</f>
        <v/>
      </c>
      <c r="F32" s="238" t="str">
        <f>IF(Glutamine!$E24&gt;0,Glutamine!E23,"")</f>
        <v/>
      </c>
      <c r="G32" s="238" t="str">
        <f>IF(Glutamine!$E24&gt;0,Glutamine!G23,"")</f>
        <v/>
      </c>
      <c r="H32" s="243" t="str">
        <f>IF(Glutamine!$E24&gt;0,Glutamine!H23,"")</f>
        <v/>
      </c>
      <c r="I32" s="243" t="str">
        <f>IF(Glutamine!$E24&gt;0,Glutamine!I23,"")</f>
        <v/>
      </c>
      <c r="J32" s="243" t="str">
        <f>IF(Glutamine!$E24&gt;0,Glutamine!J23,"")</f>
        <v/>
      </c>
      <c r="K32" s="243" t="str">
        <f>IF(Glutamine!$E24&gt;0,Glutamine!K23,"")</f>
        <v/>
      </c>
      <c r="L32" s="238" t="str">
        <f>IF(Glutamine!$E24&gt;0,Glutamine!L23,"")</f>
        <v/>
      </c>
      <c r="M32" s="238" t="str">
        <f>IF(Glutamine!$E24&gt;0,Glutamine!M23,"")</f>
        <v/>
      </c>
      <c r="N32" s="238" t="str">
        <f>IF(Glutamine!$E24&gt;0,Glutamine!N23,"")</f>
        <v/>
      </c>
      <c r="O32" s="238" t="str">
        <f>IF(Glutamine!$E24&gt;0,Glutamine!O23,"")</f>
        <v/>
      </c>
      <c r="P32" s="238" t="str">
        <f>IF(Glutamine!$E24&gt;0,Glutamine!P23,"")</f>
        <v/>
      </c>
      <c r="Q32" s="238" t="str">
        <f>IF(Glutamine!$E24&gt;0,Glutamine!Q23,"")</f>
        <v/>
      </c>
      <c r="R32" s="238" t="str">
        <f>IF(Glutamine!$E24&gt;0,Glutamine!R23,"")</f>
        <v/>
      </c>
      <c r="S32" s="238" t="str">
        <f>IF(Glutamine!$E24&gt;0,Glutamine!S23,"")</f>
        <v/>
      </c>
      <c r="T32" s="244" t="str">
        <f>IF(Glutamine!$E24&gt;0,Glutamine!T23+Glutamine!$E24*Glutamine!#REF!/'In Process Calc.'!$J26,"")</f>
        <v/>
      </c>
      <c r="U32" s="244" t="str">
        <f>IF(Glutamine!$E24&gt;0,Glutamine!U23+Glutamine!$E24*Glutamine!#REF!/'In Process Calc.'!$J26,"")</f>
        <v/>
      </c>
      <c r="V32" s="244" t="str">
        <f>IF(Glutamine!$E24&gt;0,Glutamine!V23+Glutamine!$E24*Glutamine!#REF!/'In Process Calc.'!$J26,"")</f>
        <v/>
      </c>
      <c r="W32" s="244" t="str">
        <f>IF(Glutamine!$E24&gt;0,Glutamine!W23+Glutamine!$E24*Glutamine!#REF!/'In Process Calc.'!$J26,"")</f>
        <v/>
      </c>
      <c r="X32" s="244" t="str">
        <f>IF(Glutamine!$E24&gt;0,Glutamine!X23+Glutamine!$E24*Glutamine!#REF!/'In Process Calc.'!$J26,"")</f>
        <v/>
      </c>
      <c r="Y32" s="244" t="str">
        <f>IF(Glutamine!$E24&gt;0,Glutamine!Y23+Glutamine!$E24*Glutamine!#REF!/'In Process Calc.'!$J26,"")</f>
        <v/>
      </c>
      <c r="Z32" s="244" t="str">
        <f>IF(Glutamine!$E24&gt;0,Glutamine!Z23+Glutamine!$E24*Glutamine!#REF!/'In Process Calc.'!$J26,"")</f>
        <v/>
      </c>
      <c r="AA32" s="244" t="str">
        <f>IF(Glutamine!$E24&gt;0,Glutamine!AA23+Glutamine!$E24*Glutamine!#REF!/'In Process Calc.'!$J26,"")</f>
        <v/>
      </c>
      <c r="AB32" s="244" t="str">
        <f>IF(Glutamine!$E24&gt;0,Glutamine!AB23+Glutamine!$E24*Glutamine!#REF!/'In Process Calc.'!$J26,"")</f>
        <v/>
      </c>
      <c r="AC32" s="244" t="str">
        <f>IF(Glutamine!$E24&gt;0,Glutamine!AC23+Glutamine!$E24*Glutamine!#REF!/'In Process Calc.'!$J26,"")</f>
        <v/>
      </c>
      <c r="AD32" s="244" t="str">
        <f>IF(Glutamine!$E24&gt;0,Glutamine!AD23+Glutamine!$E24*Glutamine!#REF!/'In Process Calc.'!$J26,"")</f>
        <v/>
      </c>
      <c r="AE32" s="244" t="str">
        <f>IF(Glutamine!$E24&gt;0,Glutamine!AE23+Glutamine!$E24*Glutamine!#REF!/'In Process Calc.'!$J26,"")</f>
        <v/>
      </c>
      <c r="AF32" s="244" t="str">
        <f>IF(Glutamine!$E24&gt;0,Glutamine!AF23+Glutamine!$E24*Glutamine!#REF!/'In Process Calc.'!$J26,"")</f>
        <v/>
      </c>
      <c r="AG32" s="244" t="str">
        <f>IF(Glutamine!$E24&gt;0,Glutamine!AG23+Glutamine!$E24*Glutamine!#REF!/'In Process Calc.'!$J26,"")</f>
        <v/>
      </c>
      <c r="AH32" s="244" t="str">
        <f>IF(Glutamine!$E24&gt;0,Glutamine!AH23+Glutamine!$E24*Glutamine!#REF!/'In Process Calc.'!$J26,"")</f>
        <v/>
      </c>
      <c r="AI32" s="244" t="str">
        <f>IF(Glutamine!$E24&gt;0,Glutamine!AI23+Glutamine!$E24*Glutamine!#REF!/'In Process Calc.'!$J26,"")</f>
        <v/>
      </c>
      <c r="AJ32" s="244" t="str">
        <f>IF(Glutamine!$E24&gt;0,Glutamine!AJ23+Glutamine!$E24*Glutamine!#REF!/'In Process Calc.'!$J26,"")</f>
        <v/>
      </c>
      <c r="AK32" s="244" t="str">
        <f>IF(Glutamine!$E24&gt;0,Glutamine!AK23+Glutamine!$E24*Glutamine!#REF!/'In Process Calc.'!$J26,"")</f>
        <v/>
      </c>
      <c r="AL32" s="244" t="str">
        <f>IF(Glutamine!$E24&gt;0,Glutamine!AL23+Glutamine!$E24*Glutamine!#REF!/'In Process Calc.'!$J26,"")</f>
        <v/>
      </c>
      <c r="AM32" s="244" t="str">
        <f>IF(Glutamine!$E24&gt;0,Glutamine!AM23+Glutamine!$E24*Glutamine!#REF!/'In Process Calc.'!$J26,"")</f>
        <v/>
      </c>
      <c r="AN32" s="244" t="str">
        <f>IF(Glutamine!$E24&gt;0,Glutamine!AN23+Glutamine!$E24*Glutamine!#REF!/'In Process Calc.'!$J26,"")</f>
        <v/>
      </c>
      <c r="AO32" s="244" t="str">
        <f>IF(Glutamine!$E24&gt;0,Glutamine!AO23+Glutamine!$E24*Glutamine!#REF!/'In Process Calc.'!$J26,"")</f>
        <v/>
      </c>
      <c r="AP32" s="244" t="str">
        <f>IF(Glutamine!$E24&gt;0,Glutamine!AP23+Glutamine!$E24*Glutamine!AQ23/'In Process Calc.'!$J26,"")</f>
        <v/>
      </c>
      <c r="AQ32" s="244" t="str">
        <f>IF(Glutamine!$E24&gt;0,Glutamine!#REF!+Glutamine!$E24*Glutamine!AR23/'In Process Calc.'!$J26,"")</f>
        <v/>
      </c>
      <c r="AR32" s="244" t="str">
        <f>IF(Glutamine!$E24&gt;0,Glutamine!#REF!,"")</f>
        <v/>
      </c>
      <c r="AS32" s="244" t="str">
        <f>IF(Glutamine!$E24&gt;0,Glutamine!#REF!,"")</f>
        <v/>
      </c>
      <c r="AT32" s="244" t="str">
        <f>IF(Glutamine!$E24&gt;0,Glutamine!#REF!,"")</f>
        <v/>
      </c>
      <c r="AU32" s="244" t="str">
        <f>IF(Glutamine!$E24&gt;0,Glutamine!#REF!,"")</f>
        <v/>
      </c>
      <c r="AV32" s="244" t="str">
        <f>IF(Glutamine!$E24&gt;0,Glutamine!#REF!,"")</f>
        <v/>
      </c>
      <c r="AW32" s="244" t="str">
        <f>IF(Glutamine!$E24&gt;0,Glutamine!#REF!,"")</f>
        <v/>
      </c>
      <c r="AX32" s="244" t="str">
        <f>IF(Glutamine!$E24&gt;0,Glutamine!#REF!,"")</f>
        <v/>
      </c>
      <c r="AY32" s="244" t="str">
        <f>IF(Glutamine!$E24&gt;0,Glutamine!#REF!,"")</f>
        <v/>
      </c>
      <c r="AZ32" s="244" t="str">
        <f>IF(Glutamine!$E24&gt;0,Glutamine!#REF!,"")</f>
        <v/>
      </c>
      <c r="BA32" s="244" t="str">
        <f>IF(Glutamine!$E24&gt;0,Glutamine!#REF!,"")</f>
        <v/>
      </c>
      <c r="BB32" s="244" t="str">
        <f>IF(Glutamine!$E24&gt;0,Glutamine!#REF!,"")</f>
        <v/>
      </c>
      <c r="BC32" s="244" t="str">
        <f>IF(Glutamine!$E24&gt;0,Glutamine!#REF!,"")</f>
        <v/>
      </c>
      <c r="BD32" s="244" t="str">
        <f>IF(Glutamine!$E24&gt;0,Glutamine!#REF!,"")</f>
        <v/>
      </c>
      <c r="BE32" s="244" t="str">
        <f>IF(Glutamine!$E24&gt;0,Glutamine!#REF!,"")</f>
        <v/>
      </c>
      <c r="BF32" s="244" t="str">
        <f>IF(Glutamine!$E24&gt;0,Glutamine!#REF!,"")</f>
        <v/>
      </c>
      <c r="BG32" s="244" t="str">
        <f>IF(Glutamine!$E24&gt;0,Glutamine!#REF!,"")</f>
        <v/>
      </c>
      <c r="BH32" s="244" t="str">
        <f>IF(Glutamine!$E24&gt;0,Glutamine!#REF!,"")</f>
        <v/>
      </c>
      <c r="BI32" s="244" t="str">
        <f>IF(Glutamine!$E24&gt;0,Glutamine!#REF!,"")</f>
        <v/>
      </c>
      <c r="BJ32" s="244" t="str">
        <f>IF(Glutamine!$E24&gt;0,Glutamine!#REF!,"")</f>
        <v/>
      </c>
      <c r="BK32" s="244" t="str">
        <f>IF(Glutamine!$E24&gt;0,Glutamine!#REF!,"")</f>
        <v/>
      </c>
      <c r="BL32" s="244" t="str">
        <f>IF(Glutamine!$E24&gt;0,Glutamine!#REF!,"")</f>
        <v/>
      </c>
      <c r="BM32" s="244" t="str">
        <f>IF(Glutamine!$E24&gt;0,Glutamine!#REF!,"")</f>
        <v/>
      </c>
      <c r="BN32" s="244" t="str">
        <f>IF(Glutamine!$E24&gt;0,'In Process Calc.'!B25,"")</f>
        <v/>
      </c>
      <c r="BO32" s="244" t="str">
        <f>IF(Glutamine!$E24&gt;0,'In Process Calc.'!C25,"")</f>
        <v/>
      </c>
    </row>
    <row r="33" spans="1:67">
      <c r="A33" s="238" t="str">
        <f>IF(Glutamine!$E25&gt;0,Glutamine!$B$1,"")</f>
        <v/>
      </c>
      <c r="B33" s="238" t="str">
        <f>IF(Glutamine!$E25&gt;0,Glutamine!A24+0.1,"")</f>
        <v/>
      </c>
      <c r="C33" s="242" t="str">
        <f>IF(Glutamine!$E25&gt;0,Glutamine!B24,"")</f>
        <v/>
      </c>
      <c r="D33" s="247" t="str">
        <f>IF(Glutamine!$E25&gt;0,Glutamine!C24,"")</f>
        <v/>
      </c>
      <c r="E33" s="238" t="str">
        <f>IF(Glutamine!$E25&gt;0,Glutamine!D24,"")</f>
        <v/>
      </c>
      <c r="F33" s="238" t="str">
        <f>IF(Glutamine!$E25&gt;0,Glutamine!E24,"")</f>
        <v/>
      </c>
      <c r="G33" s="238" t="str">
        <f>IF(Glutamine!$E25&gt;0,Glutamine!G24,"")</f>
        <v/>
      </c>
      <c r="H33" s="243" t="str">
        <f>IF(Glutamine!$E25&gt;0,Glutamine!H24,"")</f>
        <v/>
      </c>
      <c r="I33" s="243" t="str">
        <f>IF(Glutamine!$E25&gt;0,Glutamine!I24,"")</f>
        <v/>
      </c>
      <c r="J33" s="243" t="str">
        <f>IF(Glutamine!$E25&gt;0,Glutamine!J24,"")</f>
        <v/>
      </c>
      <c r="K33" s="243" t="str">
        <f>IF(Glutamine!$E25&gt;0,Glutamine!K24,"")</f>
        <v/>
      </c>
      <c r="L33" s="238" t="str">
        <f>IF(Glutamine!$E25&gt;0,Glutamine!L24,"")</f>
        <v/>
      </c>
      <c r="M33" s="238" t="str">
        <f>IF(Glutamine!$E25&gt;0,Glutamine!M24,"")</f>
        <v/>
      </c>
      <c r="N33" s="238" t="str">
        <f>IF(Glutamine!$E25&gt;0,Glutamine!N24,"")</f>
        <v/>
      </c>
      <c r="O33" s="238" t="str">
        <f>IF(Glutamine!$E25&gt;0,Glutamine!O24,"")</f>
        <v/>
      </c>
      <c r="P33" s="238" t="str">
        <f>IF(Glutamine!$E25&gt;0,Glutamine!P24,"")</f>
        <v/>
      </c>
      <c r="Q33" s="238" t="str">
        <f>IF(Glutamine!$E25&gt;0,Glutamine!Q24,"")</f>
        <v/>
      </c>
      <c r="R33" s="238" t="str">
        <f>IF(Glutamine!$E25&gt;0,Glutamine!R24,"")</f>
        <v/>
      </c>
      <c r="S33" s="238" t="str">
        <f>IF(Glutamine!$E25&gt;0,Glutamine!S24,"")</f>
        <v/>
      </c>
      <c r="T33" s="244" t="str">
        <f>IF(Glutamine!$E25&gt;0,Glutamine!T24+Glutamine!$E25*Glutamine!#REF!/'In Process Calc.'!$J27,"")</f>
        <v/>
      </c>
      <c r="U33" s="244" t="str">
        <f>IF(Glutamine!$E25&gt;0,Glutamine!U24+Glutamine!$E25*Glutamine!#REF!/'In Process Calc.'!$J27,"")</f>
        <v/>
      </c>
      <c r="V33" s="244" t="str">
        <f>IF(Glutamine!$E25&gt;0,Glutamine!V24+Glutamine!$E25*Glutamine!#REF!/'In Process Calc.'!$J27,"")</f>
        <v/>
      </c>
      <c r="W33" s="244" t="str">
        <f>IF(Glutamine!$E25&gt;0,Glutamine!W24+Glutamine!$E25*Glutamine!#REF!/'In Process Calc.'!$J27,"")</f>
        <v/>
      </c>
      <c r="X33" s="244" t="str">
        <f>IF(Glutamine!$E25&gt;0,Glutamine!X24+Glutamine!$E25*Glutamine!#REF!/'In Process Calc.'!$J27,"")</f>
        <v/>
      </c>
      <c r="Y33" s="244" t="str">
        <f>IF(Glutamine!$E25&gt;0,Glutamine!Y24+Glutamine!$E25*Glutamine!#REF!/'In Process Calc.'!$J27,"")</f>
        <v/>
      </c>
      <c r="Z33" s="244" t="str">
        <f>IF(Glutamine!$E25&gt;0,Glutamine!Z24+Glutamine!$E25*Glutamine!#REF!/'In Process Calc.'!$J27,"")</f>
        <v/>
      </c>
      <c r="AA33" s="244" t="str">
        <f>IF(Glutamine!$E25&gt;0,Glutamine!AA24+Glutamine!$E25*Glutamine!#REF!/'In Process Calc.'!$J27,"")</f>
        <v/>
      </c>
      <c r="AB33" s="244" t="str">
        <f>IF(Glutamine!$E25&gt;0,Glutamine!AB24+Glutamine!$E25*Glutamine!#REF!/'In Process Calc.'!$J27,"")</f>
        <v/>
      </c>
      <c r="AC33" s="244" t="str">
        <f>IF(Glutamine!$E25&gt;0,Glutamine!AC24+Glutamine!$E25*Glutamine!#REF!/'In Process Calc.'!$J27,"")</f>
        <v/>
      </c>
      <c r="AD33" s="244" t="str">
        <f>IF(Glutamine!$E25&gt;0,Glutamine!AD24+Glutamine!$E25*Glutamine!#REF!/'In Process Calc.'!$J27,"")</f>
        <v/>
      </c>
      <c r="AE33" s="244" t="str">
        <f>IF(Glutamine!$E25&gt;0,Glutamine!AE24+Glutamine!$E25*Glutamine!#REF!/'In Process Calc.'!$J27,"")</f>
        <v/>
      </c>
      <c r="AF33" s="244" t="str">
        <f>IF(Glutamine!$E25&gt;0,Glutamine!AF24+Glutamine!$E25*Glutamine!#REF!/'In Process Calc.'!$J27,"")</f>
        <v/>
      </c>
      <c r="AG33" s="244" t="str">
        <f>IF(Glutamine!$E25&gt;0,Glutamine!AG24+Glutamine!$E25*Glutamine!#REF!/'In Process Calc.'!$J27,"")</f>
        <v/>
      </c>
      <c r="AH33" s="244" t="str">
        <f>IF(Glutamine!$E25&gt;0,Glutamine!AH24+Glutamine!$E25*Glutamine!#REF!/'In Process Calc.'!$J27,"")</f>
        <v/>
      </c>
      <c r="AI33" s="244" t="str">
        <f>IF(Glutamine!$E25&gt;0,Glutamine!AI24+Glutamine!$E25*Glutamine!#REF!/'In Process Calc.'!$J27,"")</f>
        <v/>
      </c>
      <c r="AJ33" s="244" t="str">
        <f>IF(Glutamine!$E25&gt;0,Glutamine!AJ24+Glutamine!$E25*Glutamine!#REF!/'In Process Calc.'!$J27,"")</f>
        <v/>
      </c>
      <c r="AK33" s="244" t="str">
        <f>IF(Glutamine!$E25&gt;0,Glutamine!AK24+Glutamine!$E25*Glutamine!#REF!/'In Process Calc.'!$J27,"")</f>
        <v/>
      </c>
      <c r="AL33" s="244" t="str">
        <f>IF(Glutamine!$E25&gt;0,Glutamine!AL24+Glutamine!$E25*Glutamine!#REF!/'In Process Calc.'!$J27,"")</f>
        <v/>
      </c>
      <c r="AM33" s="244" t="str">
        <f>IF(Glutamine!$E25&gt;0,Glutamine!AM24+Glutamine!$E25*Glutamine!#REF!/'In Process Calc.'!$J27,"")</f>
        <v/>
      </c>
      <c r="AN33" s="244" t="str">
        <f>IF(Glutamine!$E25&gt;0,Glutamine!AN24+Glutamine!$E25*Glutamine!#REF!/'In Process Calc.'!$J27,"")</f>
        <v/>
      </c>
      <c r="AO33" s="244" t="str">
        <f>IF(Glutamine!$E25&gt;0,Glutamine!AO24+Glutamine!$E25*Glutamine!#REF!/'In Process Calc.'!$J27,"")</f>
        <v/>
      </c>
      <c r="AP33" s="244" t="str">
        <f>IF(Glutamine!$E25&gt;0,Glutamine!AP24+Glutamine!$E25*Glutamine!AQ24/'In Process Calc.'!$J27,"")</f>
        <v/>
      </c>
      <c r="AQ33" s="244" t="str">
        <f>IF(Glutamine!$E25&gt;0,Glutamine!#REF!+Glutamine!$E25*Glutamine!AR24/'In Process Calc.'!$J27,"")</f>
        <v/>
      </c>
      <c r="AR33" s="244" t="str">
        <f>IF(Glutamine!$E25&gt;0,Glutamine!#REF!,"")</f>
        <v/>
      </c>
      <c r="AS33" s="244" t="str">
        <f>IF(Glutamine!$E25&gt;0,Glutamine!#REF!,"")</f>
        <v/>
      </c>
      <c r="AT33" s="244" t="str">
        <f>IF(Glutamine!$E25&gt;0,Glutamine!#REF!,"")</f>
        <v/>
      </c>
      <c r="AU33" s="244" t="str">
        <f>IF(Glutamine!$E25&gt;0,Glutamine!#REF!,"")</f>
        <v/>
      </c>
      <c r="AV33" s="244" t="str">
        <f>IF(Glutamine!$E25&gt;0,Glutamine!#REF!,"")</f>
        <v/>
      </c>
      <c r="AW33" s="244" t="str">
        <f>IF(Glutamine!$E25&gt;0,Glutamine!#REF!,"")</f>
        <v/>
      </c>
      <c r="AX33" s="244" t="str">
        <f>IF(Glutamine!$E25&gt;0,Glutamine!#REF!,"")</f>
        <v/>
      </c>
      <c r="AY33" s="244" t="str">
        <f>IF(Glutamine!$E25&gt;0,Glutamine!#REF!,"")</f>
        <v/>
      </c>
      <c r="AZ33" s="244" t="str">
        <f>IF(Glutamine!$E25&gt;0,Glutamine!#REF!,"")</f>
        <v/>
      </c>
      <c r="BA33" s="244" t="str">
        <f>IF(Glutamine!$E25&gt;0,Glutamine!#REF!,"")</f>
        <v/>
      </c>
      <c r="BB33" s="244" t="str">
        <f>IF(Glutamine!$E25&gt;0,Glutamine!#REF!,"")</f>
        <v/>
      </c>
      <c r="BC33" s="244" t="str">
        <f>IF(Glutamine!$E25&gt;0,Glutamine!#REF!,"")</f>
        <v/>
      </c>
      <c r="BD33" s="244" t="str">
        <f>IF(Glutamine!$E25&gt;0,Glutamine!#REF!,"")</f>
        <v/>
      </c>
      <c r="BE33" s="244" t="str">
        <f>IF(Glutamine!$E25&gt;0,Glutamine!#REF!,"")</f>
        <v/>
      </c>
      <c r="BF33" s="244" t="str">
        <f>IF(Glutamine!$E25&gt;0,Glutamine!#REF!,"")</f>
        <v/>
      </c>
      <c r="BG33" s="244" t="str">
        <f>IF(Glutamine!$E25&gt;0,Glutamine!#REF!,"")</f>
        <v/>
      </c>
      <c r="BH33" s="244" t="str">
        <f>IF(Glutamine!$E25&gt;0,Glutamine!#REF!,"")</f>
        <v/>
      </c>
      <c r="BI33" s="244" t="str">
        <f>IF(Glutamine!$E25&gt;0,Glutamine!#REF!,"")</f>
        <v/>
      </c>
      <c r="BJ33" s="244" t="str">
        <f>IF(Glutamine!$E25&gt;0,Glutamine!#REF!,"")</f>
        <v/>
      </c>
      <c r="BK33" s="244" t="str">
        <f>IF(Glutamine!$E25&gt;0,Glutamine!#REF!,"")</f>
        <v/>
      </c>
      <c r="BL33" s="244" t="str">
        <f>IF(Glutamine!$E25&gt;0,Glutamine!#REF!,"")</f>
        <v/>
      </c>
      <c r="BM33" s="244" t="str">
        <f>IF(Glutamine!$E25&gt;0,Glutamine!#REF!,"")</f>
        <v/>
      </c>
      <c r="BN33" s="244" t="str">
        <f>IF(Glutamine!$E25&gt;0,'In Process Calc.'!B26,"")</f>
        <v/>
      </c>
      <c r="BO33" s="244" t="str">
        <f>IF(Glutamine!$E25&gt;0,'In Process Calc.'!C26,"")</f>
        <v/>
      </c>
    </row>
    <row r="34" spans="1:67">
      <c r="A34" s="238" t="str">
        <f>IF(Glutamine!$E26&gt;0,Glutamine!$B$1,"")</f>
        <v/>
      </c>
      <c r="B34" s="238" t="str">
        <f>IF(Glutamine!$E26&gt;0,Glutamine!A25+0.1,"")</f>
        <v/>
      </c>
      <c r="C34" s="242" t="str">
        <f>IF(Glutamine!$E26&gt;0,Glutamine!B25,"")</f>
        <v/>
      </c>
      <c r="D34" s="247" t="str">
        <f>IF(Glutamine!$E26&gt;0,Glutamine!C25,"")</f>
        <v/>
      </c>
      <c r="E34" s="238" t="str">
        <f>IF(Glutamine!$E26&gt;0,Glutamine!D25,"")</f>
        <v/>
      </c>
      <c r="F34" s="238" t="str">
        <f>IF(Glutamine!$E26&gt;0,Glutamine!E25,"")</f>
        <v/>
      </c>
      <c r="G34" s="238" t="str">
        <f>IF(Glutamine!$E26&gt;0,Glutamine!G25,"")</f>
        <v/>
      </c>
      <c r="H34" s="243" t="str">
        <f>IF(Glutamine!$E26&gt;0,Glutamine!H25,"")</f>
        <v/>
      </c>
      <c r="I34" s="243" t="str">
        <f>IF(Glutamine!$E26&gt;0,Glutamine!I25,"")</f>
        <v/>
      </c>
      <c r="J34" s="243" t="str">
        <f>IF(Glutamine!$E26&gt;0,Glutamine!J25,"")</f>
        <v/>
      </c>
      <c r="K34" s="243" t="str">
        <f>IF(Glutamine!$E26&gt;0,Glutamine!K25,"")</f>
        <v/>
      </c>
      <c r="L34" s="238" t="str">
        <f>IF(Glutamine!$E26&gt;0,Glutamine!L25,"")</f>
        <v/>
      </c>
      <c r="M34" s="238" t="str">
        <f>IF(Glutamine!$E26&gt;0,Glutamine!M25,"")</f>
        <v/>
      </c>
      <c r="N34" s="238" t="str">
        <f>IF(Glutamine!$E26&gt;0,Glutamine!N25,"")</f>
        <v/>
      </c>
      <c r="O34" s="238" t="str">
        <f>IF(Glutamine!$E26&gt;0,Glutamine!O25,"")</f>
        <v/>
      </c>
      <c r="P34" s="238" t="str">
        <f>IF(Glutamine!$E26&gt;0,Glutamine!P25,"")</f>
        <v/>
      </c>
      <c r="Q34" s="238" t="str">
        <f>IF(Glutamine!$E26&gt;0,Glutamine!Q25,"")</f>
        <v/>
      </c>
      <c r="R34" s="238" t="str">
        <f>IF(Glutamine!$E26&gt;0,Glutamine!R25,"")</f>
        <v/>
      </c>
      <c r="S34" s="238" t="str">
        <f>IF(Glutamine!$E26&gt;0,Glutamine!S25,"")</f>
        <v/>
      </c>
      <c r="T34" s="244" t="str">
        <f>IF(Glutamine!$E26&gt;0,Glutamine!T25+Glutamine!$E26*Glutamine!#REF!/'In Process Calc.'!$J28,"")</f>
        <v/>
      </c>
      <c r="U34" s="244" t="str">
        <f>IF(Glutamine!$E26&gt;0,Glutamine!U25+Glutamine!$E26*Glutamine!#REF!/'In Process Calc.'!$J28,"")</f>
        <v/>
      </c>
      <c r="V34" s="244" t="str">
        <f>IF(Glutamine!$E26&gt;0,Glutamine!V25+Glutamine!$E26*Glutamine!#REF!/'In Process Calc.'!$J28,"")</f>
        <v/>
      </c>
      <c r="W34" s="244" t="str">
        <f>IF(Glutamine!$E26&gt;0,Glutamine!W25+Glutamine!$E26*Glutamine!#REF!/'In Process Calc.'!$J28,"")</f>
        <v/>
      </c>
      <c r="X34" s="244" t="str">
        <f>IF(Glutamine!$E26&gt;0,Glutamine!X25+Glutamine!$E26*Glutamine!#REF!/'In Process Calc.'!$J28,"")</f>
        <v/>
      </c>
      <c r="Y34" s="244" t="str">
        <f>IF(Glutamine!$E26&gt;0,Glutamine!Y25+Glutamine!$E26*Glutamine!#REF!/'In Process Calc.'!$J28,"")</f>
        <v/>
      </c>
      <c r="Z34" s="244" t="str">
        <f>IF(Glutamine!$E26&gt;0,Glutamine!Z25+Glutamine!$E26*Glutamine!#REF!/'In Process Calc.'!$J28,"")</f>
        <v/>
      </c>
      <c r="AA34" s="244" t="str">
        <f>IF(Glutamine!$E26&gt;0,Glutamine!AA25+Glutamine!$E26*Glutamine!#REF!/'In Process Calc.'!$J28,"")</f>
        <v/>
      </c>
      <c r="AB34" s="244" t="str">
        <f>IF(Glutamine!$E26&gt;0,Glutamine!AB25+Glutamine!$E26*Glutamine!#REF!/'In Process Calc.'!$J28,"")</f>
        <v/>
      </c>
      <c r="AC34" s="244" t="str">
        <f>IF(Glutamine!$E26&gt;0,Glutamine!AC25+Glutamine!$E26*Glutamine!#REF!/'In Process Calc.'!$J28,"")</f>
        <v/>
      </c>
      <c r="AD34" s="244" t="str">
        <f>IF(Glutamine!$E26&gt;0,Glutamine!AD25+Glutamine!$E26*Glutamine!#REF!/'In Process Calc.'!$J28,"")</f>
        <v/>
      </c>
      <c r="AE34" s="244" t="str">
        <f>IF(Glutamine!$E26&gt;0,Glutamine!AE25+Glutamine!$E26*Glutamine!#REF!/'In Process Calc.'!$J28,"")</f>
        <v/>
      </c>
      <c r="AF34" s="244" t="str">
        <f>IF(Glutamine!$E26&gt;0,Glutamine!AF25+Glutamine!$E26*Glutamine!#REF!/'In Process Calc.'!$J28,"")</f>
        <v/>
      </c>
      <c r="AG34" s="244" t="str">
        <f>IF(Glutamine!$E26&gt;0,Glutamine!AG25+Glutamine!$E26*Glutamine!#REF!/'In Process Calc.'!$J28,"")</f>
        <v/>
      </c>
      <c r="AH34" s="244" t="str">
        <f>IF(Glutamine!$E26&gt;0,Glutamine!AH25+Glutamine!$E26*Glutamine!#REF!/'In Process Calc.'!$J28,"")</f>
        <v/>
      </c>
      <c r="AI34" s="244" t="str">
        <f>IF(Glutamine!$E26&gt;0,Glutamine!AI25+Glutamine!$E26*Glutamine!#REF!/'In Process Calc.'!$J28,"")</f>
        <v/>
      </c>
      <c r="AJ34" s="244" t="str">
        <f>IF(Glutamine!$E26&gt;0,Glutamine!AJ25+Glutamine!$E26*Glutamine!#REF!/'In Process Calc.'!$J28,"")</f>
        <v/>
      </c>
      <c r="AK34" s="244" t="str">
        <f>IF(Glutamine!$E26&gt;0,Glutamine!AK25+Glutamine!$E26*Glutamine!#REF!/'In Process Calc.'!$J28,"")</f>
        <v/>
      </c>
      <c r="AL34" s="244" t="str">
        <f>IF(Glutamine!$E26&gt;0,Glutamine!AL25+Glutamine!$E26*Glutamine!#REF!/'In Process Calc.'!$J28,"")</f>
        <v/>
      </c>
      <c r="AM34" s="244" t="str">
        <f>IF(Glutamine!$E26&gt;0,Glutamine!AM25+Glutamine!$E26*Glutamine!#REF!/'In Process Calc.'!$J28,"")</f>
        <v/>
      </c>
      <c r="AN34" s="244" t="str">
        <f>IF(Glutamine!$E26&gt;0,Glutamine!AN25+Glutamine!$E26*Glutamine!#REF!/'In Process Calc.'!$J28,"")</f>
        <v/>
      </c>
      <c r="AO34" s="244" t="str">
        <f>IF(Glutamine!$E26&gt;0,Glutamine!AO25+Glutamine!$E26*Glutamine!#REF!/'In Process Calc.'!$J28,"")</f>
        <v/>
      </c>
      <c r="AP34" s="244" t="str">
        <f>IF(Glutamine!$E26&gt;0,Glutamine!AP25+Glutamine!$E26*Glutamine!AQ25/'In Process Calc.'!$J28,"")</f>
        <v/>
      </c>
      <c r="AQ34" s="244" t="str">
        <f>IF(Glutamine!$E26&gt;0,Glutamine!#REF!+Glutamine!$E26*Glutamine!AR25/'In Process Calc.'!$J28,"")</f>
        <v/>
      </c>
      <c r="AR34" s="244" t="str">
        <f>IF(Glutamine!$E26&gt;0,Glutamine!#REF!,"")</f>
        <v/>
      </c>
      <c r="AS34" s="244" t="str">
        <f>IF(Glutamine!$E26&gt;0,Glutamine!#REF!,"")</f>
        <v/>
      </c>
      <c r="AT34" s="244" t="str">
        <f>IF(Glutamine!$E26&gt;0,Glutamine!#REF!,"")</f>
        <v/>
      </c>
      <c r="AU34" s="244" t="str">
        <f>IF(Glutamine!$E26&gt;0,Glutamine!#REF!,"")</f>
        <v/>
      </c>
      <c r="AV34" s="244" t="str">
        <f>IF(Glutamine!$E26&gt;0,Glutamine!#REF!,"")</f>
        <v/>
      </c>
      <c r="AW34" s="244" t="str">
        <f>IF(Glutamine!$E26&gt;0,Glutamine!#REF!,"")</f>
        <v/>
      </c>
      <c r="AX34" s="244" t="str">
        <f>IF(Glutamine!$E26&gt;0,Glutamine!#REF!,"")</f>
        <v/>
      </c>
      <c r="AY34" s="244" t="str">
        <f>IF(Glutamine!$E26&gt;0,Glutamine!#REF!,"")</f>
        <v/>
      </c>
      <c r="AZ34" s="244" t="str">
        <f>IF(Glutamine!$E26&gt;0,Glutamine!#REF!,"")</f>
        <v/>
      </c>
      <c r="BA34" s="244" t="str">
        <f>IF(Glutamine!$E26&gt;0,Glutamine!#REF!,"")</f>
        <v/>
      </c>
      <c r="BB34" s="244" t="str">
        <f>IF(Glutamine!$E26&gt;0,Glutamine!#REF!,"")</f>
        <v/>
      </c>
      <c r="BC34" s="244" t="str">
        <f>IF(Glutamine!$E26&gt;0,Glutamine!#REF!,"")</f>
        <v/>
      </c>
      <c r="BD34" s="244" t="str">
        <f>IF(Glutamine!$E26&gt;0,Glutamine!#REF!,"")</f>
        <v/>
      </c>
      <c r="BE34" s="244" t="str">
        <f>IF(Glutamine!$E26&gt;0,Glutamine!#REF!,"")</f>
        <v/>
      </c>
      <c r="BF34" s="244" t="str">
        <f>IF(Glutamine!$E26&gt;0,Glutamine!#REF!,"")</f>
        <v/>
      </c>
      <c r="BG34" s="244" t="str">
        <f>IF(Glutamine!$E26&gt;0,Glutamine!#REF!,"")</f>
        <v/>
      </c>
      <c r="BH34" s="244" t="str">
        <f>IF(Glutamine!$E26&gt;0,Glutamine!#REF!,"")</f>
        <v/>
      </c>
      <c r="BI34" s="244" t="str">
        <f>IF(Glutamine!$E26&gt;0,Glutamine!#REF!,"")</f>
        <v/>
      </c>
      <c r="BJ34" s="244" t="str">
        <f>IF(Glutamine!$E26&gt;0,Glutamine!#REF!,"")</f>
        <v/>
      </c>
      <c r="BK34" s="244" t="str">
        <f>IF(Glutamine!$E26&gt;0,Glutamine!#REF!,"")</f>
        <v/>
      </c>
      <c r="BL34" s="244" t="str">
        <f>IF(Glutamine!$E26&gt;0,Glutamine!#REF!,"")</f>
        <v/>
      </c>
      <c r="BM34" s="244" t="str">
        <f>IF(Glutamine!$E26&gt;0,Glutamine!#REF!,"")</f>
        <v/>
      </c>
      <c r="BN34" s="244" t="str">
        <f>IF(Glutamine!$E26&gt;0,'In Process Calc.'!B27,"")</f>
        <v/>
      </c>
      <c r="BO34" s="244" t="str">
        <f>IF(Glutamine!$E26&gt;0,'In Process Calc.'!C27,"")</f>
        <v/>
      </c>
    </row>
    <row r="35" spans="1:67">
      <c r="A35" s="238" t="str">
        <f>IF(Glutamine!$E27&gt;0,Glutamine!$B$1,"")</f>
        <v/>
      </c>
      <c r="B35" s="238" t="str">
        <f>IF(Glutamine!$E27&gt;0,Glutamine!A26+0.1,"")</f>
        <v/>
      </c>
      <c r="C35" s="242" t="str">
        <f>IF(Glutamine!$E27&gt;0,Glutamine!B26,"")</f>
        <v/>
      </c>
      <c r="D35" s="247" t="str">
        <f>IF(Glutamine!$E27&gt;0,Glutamine!C26,"")</f>
        <v/>
      </c>
      <c r="E35" s="238" t="str">
        <f>IF(Glutamine!$E27&gt;0,Glutamine!D26,"")</f>
        <v/>
      </c>
      <c r="F35" s="238" t="str">
        <f>IF(Glutamine!$E27&gt;0,Glutamine!E26,"")</f>
        <v/>
      </c>
      <c r="G35" s="238" t="str">
        <f>IF(Glutamine!$E27&gt;0,Glutamine!G26,"")</f>
        <v/>
      </c>
      <c r="H35" s="243" t="str">
        <f>IF(Glutamine!$E27&gt;0,Glutamine!H26,"")</f>
        <v/>
      </c>
      <c r="I35" s="243" t="str">
        <f>IF(Glutamine!$E27&gt;0,Glutamine!I26,"")</f>
        <v/>
      </c>
      <c r="J35" s="243" t="str">
        <f>IF(Glutamine!$E27&gt;0,Glutamine!J26,"")</f>
        <v/>
      </c>
      <c r="K35" s="243" t="str">
        <f>IF(Glutamine!$E27&gt;0,Glutamine!K26,"")</f>
        <v/>
      </c>
      <c r="L35" s="238" t="str">
        <f>IF(Glutamine!$E27&gt;0,Glutamine!L26,"")</f>
        <v/>
      </c>
      <c r="M35" s="238" t="str">
        <f>IF(Glutamine!$E27&gt;0,Glutamine!M26,"")</f>
        <v/>
      </c>
      <c r="N35" s="238" t="str">
        <f>IF(Glutamine!$E27&gt;0,Glutamine!N26,"")</f>
        <v/>
      </c>
      <c r="O35" s="238" t="str">
        <f>IF(Glutamine!$E27&gt;0,Glutamine!O26,"")</f>
        <v/>
      </c>
      <c r="P35" s="238" t="str">
        <f>IF(Glutamine!$E27&gt;0,Glutamine!P26,"")</f>
        <v/>
      </c>
      <c r="Q35" s="238" t="str">
        <f>IF(Glutamine!$E27&gt;0,Glutamine!Q26,"")</f>
        <v/>
      </c>
      <c r="R35" s="238" t="str">
        <f>IF(Glutamine!$E27&gt;0,Glutamine!R26,"")</f>
        <v/>
      </c>
      <c r="S35" s="238" t="str">
        <f>IF(Glutamine!$E27&gt;0,Glutamine!S26,"")</f>
        <v/>
      </c>
      <c r="T35" s="244" t="str">
        <f>IF(Glutamine!$E27&gt;0,Glutamine!T26+Glutamine!$E27*Glutamine!#REF!/'In Process Calc.'!$J29,"")</f>
        <v/>
      </c>
      <c r="U35" s="244" t="str">
        <f>IF(Glutamine!$E27&gt;0,Glutamine!U26+Glutamine!$E27*Glutamine!#REF!/'In Process Calc.'!$J29,"")</f>
        <v/>
      </c>
      <c r="V35" s="244" t="str">
        <f>IF(Glutamine!$E27&gt;0,Glutamine!V26+Glutamine!$E27*Glutamine!#REF!/'In Process Calc.'!$J29,"")</f>
        <v/>
      </c>
      <c r="W35" s="244" t="str">
        <f>IF(Glutamine!$E27&gt;0,Glutamine!W26+Glutamine!$E27*Glutamine!#REF!/'In Process Calc.'!$J29,"")</f>
        <v/>
      </c>
      <c r="X35" s="244" t="str">
        <f>IF(Glutamine!$E27&gt;0,Glutamine!X26+Glutamine!$E27*Glutamine!#REF!/'In Process Calc.'!$J29,"")</f>
        <v/>
      </c>
      <c r="Y35" s="244" t="str">
        <f>IF(Glutamine!$E27&gt;0,Glutamine!Y26+Glutamine!$E27*Glutamine!#REF!/'In Process Calc.'!$J29,"")</f>
        <v/>
      </c>
      <c r="Z35" s="244" t="str">
        <f>IF(Glutamine!$E27&gt;0,Glutamine!Z26+Glutamine!$E27*Glutamine!#REF!/'In Process Calc.'!$J29,"")</f>
        <v/>
      </c>
      <c r="AA35" s="244" t="str">
        <f>IF(Glutamine!$E27&gt;0,Glutamine!AA26+Glutamine!$E27*Glutamine!#REF!/'In Process Calc.'!$J29,"")</f>
        <v/>
      </c>
      <c r="AB35" s="244" t="str">
        <f>IF(Glutamine!$E27&gt;0,Glutamine!AB26+Glutamine!$E27*Glutamine!#REF!/'In Process Calc.'!$J29,"")</f>
        <v/>
      </c>
      <c r="AC35" s="244" t="str">
        <f>IF(Glutamine!$E27&gt;0,Glutamine!AC26+Glutamine!$E27*Glutamine!#REF!/'In Process Calc.'!$J29,"")</f>
        <v/>
      </c>
      <c r="AD35" s="244" t="str">
        <f>IF(Glutamine!$E27&gt;0,Glutamine!AD26+Glutamine!$E27*Glutamine!#REF!/'In Process Calc.'!$J29,"")</f>
        <v/>
      </c>
      <c r="AE35" s="244" t="str">
        <f>IF(Glutamine!$E27&gt;0,Glutamine!AE26+Glutamine!$E27*Glutamine!#REF!/'In Process Calc.'!$J29,"")</f>
        <v/>
      </c>
      <c r="AF35" s="244" t="str">
        <f>IF(Glutamine!$E27&gt;0,Glutamine!AF26+Glutamine!$E27*Glutamine!#REF!/'In Process Calc.'!$J29,"")</f>
        <v/>
      </c>
      <c r="AG35" s="244" t="str">
        <f>IF(Glutamine!$E27&gt;0,Glutamine!AG26+Glutamine!$E27*Glutamine!#REF!/'In Process Calc.'!$J29,"")</f>
        <v/>
      </c>
      <c r="AH35" s="244" t="str">
        <f>IF(Glutamine!$E27&gt;0,Glutamine!AH26+Glutamine!$E27*Glutamine!#REF!/'In Process Calc.'!$J29,"")</f>
        <v/>
      </c>
      <c r="AI35" s="244" t="str">
        <f>IF(Glutamine!$E27&gt;0,Glutamine!AI26+Glutamine!$E27*Glutamine!#REF!/'In Process Calc.'!$J29,"")</f>
        <v/>
      </c>
      <c r="AJ35" s="244" t="str">
        <f>IF(Glutamine!$E27&gt;0,Glutamine!AJ26+Glutamine!$E27*Glutamine!#REF!/'In Process Calc.'!$J29,"")</f>
        <v/>
      </c>
      <c r="AK35" s="244" t="str">
        <f>IF(Glutamine!$E27&gt;0,Glutamine!AK26+Glutamine!$E27*Glutamine!#REF!/'In Process Calc.'!$J29,"")</f>
        <v/>
      </c>
      <c r="AL35" s="244" t="str">
        <f>IF(Glutamine!$E27&gt;0,Glutamine!AL26+Glutamine!$E27*Glutamine!#REF!/'In Process Calc.'!$J29,"")</f>
        <v/>
      </c>
      <c r="AM35" s="244" t="str">
        <f>IF(Glutamine!$E27&gt;0,Glutamine!AM26+Glutamine!$E27*Glutamine!#REF!/'In Process Calc.'!$J29,"")</f>
        <v/>
      </c>
      <c r="AN35" s="244" t="str">
        <f>IF(Glutamine!$E27&gt;0,Glutamine!AN26+Glutamine!$E27*Glutamine!#REF!/'In Process Calc.'!$J29,"")</f>
        <v/>
      </c>
      <c r="AO35" s="244" t="str">
        <f>IF(Glutamine!$E27&gt;0,Glutamine!AO26+Glutamine!$E27*Glutamine!#REF!/'In Process Calc.'!$J29,"")</f>
        <v/>
      </c>
      <c r="AP35" s="244" t="str">
        <f>IF(Glutamine!$E27&gt;0,Glutamine!AP26+Glutamine!$E27*Glutamine!AQ26/'In Process Calc.'!$J29,"")</f>
        <v/>
      </c>
      <c r="AQ35" s="244" t="str">
        <f>IF(Glutamine!$E27&gt;0,Glutamine!#REF!+Glutamine!$E27*Glutamine!AR26/'In Process Calc.'!$J29,"")</f>
        <v/>
      </c>
      <c r="AR35" s="244" t="str">
        <f>IF(Glutamine!$E27&gt;0,Glutamine!#REF!,"")</f>
        <v/>
      </c>
      <c r="AS35" s="244" t="str">
        <f>IF(Glutamine!$E27&gt;0,Glutamine!#REF!,"")</f>
        <v/>
      </c>
      <c r="AT35" s="244" t="str">
        <f>IF(Glutamine!$E27&gt;0,Glutamine!#REF!,"")</f>
        <v/>
      </c>
      <c r="AU35" s="244" t="str">
        <f>IF(Glutamine!$E27&gt;0,Glutamine!#REF!,"")</f>
        <v/>
      </c>
      <c r="AV35" s="244" t="str">
        <f>IF(Glutamine!$E27&gt;0,Glutamine!#REF!,"")</f>
        <v/>
      </c>
      <c r="AW35" s="244" t="str">
        <f>IF(Glutamine!$E27&gt;0,Glutamine!#REF!,"")</f>
        <v/>
      </c>
      <c r="AX35" s="244" t="str">
        <f>IF(Glutamine!$E27&gt;0,Glutamine!#REF!,"")</f>
        <v/>
      </c>
      <c r="AY35" s="244" t="str">
        <f>IF(Glutamine!$E27&gt;0,Glutamine!#REF!,"")</f>
        <v/>
      </c>
      <c r="AZ35" s="244" t="str">
        <f>IF(Glutamine!$E27&gt;0,Glutamine!#REF!,"")</f>
        <v/>
      </c>
      <c r="BA35" s="244" t="str">
        <f>IF(Glutamine!$E27&gt;0,Glutamine!#REF!,"")</f>
        <v/>
      </c>
      <c r="BB35" s="244" t="str">
        <f>IF(Glutamine!$E27&gt;0,Glutamine!#REF!,"")</f>
        <v/>
      </c>
      <c r="BC35" s="244" t="str">
        <f>IF(Glutamine!$E27&gt;0,Glutamine!#REF!,"")</f>
        <v/>
      </c>
      <c r="BD35" s="244" t="str">
        <f>IF(Glutamine!$E27&gt;0,Glutamine!#REF!,"")</f>
        <v/>
      </c>
      <c r="BE35" s="244" t="str">
        <f>IF(Glutamine!$E27&gt;0,Glutamine!#REF!,"")</f>
        <v/>
      </c>
      <c r="BF35" s="244" t="str">
        <f>IF(Glutamine!$E27&gt;0,Glutamine!#REF!,"")</f>
        <v/>
      </c>
      <c r="BG35" s="244" t="str">
        <f>IF(Glutamine!$E27&gt;0,Glutamine!#REF!,"")</f>
        <v/>
      </c>
      <c r="BH35" s="244" t="str">
        <f>IF(Glutamine!$E27&gt;0,Glutamine!#REF!,"")</f>
        <v/>
      </c>
      <c r="BI35" s="244" t="str">
        <f>IF(Glutamine!$E27&gt;0,Glutamine!#REF!,"")</f>
        <v/>
      </c>
      <c r="BJ35" s="244" t="str">
        <f>IF(Glutamine!$E27&gt;0,Glutamine!#REF!,"")</f>
        <v/>
      </c>
      <c r="BK35" s="244" t="str">
        <f>IF(Glutamine!$E27&gt;0,Glutamine!#REF!,"")</f>
        <v/>
      </c>
      <c r="BL35" s="244" t="str">
        <f>IF(Glutamine!$E27&gt;0,Glutamine!#REF!,"")</f>
        <v/>
      </c>
      <c r="BM35" s="244" t="str">
        <f>IF(Glutamine!$E27&gt;0,Glutamine!#REF!,"")</f>
        <v/>
      </c>
      <c r="BN35" s="244" t="str">
        <f>IF(Glutamine!$E27&gt;0,'In Process Calc.'!B28,"")</f>
        <v/>
      </c>
      <c r="BO35" s="244" t="str">
        <f>IF(Glutamine!$E27&gt;0,'In Process Calc.'!C28,"")</f>
        <v/>
      </c>
    </row>
    <row r="36" spans="1:67">
      <c r="A36" s="238" t="str">
        <f>IF(Glutamine!$E28&gt;0,Glutamine!$B$1,"")</f>
        <v/>
      </c>
      <c r="B36" s="238" t="str">
        <f>IF(Glutamine!$E28&gt;0,Glutamine!A27+0.1,"")</f>
        <v/>
      </c>
      <c r="C36" s="242" t="str">
        <f>IF(Glutamine!$E28&gt;0,Glutamine!B27,"")</f>
        <v/>
      </c>
      <c r="D36" s="247" t="str">
        <f>IF(Glutamine!$E28&gt;0,Glutamine!C27,"")</f>
        <v/>
      </c>
      <c r="E36" s="238" t="str">
        <f>IF(Glutamine!$E28&gt;0,Glutamine!D27,"")</f>
        <v/>
      </c>
      <c r="F36" s="238" t="str">
        <f>IF(Glutamine!$E28&gt;0,Glutamine!E27,"")</f>
        <v/>
      </c>
      <c r="G36" s="238" t="str">
        <f>IF(Glutamine!$E28&gt;0,Glutamine!G27,"")</f>
        <v/>
      </c>
      <c r="H36" s="243" t="str">
        <f>IF(Glutamine!$E28&gt;0,Glutamine!H27,"")</f>
        <v/>
      </c>
      <c r="I36" s="243" t="str">
        <f>IF(Glutamine!$E28&gt;0,Glutamine!I27,"")</f>
        <v/>
      </c>
      <c r="J36" s="243" t="str">
        <f>IF(Glutamine!$E28&gt;0,Glutamine!J27,"")</f>
        <v/>
      </c>
      <c r="K36" s="243" t="str">
        <f>IF(Glutamine!$E28&gt;0,Glutamine!K27,"")</f>
        <v/>
      </c>
      <c r="L36" s="238" t="str">
        <f>IF(Glutamine!$E28&gt;0,Glutamine!L27,"")</f>
        <v/>
      </c>
      <c r="M36" s="238" t="str">
        <f>IF(Glutamine!$E28&gt;0,Glutamine!M27,"")</f>
        <v/>
      </c>
      <c r="N36" s="238" t="str">
        <f>IF(Glutamine!$E28&gt;0,Glutamine!N27,"")</f>
        <v/>
      </c>
      <c r="O36" s="238" t="str">
        <f>IF(Glutamine!$E28&gt;0,Glutamine!O27,"")</f>
        <v/>
      </c>
      <c r="P36" s="238" t="str">
        <f>IF(Glutamine!$E28&gt;0,Glutamine!P27,"")</f>
        <v/>
      </c>
      <c r="Q36" s="238" t="str">
        <f>IF(Glutamine!$E28&gt;0,Glutamine!Q27,"")</f>
        <v/>
      </c>
      <c r="R36" s="238" t="str">
        <f>IF(Glutamine!$E28&gt;0,Glutamine!R27,"")</f>
        <v/>
      </c>
      <c r="S36" s="238" t="str">
        <f>IF(Glutamine!$E28&gt;0,Glutamine!S27,"")</f>
        <v/>
      </c>
      <c r="T36" s="244" t="str">
        <f>IF(Glutamine!$E28&gt;0,Glutamine!T27+Glutamine!$E28*Glutamine!#REF!/'In Process Calc.'!$J30,"")</f>
        <v/>
      </c>
      <c r="U36" s="244" t="str">
        <f>IF(Glutamine!$E28&gt;0,Glutamine!U27+Glutamine!$E28*Glutamine!#REF!/'In Process Calc.'!$J30,"")</f>
        <v/>
      </c>
      <c r="V36" s="244" t="str">
        <f>IF(Glutamine!$E28&gt;0,Glutamine!V27+Glutamine!$E28*Glutamine!#REF!/'In Process Calc.'!$J30,"")</f>
        <v/>
      </c>
      <c r="W36" s="244" t="str">
        <f>IF(Glutamine!$E28&gt;0,Glutamine!W27+Glutamine!$E28*Glutamine!#REF!/'In Process Calc.'!$J30,"")</f>
        <v/>
      </c>
      <c r="X36" s="244" t="str">
        <f>IF(Glutamine!$E28&gt;0,Glutamine!X27+Glutamine!$E28*Glutamine!#REF!/'In Process Calc.'!$J30,"")</f>
        <v/>
      </c>
      <c r="Y36" s="244" t="str">
        <f>IF(Glutamine!$E28&gt;0,Glutamine!Y27+Glutamine!$E28*Glutamine!#REF!/'In Process Calc.'!$J30,"")</f>
        <v/>
      </c>
      <c r="Z36" s="244" t="str">
        <f>IF(Glutamine!$E28&gt;0,Glutamine!Z27+Glutamine!$E28*Glutamine!#REF!/'In Process Calc.'!$J30,"")</f>
        <v/>
      </c>
      <c r="AA36" s="244" t="str">
        <f>IF(Glutamine!$E28&gt;0,Glutamine!AA27+Glutamine!$E28*Glutamine!#REF!/'In Process Calc.'!$J30,"")</f>
        <v/>
      </c>
      <c r="AB36" s="244" t="str">
        <f>IF(Glutamine!$E28&gt;0,Glutamine!AB27+Glutamine!$E28*Glutamine!#REF!/'In Process Calc.'!$J30,"")</f>
        <v/>
      </c>
      <c r="AC36" s="244" t="str">
        <f>IF(Glutamine!$E28&gt;0,Glutamine!AC27+Glutamine!$E28*Glutamine!#REF!/'In Process Calc.'!$J30,"")</f>
        <v/>
      </c>
      <c r="AD36" s="244" t="str">
        <f>IF(Glutamine!$E28&gt;0,Glutamine!AD27+Glutamine!$E28*Glutamine!#REF!/'In Process Calc.'!$J30,"")</f>
        <v/>
      </c>
      <c r="AE36" s="244" t="str">
        <f>IF(Glutamine!$E28&gt;0,Glutamine!AE27+Glutamine!$E28*Glutamine!#REF!/'In Process Calc.'!$J30,"")</f>
        <v/>
      </c>
      <c r="AF36" s="244" t="str">
        <f>IF(Glutamine!$E28&gt;0,Glutamine!AF27+Glutamine!$E28*Glutamine!#REF!/'In Process Calc.'!$J30,"")</f>
        <v/>
      </c>
      <c r="AG36" s="244" t="str">
        <f>IF(Glutamine!$E28&gt;0,Glutamine!AG27+Glutamine!$E28*Glutamine!#REF!/'In Process Calc.'!$J30,"")</f>
        <v/>
      </c>
      <c r="AH36" s="244" t="str">
        <f>IF(Glutamine!$E28&gt;0,Glutamine!AH27+Glutamine!$E28*Glutamine!#REF!/'In Process Calc.'!$J30,"")</f>
        <v/>
      </c>
      <c r="AI36" s="244" t="str">
        <f>IF(Glutamine!$E28&gt;0,Glutamine!AI27+Glutamine!$E28*Glutamine!#REF!/'In Process Calc.'!$J30,"")</f>
        <v/>
      </c>
      <c r="AJ36" s="244" t="str">
        <f>IF(Glutamine!$E28&gt;0,Glutamine!AJ27+Glutamine!$E28*Glutamine!#REF!/'In Process Calc.'!$J30,"")</f>
        <v/>
      </c>
      <c r="AK36" s="244" t="str">
        <f>IF(Glutamine!$E28&gt;0,Glutamine!AK27+Glutamine!$E28*Glutamine!#REF!/'In Process Calc.'!$J30,"")</f>
        <v/>
      </c>
      <c r="AL36" s="244" t="str">
        <f>IF(Glutamine!$E28&gt;0,Glutamine!AL27+Glutamine!$E28*Glutamine!#REF!/'In Process Calc.'!$J30,"")</f>
        <v/>
      </c>
      <c r="AM36" s="244" t="str">
        <f>IF(Glutamine!$E28&gt;0,Glutamine!AM27+Glutamine!$E28*Glutamine!#REF!/'In Process Calc.'!$J30,"")</f>
        <v/>
      </c>
      <c r="AN36" s="244" t="str">
        <f>IF(Glutamine!$E28&gt;0,Glutamine!AN27+Glutamine!$E28*Glutamine!#REF!/'In Process Calc.'!$J30,"")</f>
        <v/>
      </c>
      <c r="AO36" s="244" t="str">
        <f>IF(Glutamine!$E28&gt;0,Glutamine!AO27+Glutamine!$E28*Glutamine!#REF!/'In Process Calc.'!$J30,"")</f>
        <v/>
      </c>
      <c r="AP36" s="244" t="str">
        <f>IF(Glutamine!$E28&gt;0,Glutamine!AP27+Glutamine!$E28*Glutamine!AQ27/'In Process Calc.'!$J30,"")</f>
        <v/>
      </c>
      <c r="AQ36" s="244" t="str">
        <f>IF(Glutamine!$E28&gt;0,Glutamine!#REF!+Glutamine!$E28*Glutamine!AR27/'In Process Calc.'!$J30,"")</f>
        <v/>
      </c>
      <c r="AR36" s="244" t="str">
        <f>IF(Glutamine!$E28&gt;0,Glutamine!#REF!,"")</f>
        <v/>
      </c>
      <c r="AS36" s="244" t="str">
        <f>IF(Glutamine!$E28&gt;0,Glutamine!#REF!,"")</f>
        <v/>
      </c>
      <c r="AT36" s="244" t="str">
        <f>IF(Glutamine!$E28&gt;0,Glutamine!#REF!,"")</f>
        <v/>
      </c>
      <c r="AU36" s="244" t="str">
        <f>IF(Glutamine!$E28&gt;0,Glutamine!#REF!,"")</f>
        <v/>
      </c>
      <c r="AV36" s="244" t="str">
        <f>IF(Glutamine!$E28&gt;0,Glutamine!#REF!,"")</f>
        <v/>
      </c>
      <c r="AW36" s="244" t="str">
        <f>IF(Glutamine!$E28&gt;0,Glutamine!#REF!,"")</f>
        <v/>
      </c>
      <c r="AX36" s="244" t="str">
        <f>IF(Glutamine!$E28&gt;0,Glutamine!#REF!,"")</f>
        <v/>
      </c>
      <c r="AY36" s="244" t="str">
        <f>IF(Glutamine!$E28&gt;0,Glutamine!#REF!,"")</f>
        <v/>
      </c>
      <c r="AZ36" s="244" t="str">
        <f>IF(Glutamine!$E28&gt;0,Glutamine!#REF!,"")</f>
        <v/>
      </c>
      <c r="BA36" s="244" t="str">
        <f>IF(Glutamine!$E28&gt;0,Glutamine!#REF!,"")</f>
        <v/>
      </c>
      <c r="BB36" s="244" t="str">
        <f>IF(Glutamine!$E28&gt;0,Glutamine!#REF!,"")</f>
        <v/>
      </c>
      <c r="BC36" s="244" t="str">
        <f>IF(Glutamine!$E28&gt;0,Glutamine!#REF!,"")</f>
        <v/>
      </c>
      <c r="BD36" s="244" t="str">
        <f>IF(Glutamine!$E28&gt;0,Glutamine!#REF!,"")</f>
        <v/>
      </c>
      <c r="BE36" s="244" t="str">
        <f>IF(Glutamine!$E28&gt;0,Glutamine!#REF!,"")</f>
        <v/>
      </c>
      <c r="BF36" s="244" t="str">
        <f>IF(Glutamine!$E28&gt;0,Glutamine!#REF!,"")</f>
        <v/>
      </c>
      <c r="BG36" s="244" t="str">
        <f>IF(Glutamine!$E28&gt;0,Glutamine!#REF!,"")</f>
        <v/>
      </c>
      <c r="BH36" s="244" t="str">
        <f>IF(Glutamine!$E28&gt;0,Glutamine!#REF!,"")</f>
        <v/>
      </c>
      <c r="BI36" s="244" t="str">
        <f>IF(Glutamine!$E28&gt;0,Glutamine!#REF!,"")</f>
        <v/>
      </c>
      <c r="BJ36" s="244" t="str">
        <f>IF(Glutamine!$E28&gt;0,Glutamine!#REF!,"")</f>
        <v/>
      </c>
      <c r="BK36" s="244" t="str">
        <f>IF(Glutamine!$E28&gt;0,Glutamine!#REF!,"")</f>
        <v/>
      </c>
      <c r="BL36" s="244" t="str">
        <f>IF(Glutamine!$E28&gt;0,Glutamine!#REF!,"")</f>
        <v/>
      </c>
      <c r="BM36" s="244" t="str">
        <f>IF(Glutamine!$E28&gt;0,Glutamine!#REF!,"")</f>
        <v/>
      </c>
      <c r="BN36" s="244" t="str">
        <f>IF(Glutamine!$E28&gt;0,'In Process Calc.'!B29,"")</f>
        <v/>
      </c>
      <c r="BO36" s="244" t="str">
        <f>IF(Glutamine!$E28&gt;0,'In Process Calc.'!C29,"")</f>
        <v/>
      </c>
    </row>
    <row r="37" spans="1:67">
      <c r="A37" s="238" t="str">
        <f>IF(Glutamine!$E29&gt;0,Glutamine!$B$1,"")</f>
        <v/>
      </c>
      <c r="B37" s="238" t="str">
        <f>IF(Glutamine!$E29&gt;0,Glutamine!A28+0.1,"")</f>
        <v/>
      </c>
      <c r="C37" s="242" t="str">
        <f>IF(Glutamine!$E29&gt;0,Glutamine!B28,"")</f>
        <v/>
      </c>
      <c r="D37" s="247" t="str">
        <f>IF(Glutamine!$E29&gt;0,Glutamine!C28,"")</f>
        <v/>
      </c>
      <c r="E37" s="238" t="str">
        <f>IF(Glutamine!$E29&gt;0,Glutamine!D28,"")</f>
        <v/>
      </c>
      <c r="F37" s="238" t="str">
        <f>IF(Glutamine!$E29&gt;0,Glutamine!E28,"")</f>
        <v/>
      </c>
      <c r="G37" s="238" t="str">
        <f>IF(Glutamine!$E29&gt;0,Glutamine!G28,"")</f>
        <v/>
      </c>
      <c r="H37" s="243" t="str">
        <f>IF(Glutamine!$E29&gt;0,Glutamine!H28,"")</f>
        <v/>
      </c>
      <c r="I37" s="243" t="str">
        <f>IF(Glutamine!$E29&gt;0,Glutamine!I28,"")</f>
        <v/>
      </c>
      <c r="J37" s="243" t="str">
        <f>IF(Glutamine!$E29&gt;0,Glutamine!J28,"")</f>
        <v/>
      </c>
      <c r="K37" s="243" t="str">
        <f>IF(Glutamine!$E29&gt;0,Glutamine!K28,"")</f>
        <v/>
      </c>
      <c r="L37" s="238" t="str">
        <f>IF(Glutamine!$E29&gt;0,Glutamine!L28,"")</f>
        <v/>
      </c>
      <c r="M37" s="238" t="str">
        <f>IF(Glutamine!$E29&gt;0,Glutamine!M28,"")</f>
        <v/>
      </c>
      <c r="N37" s="238" t="str">
        <f>IF(Glutamine!$E29&gt;0,Glutamine!N28,"")</f>
        <v/>
      </c>
      <c r="O37" s="238" t="str">
        <f>IF(Glutamine!$E29&gt;0,Glutamine!O28,"")</f>
        <v/>
      </c>
      <c r="P37" s="238" t="str">
        <f>IF(Glutamine!$E29&gt;0,Glutamine!P28,"")</f>
        <v/>
      </c>
      <c r="Q37" s="238" t="str">
        <f>IF(Glutamine!$E29&gt;0,Glutamine!Q28,"")</f>
        <v/>
      </c>
      <c r="R37" s="238" t="str">
        <f>IF(Glutamine!$E29&gt;0,Glutamine!R28,"")</f>
        <v/>
      </c>
      <c r="S37" s="238" t="str">
        <f>IF(Glutamine!$E29&gt;0,Glutamine!S28,"")</f>
        <v/>
      </c>
      <c r="T37" s="244" t="str">
        <f>IF(Glutamine!$E29&gt;0,Glutamine!T28+Glutamine!$E29*Glutamine!#REF!/'In Process Calc.'!$J31,"")</f>
        <v/>
      </c>
      <c r="U37" s="244" t="str">
        <f>IF(Glutamine!$E29&gt;0,Glutamine!U28+Glutamine!$E29*Glutamine!#REF!/'In Process Calc.'!$J31,"")</f>
        <v/>
      </c>
      <c r="V37" s="244" t="str">
        <f>IF(Glutamine!$E29&gt;0,Glutamine!V28+Glutamine!$E29*Glutamine!#REF!/'In Process Calc.'!$J31,"")</f>
        <v/>
      </c>
      <c r="W37" s="244" t="str">
        <f>IF(Glutamine!$E29&gt;0,Glutamine!W28+Glutamine!$E29*Glutamine!#REF!/'In Process Calc.'!$J31,"")</f>
        <v/>
      </c>
      <c r="X37" s="244" t="str">
        <f>IF(Glutamine!$E29&gt;0,Glutamine!X28+Glutamine!$E29*Glutamine!#REF!/'In Process Calc.'!$J31,"")</f>
        <v/>
      </c>
      <c r="Y37" s="244" t="str">
        <f>IF(Glutamine!$E29&gt;0,Glutamine!Y28+Glutamine!$E29*Glutamine!#REF!/'In Process Calc.'!$J31,"")</f>
        <v/>
      </c>
      <c r="Z37" s="244" t="str">
        <f>IF(Glutamine!$E29&gt;0,Glutamine!Z28+Glutamine!$E29*Glutamine!#REF!/'In Process Calc.'!$J31,"")</f>
        <v/>
      </c>
      <c r="AA37" s="244" t="str">
        <f>IF(Glutamine!$E29&gt;0,Glutamine!AA28+Glutamine!$E29*Glutamine!#REF!/'In Process Calc.'!$J31,"")</f>
        <v/>
      </c>
      <c r="AB37" s="244" t="str">
        <f>IF(Glutamine!$E29&gt;0,Glutamine!AB28+Glutamine!$E29*Glutamine!#REF!/'In Process Calc.'!$J31,"")</f>
        <v/>
      </c>
      <c r="AC37" s="244" t="str">
        <f>IF(Glutamine!$E29&gt;0,Glutamine!AC28+Glutamine!$E29*Glutamine!#REF!/'In Process Calc.'!$J31,"")</f>
        <v/>
      </c>
      <c r="AD37" s="244" t="str">
        <f>IF(Glutamine!$E29&gt;0,Glutamine!AD28+Glutamine!$E29*Glutamine!#REF!/'In Process Calc.'!$J31,"")</f>
        <v/>
      </c>
      <c r="AE37" s="244" t="str">
        <f>IF(Glutamine!$E29&gt;0,Glutamine!AE28+Glutamine!$E29*Glutamine!#REF!/'In Process Calc.'!$J31,"")</f>
        <v/>
      </c>
      <c r="AF37" s="244" t="str">
        <f>IF(Glutamine!$E29&gt;0,Glutamine!AF28+Glutamine!$E29*Glutamine!#REF!/'In Process Calc.'!$J31,"")</f>
        <v/>
      </c>
      <c r="AG37" s="244" t="str">
        <f>IF(Glutamine!$E29&gt;0,Glutamine!AG28+Glutamine!$E29*Glutamine!#REF!/'In Process Calc.'!$J31,"")</f>
        <v/>
      </c>
      <c r="AH37" s="244" t="str">
        <f>IF(Glutamine!$E29&gt;0,Glutamine!AH28+Glutamine!$E29*Glutamine!#REF!/'In Process Calc.'!$J31,"")</f>
        <v/>
      </c>
      <c r="AI37" s="244" t="str">
        <f>IF(Glutamine!$E29&gt;0,Glutamine!AI28+Glutamine!$E29*Glutamine!#REF!/'In Process Calc.'!$J31,"")</f>
        <v/>
      </c>
      <c r="AJ37" s="244" t="str">
        <f>IF(Glutamine!$E29&gt;0,Glutamine!AJ28+Glutamine!$E29*Glutamine!#REF!/'In Process Calc.'!$J31,"")</f>
        <v/>
      </c>
      <c r="AK37" s="244" t="str">
        <f>IF(Glutamine!$E29&gt;0,Glutamine!AK28+Glutamine!$E29*Glutamine!#REF!/'In Process Calc.'!$J31,"")</f>
        <v/>
      </c>
      <c r="AL37" s="244" t="str">
        <f>IF(Glutamine!$E29&gt;0,Glutamine!AL28+Glutamine!$E29*Glutamine!#REF!/'In Process Calc.'!$J31,"")</f>
        <v/>
      </c>
      <c r="AM37" s="244" t="str">
        <f>IF(Glutamine!$E29&gt;0,Glutamine!AM28+Glutamine!$E29*Glutamine!#REF!/'In Process Calc.'!$J31,"")</f>
        <v/>
      </c>
      <c r="AN37" s="244" t="str">
        <f>IF(Glutamine!$E29&gt;0,Glutamine!AN28+Glutamine!$E29*Glutamine!#REF!/'In Process Calc.'!$J31,"")</f>
        <v/>
      </c>
      <c r="AO37" s="244" t="str">
        <f>IF(Glutamine!$E29&gt;0,Glutamine!AO28+Glutamine!$E29*Glutamine!#REF!/'In Process Calc.'!$J31,"")</f>
        <v/>
      </c>
      <c r="AP37" s="244" t="str">
        <f>IF(Glutamine!$E29&gt;0,Glutamine!AP28+Glutamine!$E29*Glutamine!AQ28/'In Process Calc.'!$J31,"")</f>
        <v/>
      </c>
      <c r="AQ37" s="244" t="str">
        <f>IF(Glutamine!$E29&gt;0,Glutamine!#REF!+Glutamine!$E29*Glutamine!AR28/'In Process Calc.'!$J31,"")</f>
        <v/>
      </c>
      <c r="AR37" s="244" t="str">
        <f>IF(Glutamine!$E29&gt;0,Glutamine!#REF!,"")</f>
        <v/>
      </c>
      <c r="AS37" s="244" t="str">
        <f>IF(Glutamine!$E29&gt;0,Glutamine!#REF!,"")</f>
        <v/>
      </c>
      <c r="AT37" s="244" t="str">
        <f>IF(Glutamine!$E29&gt;0,Glutamine!#REF!,"")</f>
        <v/>
      </c>
      <c r="AU37" s="244" t="str">
        <f>IF(Glutamine!$E29&gt;0,Glutamine!#REF!,"")</f>
        <v/>
      </c>
      <c r="AV37" s="244" t="str">
        <f>IF(Glutamine!$E29&gt;0,Glutamine!#REF!,"")</f>
        <v/>
      </c>
      <c r="AW37" s="244" t="str">
        <f>IF(Glutamine!$E29&gt;0,Glutamine!#REF!,"")</f>
        <v/>
      </c>
      <c r="AX37" s="244" t="str">
        <f>IF(Glutamine!$E29&gt;0,Glutamine!#REF!,"")</f>
        <v/>
      </c>
      <c r="AY37" s="244" t="str">
        <f>IF(Glutamine!$E29&gt;0,Glutamine!#REF!,"")</f>
        <v/>
      </c>
      <c r="AZ37" s="244" t="str">
        <f>IF(Glutamine!$E29&gt;0,Glutamine!#REF!,"")</f>
        <v/>
      </c>
      <c r="BA37" s="244" t="str">
        <f>IF(Glutamine!$E29&gt;0,Glutamine!#REF!,"")</f>
        <v/>
      </c>
      <c r="BB37" s="244" t="str">
        <f>IF(Glutamine!$E29&gt;0,Glutamine!#REF!,"")</f>
        <v/>
      </c>
      <c r="BC37" s="244" t="str">
        <f>IF(Glutamine!$E29&gt;0,Glutamine!#REF!,"")</f>
        <v/>
      </c>
      <c r="BD37" s="244" t="str">
        <f>IF(Glutamine!$E29&gt;0,Glutamine!#REF!,"")</f>
        <v/>
      </c>
      <c r="BE37" s="244" t="str">
        <f>IF(Glutamine!$E29&gt;0,Glutamine!#REF!,"")</f>
        <v/>
      </c>
      <c r="BF37" s="244" t="str">
        <f>IF(Glutamine!$E29&gt;0,Glutamine!#REF!,"")</f>
        <v/>
      </c>
      <c r="BG37" s="244" t="str">
        <f>IF(Glutamine!$E29&gt;0,Glutamine!#REF!,"")</f>
        <v/>
      </c>
      <c r="BH37" s="244" t="str">
        <f>IF(Glutamine!$E29&gt;0,Glutamine!#REF!,"")</f>
        <v/>
      </c>
      <c r="BI37" s="244" t="str">
        <f>IF(Glutamine!$E29&gt;0,Glutamine!#REF!,"")</f>
        <v/>
      </c>
      <c r="BJ37" s="244" t="str">
        <f>IF(Glutamine!$E29&gt;0,Glutamine!#REF!,"")</f>
        <v/>
      </c>
      <c r="BK37" s="244" t="str">
        <f>IF(Glutamine!$E29&gt;0,Glutamine!#REF!,"")</f>
        <v/>
      </c>
      <c r="BL37" s="244" t="str">
        <f>IF(Glutamine!$E29&gt;0,Glutamine!#REF!,"")</f>
        <v/>
      </c>
      <c r="BM37" s="244" t="str">
        <f>IF(Glutamine!$E29&gt;0,Glutamine!#REF!,"")</f>
        <v/>
      </c>
      <c r="BN37" s="244" t="str">
        <f>IF(Glutamine!$E29&gt;0,'In Process Calc.'!B30,"")</f>
        <v/>
      </c>
      <c r="BO37" s="244" t="str">
        <f>IF(Glutamine!$E29&gt;0,'In Process Calc.'!C30,"")</f>
        <v/>
      </c>
    </row>
    <row r="38" spans="1:67">
      <c r="A38" s="238" t="str">
        <f>IF(Glutamine!$E30&gt;0,Glutamine!$B$1,"")</f>
        <v/>
      </c>
      <c r="B38" s="238" t="str">
        <f>IF(Glutamine!$E30&gt;0,Glutamine!A29+0.1,"")</f>
        <v/>
      </c>
      <c r="C38" s="242" t="str">
        <f>IF(Glutamine!$E30&gt;0,Glutamine!B29,"")</f>
        <v/>
      </c>
      <c r="D38" s="247" t="str">
        <f>IF(Glutamine!$E30&gt;0,Glutamine!C29,"")</f>
        <v/>
      </c>
      <c r="E38" s="238" t="str">
        <f>IF(Glutamine!$E30&gt;0,Glutamine!D29,"")</f>
        <v/>
      </c>
      <c r="F38" s="238" t="str">
        <f>IF(Glutamine!$E30&gt;0,Glutamine!E29,"")</f>
        <v/>
      </c>
      <c r="G38" s="238" t="str">
        <f>IF(Glutamine!$E30&gt;0,Glutamine!G29,"")</f>
        <v/>
      </c>
      <c r="H38" s="243" t="str">
        <f>IF(Glutamine!$E30&gt;0,Glutamine!H29,"")</f>
        <v/>
      </c>
      <c r="I38" s="243" t="str">
        <f>IF(Glutamine!$E30&gt;0,Glutamine!I29,"")</f>
        <v/>
      </c>
      <c r="J38" s="243" t="str">
        <f>IF(Glutamine!$E30&gt;0,Glutamine!J29,"")</f>
        <v/>
      </c>
      <c r="K38" s="243" t="str">
        <f>IF(Glutamine!$E30&gt;0,Glutamine!K29,"")</f>
        <v/>
      </c>
      <c r="L38" s="238" t="str">
        <f>IF(Glutamine!$E30&gt;0,Glutamine!L29,"")</f>
        <v/>
      </c>
      <c r="M38" s="238" t="str">
        <f>IF(Glutamine!$E30&gt;0,Glutamine!M29,"")</f>
        <v/>
      </c>
      <c r="N38" s="238" t="str">
        <f>IF(Glutamine!$E30&gt;0,Glutamine!N29,"")</f>
        <v/>
      </c>
      <c r="O38" s="238" t="str">
        <f>IF(Glutamine!$E30&gt;0,Glutamine!O29,"")</f>
        <v/>
      </c>
      <c r="P38" s="238" t="str">
        <f>IF(Glutamine!$E30&gt;0,Glutamine!P29,"")</f>
        <v/>
      </c>
      <c r="Q38" s="238" t="str">
        <f>IF(Glutamine!$E30&gt;0,Glutamine!Q29,"")</f>
        <v/>
      </c>
      <c r="R38" s="238" t="str">
        <f>IF(Glutamine!$E30&gt;0,Glutamine!R29,"")</f>
        <v/>
      </c>
      <c r="S38" s="238" t="str">
        <f>IF(Glutamine!$E30&gt;0,Glutamine!S29,"")</f>
        <v/>
      </c>
      <c r="T38" s="244" t="str">
        <f>IF(Glutamine!$E30&gt;0,Glutamine!T29+Glutamine!$E30*Glutamine!#REF!/'In Process Calc.'!$J32,"")</f>
        <v/>
      </c>
      <c r="U38" s="244" t="str">
        <f>IF(Glutamine!$E30&gt;0,Glutamine!U29+Glutamine!$E30*Glutamine!#REF!/'In Process Calc.'!$J32,"")</f>
        <v/>
      </c>
      <c r="V38" s="244" t="str">
        <f>IF(Glutamine!$E30&gt;0,Glutamine!V29+Glutamine!$E30*Glutamine!#REF!/'In Process Calc.'!$J32,"")</f>
        <v/>
      </c>
      <c r="W38" s="244" t="str">
        <f>IF(Glutamine!$E30&gt;0,Glutamine!W29+Glutamine!$E30*Glutamine!#REF!/'In Process Calc.'!$J32,"")</f>
        <v/>
      </c>
      <c r="X38" s="244" t="str">
        <f>IF(Glutamine!$E30&gt;0,Glutamine!X29+Glutamine!$E30*Glutamine!#REF!/'In Process Calc.'!$J32,"")</f>
        <v/>
      </c>
      <c r="Y38" s="244" t="str">
        <f>IF(Glutamine!$E30&gt;0,Glutamine!Y29+Glutamine!$E30*Glutamine!#REF!/'In Process Calc.'!$J32,"")</f>
        <v/>
      </c>
      <c r="Z38" s="244" t="str">
        <f>IF(Glutamine!$E30&gt;0,Glutamine!Z29+Glutamine!$E30*Glutamine!#REF!/'In Process Calc.'!$J32,"")</f>
        <v/>
      </c>
      <c r="AA38" s="244" t="str">
        <f>IF(Glutamine!$E30&gt;0,Glutamine!AA29+Glutamine!$E30*Glutamine!#REF!/'In Process Calc.'!$J32,"")</f>
        <v/>
      </c>
      <c r="AB38" s="244" t="str">
        <f>IF(Glutamine!$E30&gt;0,Glutamine!AB29+Glutamine!$E30*Glutamine!#REF!/'In Process Calc.'!$J32,"")</f>
        <v/>
      </c>
      <c r="AC38" s="244" t="str">
        <f>IF(Glutamine!$E30&gt;0,Glutamine!AC29+Glutamine!$E30*Glutamine!#REF!/'In Process Calc.'!$J32,"")</f>
        <v/>
      </c>
      <c r="AD38" s="244" t="str">
        <f>IF(Glutamine!$E30&gt;0,Glutamine!AD29+Glutamine!$E30*Glutamine!#REF!/'In Process Calc.'!$J32,"")</f>
        <v/>
      </c>
      <c r="AE38" s="244" t="str">
        <f>IF(Glutamine!$E30&gt;0,Glutamine!AE29+Glutamine!$E30*Glutamine!#REF!/'In Process Calc.'!$J32,"")</f>
        <v/>
      </c>
      <c r="AF38" s="244" t="str">
        <f>IF(Glutamine!$E30&gt;0,Glutamine!AF29+Glutamine!$E30*Glutamine!#REF!/'In Process Calc.'!$J32,"")</f>
        <v/>
      </c>
      <c r="AG38" s="244" t="str">
        <f>IF(Glutamine!$E30&gt;0,Glutamine!AG29+Glutamine!$E30*Glutamine!#REF!/'In Process Calc.'!$J32,"")</f>
        <v/>
      </c>
      <c r="AH38" s="244" t="str">
        <f>IF(Glutamine!$E30&gt;0,Glutamine!AH29+Glutamine!$E30*Glutamine!#REF!/'In Process Calc.'!$J32,"")</f>
        <v/>
      </c>
      <c r="AI38" s="244" t="str">
        <f>IF(Glutamine!$E30&gt;0,Glutamine!AI29+Glutamine!$E30*Glutamine!#REF!/'In Process Calc.'!$J32,"")</f>
        <v/>
      </c>
      <c r="AJ38" s="244" t="str">
        <f>IF(Glutamine!$E30&gt;0,Glutamine!AJ29+Glutamine!$E30*Glutamine!#REF!/'In Process Calc.'!$J32,"")</f>
        <v/>
      </c>
      <c r="AK38" s="244" t="str">
        <f>IF(Glutamine!$E30&gt;0,Glutamine!AK29+Glutamine!$E30*Glutamine!#REF!/'In Process Calc.'!$J32,"")</f>
        <v/>
      </c>
      <c r="AL38" s="244" t="str">
        <f>IF(Glutamine!$E30&gt;0,Glutamine!AL29+Glutamine!$E30*Glutamine!#REF!/'In Process Calc.'!$J32,"")</f>
        <v/>
      </c>
      <c r="AM38" s="244" t="str">
        <f>IF(Glutamine!$E30&gt;0,Glutamine!AM29+Glutamine!$E30*Glutamine!#REF!/'In Process Calc.'!$J32,"")</f>
        <v/>
      </c>
      <c r="AN38" s="244" t="str">
        <f>IF(Glutamine!$E30&gt;0,Glutamine!AN29+Glutamine!$E30*Glutamine!#REF!/'In Process Calc.'!$J32,"")</f>
        <v/>
      </c>
      <c r="AO38" s="244" t="str">
        <f>IF(Glutamine!$E30&gt;0,Glutamine!AO29+Glutamine!$E30*Glutamine!#REF!/'In Process Calc.'!$J32,"")</f>
        <v/>
      </c>
      <c r="AP38" s="244" t="str">
        <f>IF(Glutamine!$E30&gt;0,Glutamine!AP29+Glutamine!$E30*Glutamine!AQ29/'In Process Calc.'!$J32,"")</f>
        <v/>
      </c>
      <c r="AQ38" s="244" t="str">
        <f>IF(Glutamine!$E30&gt;0,Glutamine!#REF!+Glutamine!$E30*Glutamine!AR29/'In Process Calc.'!$J32,"")</f>
        <v/>
      </c>
      <c r="AR38" s="244" t="str">
        <f>IF(Glutamine!$E30&gt;0,Glutamine!#REF!,"")</f>
        <v/>
      </c>
      <c r="AS38" s="244" t="str">
        <f>IF(Glutamine!$E30&gt;0,Glutamine!#REF!,"")</f>
        <v/>
      </c>
      <c r="AT38" s="244" t="str">
        <f>IF(Glutamine!$E30&gt;0,Glutamine!#REF!,"")</f>
        <v/>
      </c>
      <c r="AU38" s="244" t="str">
        <f>IF(Glutamine!$E30&gt;0,Glutamine!#REF!,"")</f>
        <v/>
      </c>
      <c r="AV38" s="244" t="str">
        <f>IF(Glutamine!$E30&gt;0,Glutamine!#REF!,"")</f>
        <v/>
      </c>
      <c r="AW38" s="244" t="str">
        <f>IF(Glutamine!$E30&gt;0,Glutamine!#REF!,"")</f>
        <v/>
      </c>
      <c r="AX38" s="244" t="str">
        <f>IF(Glutamine!$E30&gt;0,Glutamine!#REF!,"")</f>
        <v/>
      </c>
      <c r="AY38" s="244" t="str">
        <f>IF(Glutamine!$E30&gt;0,Glutamine!#REF!,"")</f>
        <v/>
      </c>
      <c r="AZ38" s="244" t="str">
        <f>IF(Glutamine!$E30&gt;0,Glutamine!#REF!,"")</f>
        <v/>
      </c>
      <c r="BA38" s="244" t="str">
        <f>IF(Glutamine!$E30&gt;0,Glutamine!#REF!,"")</f>
        <v/>
      </c>
      <c r="BB38" s="244" t="str">
        <f>IF(Glutamine!$E30&gt;0,Glutamine!#REF!,"")</f>
        <v/>
      </c>
      <c r="BC38" s="244" t="str">
        <f>IF(Glutamine!$E30&gt;0,Glutamine!#REF!,"")</f>
        <v/>
      </c>
      <c r="BD38" s="244" t="str">
        <f>IF(Glutamine!$E30&gt;0,Glutamine!#REF!,"")</f>
        <v/>
      </c>
      <c r="BE38" s="244" t="str">
        <f>IF(Glutamine!$E30&gt;0,Glutamine!#REF!,"")</f>
        <v/>
      </c>
      <c r="BF38" s="244" t="str">
        <f>IF(Glutamine!$E30&gt;0,Glutamine!#REF!,"")</f>
        <v/>
      </c>
      <c r="BG38" s="244" t="str">
        <f>IF(Glutamine!$E30&gt;0,Glutamine!#REF!,"")</f>
        <v/>
      </c>
      <c r="BH38" s="244" t="str">
        <f>IF(Glutamine!$E30&gt;0,Glutamine!#REF!,"")</f>
        <v/>
      </c>
      <c r="BI38" s="244" t="str">
        <f>IF(Glutamine!$E30&gt;0,Glutamine!#REF!,"")</f>
        <v/>
      </c>
      <c r="BJ38" s="244" t="str">
        <f>IF(Glutamine!$E30&gt;0,Glutamine!#REF!,"")</f>
        <v/>
      </c>
      <c r="BK38" s="244" t="str">
        <f>IF(Glutamine!$E30&gt;0,Glutamine!#REF!,"")</f>
        <v/>
      </c>
      <c r="BL38" s="244" t="str">
        <f>IF(Glutamine!$E30&gt;0,Glutamine!#REF!,"")</f>
        <v/>
      </c>
      <c r="BM38" s="244" t="str">
        <f>IF(Glutamine!$E30&gt;0,Glutamine!#REF!,"")</f>
        <v/>
      </c>
      <c r="BN38" s="244" t="str">
        <f>IF(Glutamine!$E30&gt;0,'In Process Calc.'!B31,"")</f>
        <v/>
      </c>
      <c r="BO38" s="244" t="str">
        <f>IF(Glutamine!$E30&gt;0,'In Process Calc.'!C31,"")</f>
        <v/>
      </c>
    </row>
    <row r="39" spans="1:67">
      <c r="A39" s="238" t="str">
        <f>IF(Glutamine!$E31&gt;0,Glutamine!$B$1,"")</f>
        <v/>
      </c>
      <c r="B39" s="238" t="str">
        <f>IF(Glutamine!$E31&gt;0,Glutamine!A30+0.1,"")</f>
        <v/>
      </c>
      <c r="C39" s="242" t="str">
        <f>IF(Glutamine!$E31&gt;0,Glutamine!B30,"")</f>
        <v/>
      </c>
      <c r="D39" s="247" t="str">
        <f>IF(Glutamine!$E31&gt;0,Glutamine!C30,"")</f>
        <v/>
      </c>
      <c r="E39" s="238" t="str">
        <f>IF(Glutamine!$E31&gt;0,Glutamine!D30,"")</f>
        <v/>
      </c>
      <c r="F39" s="238" t="str">
        <f>IF(Glutamine!$E31&gt;0,Glutamine!E30,"")</f>
        <v/>
      </c>
      <c r="G39" s="238" t="str">
        <f>IF(Glutamine!$E31&gt;0,Glutamine!G30,"")</f>
        <v/>
      </c>
      <c r="H39" s="243" t="str">
        <f>IF(Glutamine!$E31&gt;0,Glutamine!H30,"")</f>
        <v/>
      </c>
      <c r="I39" s="243" t="str">
        <f>IF(Glutamine!$E31&gt;0,Glutamine!I30,"")</f>
        <v/>
      </c>
      <c r="J39" s="243" t="str">
        <f>IF(Glutamine!$E31&gt;0,Glutamine!J30,"")</f>
        <v/>
      </c>
      <c r="K39" s="243" t="str">
        <f>IF(Glutamine!$E31&gt;0,Glutamine!K30,"")</f>
        <v/>
      </c>
      <c r="L39" s="238" t="str">
        <f>IF(Glutamine!$E31&gt;0,Glutamine!L30,"")</f>
        <v/>
      </c>
      <c r="M39" s="238" t="str">
        <f>IF(Glutamine!$E31&gt;0,Glutamine!M30,"")</f>
        <v/>
      </c>
      <c r="N39" s="238" t="str">
        <f>IF(Glutamine!$E31&gt;0,Glutamine!N30,"")</f>
        <v/>
      </c>
      <c r="O39" s="238" t="str">
        <f>IF(Glutamine!$E31&gt;0,Glutamine!O30,"")</f>
        <v/>
      </c>
      <c r="P39" s="238" t="str">
        <f>IF(Glutamine!$E31&gt;0,Glutamine!P30,"")</f>
        <v/>
      </c>
      <c r="Q39" s="238" t="str">
        <f>IF(Glutamine!$E31&gt;0,Glutamine!Q30,"")</f>
        <v/>
      </c>
      <c r="R39" s="238" t="str">
        <f>IF(Glutamine!$E31&gt;0,Glutamine!R30,"")</f>
        <v/>
      </c>
      <c r="S39" s="238" t="str">
        <f>IF(Glutamine!$E31&gt;0,Glutamine!S30,"")</f>
        <v/>
      </c>
      <c r="T39" s="244" t="str">
        <f>IF(Glutamine!$E31&gt;0,Glutamine!T30+Glutamine!$E31*Glutamine!#REF!/'In Process Calc.'!$J33,"")</f>
        <v/>
      </c>
      <c r="U39" s="244" t="str">
        <f>IF(Glutamine!$E31&gt;0,Glutamine!U30+Glutamine!$E31*Glutamine!#REF!/'In Process Calc.'!$J33,"")</f>
        <v/>
      </c>
      <c r="V39" s="244" t="str">
        <f>IF(Glutamine!$E31&gt;0,Glutamine!V30+Glutamine!$E31*Glutamine!#REF!/'In Process Calc.'!$J33,"")</f>
        <v/>
      </c>
      <c r="W39" s="244" t="str">
        <f>IF(Glutamine!$E31&gt;0,Glutamine!W30+Glutamine!$E31*Glutamine!#REF!/'In Process Calc.'!$J33,"")</f>
        <v/>
      </c>
      <c r="X39" s="244" t="str">
        <f>IF(Glutamine!$E31&gt;0,Glutamine!X30+Glutamine!$E31*Glutamine!#REF!/'In Process Calc.'!$J33,"")</f>
        <v/>
      </c>
      <c r="Y39" s="244" t="str">
        <f>IF(Glutamine!$E31&gt;0,Glutamine!Y30+Glutamine!$E31*Glutamine!#REF!/'In Process Calc.'!$J33,"")</f>
        <v/>
      </c>
      <c r="Z39" s="244" t="str">
        <f>IF(Glutamine!$E31&gt;0,Glutamine!Z30+Glutamine!$E31*Glutamine!#REF!/'In Process Calc.'!$J33,"")</f>
        <v/>
      </c>
      <c r="AA39" s="244" t="str">
        <f>IF(Glutamine!$E31&gt;0,Glutamine!AA30+Glutamine!$E31*Glutamine!#REF!/'In Process Calc.'!$J33,"")</f>
        <v/>
      </c>
      <c r="AB39" s="244" t="str">
        <f>IF(Glutamine!$E31&gt;0,Glutamine!AB30+Glutamine!$E31*Glutamine!#REF!/'In Process Calc.'!$J33,"")</f>
        <v/>
      </c>
      <c r="AC39" s="244" t="str">
        <f>IF(Glutamine!$E31&gt;0,Glutamine!AC30+Glutamine!$E31*Glutamine!#REF!/'In Process Calc.'!$J33,"")</f>
        <v/>
      </c>
      <c r="AD39" s="244" t="str">
        <f>IF(Glutamine!$E31&gt;0,Glutamine!AD30+Glutamine!$E31*Glutamine!#REF!/'In Process Calc.'!$J33,"")</f>
        <v/>
      </c>
      <c r="AE39" s="244" t="str">
        <f>IF(Glutamine!$E31&gt;0,Glutamine!AE30+Glutamine!$E31*Glutamine!#REF!/'In Process Calc.'!$J33,"")</f>
        <v/>
      </c>
      <c r="AF39" s="244" t="str">
        <f>IF(Glutamine!$E31&gt;0,Glutamine!AF30+Glutamine!$E31*Glutamine!#REF!/'In Process Calc.'!$J33,"")</f>
        <v/>
      </c>
      <c r="AG39" s="244" t="str">
        <f>IF(Glutamine!$E31&gt;0,Glutamine!AG30+Glutamine!$E31*Glutamine!#REF!/'In Process Calc.'!$J33,"")</f>
        <v/>
      </c>
      <c r="AH39" s="244" t="str">
        <f>IF(Glutamine!$E31&gt;0,Glutamine!AH30+Glutamine!$E31*Glutamine!#REF!/'In Process Calc.'!$J33,"")</f>
        <v/>
      </c>
      <c r="AI39" s="244" t="str">
        <f>IF(Glutamine!$E31&gt;0,Glutamine!AI30+Glutamine!$E31*Glutamine!#REF!/'In Process Calc.'!$J33,"")</f>
        <v/>
      </c>
      <c r="AJ39" s="244" t="str">
        <f>IF(Glutamine!$E31&gt;0,Glutamine!AJ30+Glutamine!$E31*Glutamine!#REF!/'In Process Calc.'!$J33,"")</f>
        <v/>
      </c>
      <c r="AK39" s="244" t="str">
        <f>IF(Glutamine!$E31&gt;0,Glutamine!AK30+Glutamine!$E31*Glutamine!#REF!/'In Process Calc.'!$J33,"")</f>
        <v/>
      </c>
      <c r="AL39" s="244" t="str">
        <f>IF(Glutamine!$E31&gt;0,Glutamine!AL30+Glutamine!$E31*Glutamine!#REF!/'In Process Calc.'!$J33,"")</f>
        <v/>
      </c>
      <c r="AM39" s="244" t="str">
        <f>IF(Glutamine!$E31&gt;0,Glutamine!AM30+Glutamine!$E31*Glutamine!#REF!/'In Process Calc.'!$J33,"")</f>
        <v/>
      </c>
      <c r="AN39" s="244" t="str">
        <f>IF(Glutamine!$E31&gt;0,Glutamine!AN30+Glutamine!$E31*Glutamine!#REF!/'In Process Calc.'!$J33,"")</f>
        <v/>
      </c>
      <c r="AO39" s="244" t="str">
        <f>IF(Glutamine!$E31&gt;0,Glutamine!AO30+Glutamine!$E31*Glutamine!#REF!/'In Process Calc.'!$J33,"")</f>
        <v/>
      </c>
      <c r="AP39" s="244" t="str">
        <f>IF(Glutamine!$E31&gt;0,Glutamine!AP30+Glutamine!$E31*Glutamine!AQ30/'In Process Calc.'!$J33,"")</f>
        <v/>
      </c>
      <c r="AQ39" s="244" t="str">
        <f>IF(Glutamine!$E31&gt;0,Glutamine!#REF!+Glutamine!$E31*Glutamine!AR30/'In Process Calc.'!$J33,"")</f>
        <v/>
      </c>
      <c r="AR39" s="244" t="str">
        <f>IF(Glutamine!$E31&gt;0,Glutamine!#REF!,"")</f>
        <v/>
      </c>
      <c r="AS39" s="244" t="str">
        <f>IF(Glutamine!$E31&gt;0,Glutamine!#REF!,"")</f>
        <v/>
      </c>
      <c r="AT39" s="244" t="str">
        <f>IF(Glutamine!$E31&gt;0,Glutamine!#REF!,"")</f>
        <v/>
      </c>
      <c r="AU39" s="244" t="str">
        <f>IF(Glutamine!$E31&gt;0,Glutamine!#REF!,"")</f>
        <v/>
      </c>
      <c r="AV39" s="244" t="str">
        <f>IF(Glutamine!$E31&gt;0,Glutamine!#REF!,"")</f>
        <v/>
      </c>
      <c r="AW39" s="244" t="str">
        <f>IF(Glutamine!$E31&gt;0,Glutamine!#REF!,"")</f>
        <v/>
      </c>
      <c r="AX39" s="244" t="str">
        <f>IF(Glutamine!$E31&gt;0,Glutamine!#REF!,"")</f>
        <v/>
      </c>
      <c r="AY39" s="244" t="str">
        <f>IF(Glutamine!$E31&gt;0,Glutamine!#REF!,"")</f>
        <v/>
      </c>
      <c r="AZ39" s="244" t="str">
        <f>IF(Glutamine!$E31&gt;0,Glutamine!#REF!,"")</f>
        <v/>
      </c>
      <c r="BA39" s="244" t="str">
        <f>IF(Glutamine!$E31&gt;0,Glutamine!#REF!,"")</f>
        <v/>
      </c>
      <c r="BB39" s="244" t="str">
        <f>IF(Glutamine!$E31&gt;0,Glutamine!#REF!,"")</f>
        <v/>
      </c>
      <c r="BC39" s="244" t="str">
        <f>IF(Glutamine!$E31&gt;0,Glutamine!#REF!,"")</f>
        <v/>
      </c>
      <c r="BD39" s="244" t="str">
        <f>IF(Glutamine!$E31&gt;0,Glutamine!#REF!,"")</f>
        <v/>
      </c>
      <c r="BE39" s="244" t="str">
        <f>IF(Glutamine!$E31&gt;0,Glutamine!#REF!,"")</f>
        <v/>
      </c>
      <c r="BF39" s="244" t="str">
        <f>IF(Glutamine!$E31&gt;0,Glutamine!#REF!,"")</f>
        <v/>
      </c>
      <c r="BG39" s="244" t="str">
        <f>IF(Glutamine!$E31&gt;0,Glutamine!#REF!,"")</f>
        <v/>
      </c>
      <c r="BH39" s="244" t="str">
        <f>IF(Glutamine!$E31&gt;0,Glutamine!#REF!,"")</f>
        <v/>
      </c>
      <c r="BI39" s="244" t="str">
        <f>IF(Glutamine!$E31&gt;0,Glutamine!#REF!,"")</f>
        <v/>
      </c>
      <c r="BJ39" s="244" t="str">
        <f>IF(Glutamine!$E31&gt;0,Glutamine!#REF!,"")</f>
        <v/>
      </c>
      <c r="BK39" s="244" t="str">
        <f>IF(Glutamine!$E31&gt;0,Glutamine!#REF!,"")</f>
        <v/>
      </c>
      <c r="BL39" s="244" t="str">
        <f>IF(Glutamine!$E31&gt;0,Glutamine!#REF!,"")</f>
        <v/>
      </c>
      <c r="BM39" s="244" t="str">
        <f>IF(Glutamine!$E31&gt;0,Glutamine!#REF!,"")</f>
        <v/>
      </c>
      <c r="BN39" s="244" t="str">
        <f>IF(Glutamine!$E31&gt;0,'In Process Calc.'!B32,"")</f>
        <v/>
      </c>
      <c r="BO39" s="244" t="str">
        <f>IF(Glutamine!$E31&gt;0,'In Process Calc.'!C32,"")</f>
        <v/>
      </c>
    </row>
    <row r="40" spans="1:67">
      <c r="A40" s="238" t="str">
        <f>IF(Glutamine!$E32&gt;0,Glutamine!$B$1,"")</f>
        <v/>
      </c>
      <c r="B40" s="238" t="str">
        <f>IF(Glutamine!$E32&gt;0,Glutamine!A31+0.1,"")</f>
        <v/>
      </c>
      <c r="C40" s="242" t="str">
        <f>IF(Glutamine!$E32&gt;0,Glutamine!B31,"")</f>
        <v/>
      </c>
      <c r="D40" s="247" t="str">
        <f>IF(Glutamine!$E32&gt;0,Glutamine!C31,"")</f>
        <v/>
      </c>
      <c r="E40" s="238" t="str">
        <f>IF(Glutamine!$E32&gt;0,Glutamine!D31,"")</f>
        <v/>
      </c>
      <c r="F40" s="238" t="str">
        <f>IF(Glutamine!$E32&gt;0,Glutamine!E31,"")</f>
        <v/>
      </c>
      <c r="G40" s="238" t="str">
        <f>IF(Glutamine!$E32&gt;0,Glutamine!G31,"")</f>
        <v/>
      </c>
      <c r="H40" s="243" t="str">
        <f>IF(Glutamine!$E32&gt;0,Glutamine!H31,"")</f>
        <v/>
      </c>
      <c r="I40" s="243" t="str">
        <f>IF(Glutamine!$E32&gt;0,Glutamine!I31,"")</f>
        <v/>
      </c>
      <c r="J40" s="243" t="str">
        <f>IF(Glutamine!$E32&gt;0,Glutamine!J31,"")</f>
        <v/>
      </c>
      <c r="K40" s="243" t="str">
        <f>IF(Glutamine!$E32&gt;0,Glutamine!K31,"")</f>
        <v/>
      </c>
      <c r="L40" s="238" t="str">
        <f>IF(Glutamine!$E32&gt;0,Glutamine!L31,"")</f>
        <v/>
      </c>
      <c r="M40" s="238" t="str">
        <f>IF(Glutamine!$E32&gt;0,Glutamine!M31,"")</f>
        <v/>
      </c>
      <c r="N40" s="238" t="str">
        <f>IF(Glutamine!$E32&gt;0,Glutamine!N31,"")</f>
        <v/>
      </c>
      <c r="O40" s="238" t="str">
        <f>IF(Glutamine!$E32&gt;0,Glutamine!O31,"")</f>
        <v/>
      </c>
      <c r="P40" s="238" t="str">
        <f>IF(Glutamine!$E32&gt;0,Glutamine!P31,"")</f>
        <v/>
      </c>
      <c r="Q40" s="238" t="str">
        <f>IF(Glutamine!$E32&gt;0,Glutamine!Q31,"")</f>
        <v/>
      </c>
      <c r="R40" s="238" t="str">
        <f>IF(Glutamine!$E32&gt;0,Glutamine!R31,"")</f>
        <v/>
      </c>
      <c r="S40" s="238" t="str">
        <f>IF(Glutamine!$E32&gt;0,Glutamine!S31,"")</f>
        <v/>
      </c>
      <c r="T40" s="244" t="str">
        <f>IF(Glutamine!$E32&gt;0,Glutamine!T31+Glutamine!$E32*Glutamine!#REF!/'In Process Calc.'!$J34,"")</f>
        <v/>
      </c>
      <c r="U40" s="244" t="str">
        <f>IF(Glutamine!$E32&gt;0,Glutamine!U31+Glutamine!$E32*Glutamine!#REF!/'In Process Calc.'!$J34,"")</f>
        <v/>
      </c>
      <c r="V40" s="244" t="str">
        <f>IF(Glutamine!$E32&gt;0,Glutamine!V31+Glutamine!$E32*Glutamine!#REF!/'In Process Calc.'!$J34,"")</f>
        <v/>
      </c>
      <c r="W40" s="244" t="str">
        <f>IF(Glutamine!$E32&gt;0,Glutamine!W31+Glutamine!$E32*Glutamine!#REF!/'In Process Calc.'!$J34,"")</f>
        <v/>
      </c>
      <c r="X40" s="244" t="str">
        <f>IF(Glutamine!$E32&gt;0,Glutamine!X31+Glutamine!$E32*Glutamine!#REF!/'In Process Calc.'!$J34,"")</f>
        <v/>
      </c>
      <c r="Y40" s="244" t="str">
        <f>IF(Glutamine!$E32&gt;0,Glutamine!Y31+Glutamine!$E32*Glutamine!#REF!/'In Process Calc.'!$J34,"")</f>
        <v/>
      </c>
      <c r="Z40" s="244" t="str">
        <f>IF(Glutamine!$E32&gt;0,Glutamine!Z31+Glutamine!$E32*Glutamine!#REF!/'In Process Calc.'!$J34,"")</f>
        <v/>
      </c>
      <c r="AA40" s="244" t="str">
        <f>IF(Glutamine!$E32&gt;0,Glutamine!AA31+Glutamine!$E32*Glutamine!#REF!/'In Process Calc.'!$J34,"")</f>
        <v/>
      </c>
      <c r="AB40" s="244" t="str">
        <f>IF(Glutamine!$E32&gt;0,Glutamine!AB31+Glutamine!$E32*Glutamine!#REF!/'In Process Calc.'!$J34,"")</f>
        <v/>
      </c>
      <c r="AC40" s="244" t="str">
        <f>IF(Glutamine!$E32&gt;0,Glutamine!AC31+Glutamine!$E32*Glutamine!#REF!/'In Process Calc.'!$J34,"")</f>
        <v/>
      </c>
      <c r="AD40" s="244" t="str">
        <f>IF(Glutamine!$E32&gt;0,Glutamine!AD31+Glutamine!$E32*Glutamine!#REF!/'In Process Calc.'!$J34,"")</f>
        <v/>
      </c>
      <c r="AE40" s="244" t="str">
        <f>IF(Glutamine!$E32&gt;0,Glutamine!AE31+Glutamine!$E32*Glutamine!#REF!/'In Process Calc.'!$J34,"")</f>
        <v/>
      </c>
      <c r="AF40" s="244" t="str">
        <f>IF(Glutamine!$E32&gt;0,Glutamine!AF31+Glutamine!$E32*Glutamine!#REF!/'In Process Calc.'!$J34,"")</f>
        <v/>
      </c>
      <c r="AG40" s="244" t="str">
        <f>IF(Glutamine!$E32&gt;0,Glutamine!AG31+Glutamine!$E32*Glutamine!#REF!/'In Process Calc.'!$J34,"")</f>
        <v/>
      </c>
      <c r="AH40" s="244" t="str">
        <f>IF(Glutamine!$E32&gt;0,Glutamine!AH31+Glutamine!$E32*Glutamine!#REF!/'In Process Calc.'!$J34,"")</f>
        <v/>
      </c>
      <c r="AI40" s="244" t="str">
        <f>IF(Glutamine!$E32&gt;0,Glutamine!AI31+Glutamine!$E32*Glutamine!#REF!/'In Process Calc.'!$J34,"")</f>
        <v/>
      </c>
      <c r="AJ40" s="244" t="str">
        <f>IF(Glutamine!$E32&gt;0,Glutamine!AJ31+Glutamine!$E32*Glutamine!#REF!/'In Process Calc.'!$J34,"")</f>
        <v/>
      </c>
      <c r="AK40" s="244" t="str">
        <f>IF(Glutamine!$E32&gt;0,Glutamine!AK31+Glutamine!$E32*Glutamine!#REF!/'In Process Calc.'!$J34,"")</f>
        <v/>
      </c>
      <c r="AL40" s="244" t="str">
        <f>IF(Glutamine!$E32&gt;0,Glutamine!AL31+Glutamine!$E32*Glutamine!#REF!/'In Process Calc.'!$J34,"")</f>
        <v/>
      </c>
      <c r="AM40" s="244" t="str">
        <f>IF(Glutamine!$E32&gt;0,Glutamine!AM31+Glutamine!$E32*Glutamine!#REF!/'In Process Calc.'!$J34,"")</f>
        <v/>
      </c>
      <c r="AN40" s="244" t="str">
        <f>IF(Glutamine!$E32&gt;0,Glutamine!AN31+Glutamine!$E32*Glutamine!#REF!/'In Process Calc.'!$J34,"")</f>
        <v/>
      </c>
      <c r="AO40" s="244" t="str">
        <f>IF(Glutamine!$E32&gt;0,Glutamine!AO31+Glutamine!$E32*Glutamine!#REF!/'In Process Calc.'!$J34,"")</f>
        <v/>
      </c>
      <c r="AP40" s="244" t="str">
        <f>IF(Glutamine!$E32&gt;0,Glutamine!AP31+Glutamine!$E32*Glutamine!AQ31/'In Process Calc.'!$J34,"")</f>
        <v/>
      </c>
      <c r="AQ40" s="244" t="str">
        <f>IF(Glutamine!$E32&gt;0,Glutamine!#REF!+Glutamine!$E32*Glutamine!AR31/'In Process Calc.'!$J34,"")</f>
        <v/>
      </c>
      <c r="AR40" s="244" t="str">
        <f>IF(Glutamine!$E32&gt;0,Glutamine!#REF!,"")</f>
        <v/>
      </c>
      <c r="AS40" s="244" t="str">
        <f>IF(Glutamine!$E32&gt;0,Glutamine!#REF!,"")</f>
        <v/>
      </c>
      <c r="AT40" s="244" t="str">
        <f>IF(Glutamine!$E32&gt;0,Glutamine!#REF!,"")</f>
        <v/>
      </c>
      <c r="AU40" s="244" t="str">
        <f>IF(Glutamine!$E32&gt;0,Glutamine!#REF!,"")</f>
        <v/>
      </c>
      <c r="AV40" s="244" t="str">
        <f>IF(Glutamine!$E32&gt;0,Glutamine!#REF!,"")</f>
        <v/>
      </c>
      <c r="AW40" s="244" t="str">
        <f>IF(Glutamine!$E32&gt;0,Glutamine!#REF!,"")</f>
        <v/>
      </c>
      <c r="AX40" s="244" t="str">
        <f>IF(Glutamine!$E32&gt;0,Glutamine!#REF!,"")</f>
        <v/>
      </c>
      <c r="AY40" s="244" t="str">
        <f>IF(Glutamine!$E32&gt;0,Glutamine!#REF!,"")</f>
        <v/>
      </c>
      <c r="AZ40" s="244" t="str">
        <f>IF(Glutamine!$E32&gt;0,Glutamine!#REF!,"")</f>
        <v/>
      </c>
      <c r="BA40" s="244" t="str">
        <f>IF(Glutamine!$E32&gt;0,Glutamine!#REF!,"")</f>
        <v/>
      </c>
      <c r="BB40" s="244" t="str">
        <f>IF(Glutamine!$E32&gt;0,Glutamine!#REF!,"")</f>
        <v/>
      </c>
      <c r="BC40" s="244" t="str">
        <f>IF(Glutamine!$E32&gt;0,Glutamine!#REF!,"")</f>
        <v/>
      </c>
      <c r="BD40" s="244" t="str">
        <f>IF(Glutamine!$E32&gt;0,Glutamine!#REF!,"")</f>
        <v/>
      </c>
      <c r="BE40" s="244" t="str">
        <f>IF(Glutamine!$E32&gt;0,Glutamine!#REF!,"")</f>
        <v/>
      </c>
      <c r="BF40" s="244" t="str">
        <f>IF(Glutamine!$E32&gt;0,Glutamine!#REF!,"")</f>
        <v/>
      </c>
      <c r="BG40" s="244" t="str">
        <f>IF(Glutamine!$E32&gt;0,Glutamine!#REF!,"")</f>
        <v/>
      </c>
      <c r="BH40" s="244" t="str">
        <f>IF(Glutamine!$E32&gt;0,Glutamine!#REF!,"")</f>
        <v/>
      </c>
      <c r="BI40" s="244" t="str">
        <f>IF(Glutamine!$E32&gt;0,Glutamine!#REF!,"")</f>
        <v/>
      </c>
      <c r="BJ40" s="244" t="str">
        <f>IF(Glutamine!$E32&gt;0,Glutamine!#REF!,"")</f>
        <v/>
      </c>
      <c r="BK40" s="244" t="str">
        <f>IF(Glutamine!$E32&gt;0,Glutamine!#REF!,"")</f>
        <v/>
      </c>
      <c r="BL40" s="244" t="str">
        <f>IF(Glutamine!$E32&gt;0,Glutamine!#REF!,"")</f>
        <v/>
      </c>
      <c r="BM40" s="244" t="str">
        <f>IF(Glutamine!$E32&gt;0,Glutamine!#REF!,"")</f>
        <v/>
      </c>
      <c r="BN40" s="244" t="str">
        <f>IF(Glutamine!$E32&gt;0,'In Process Calc.'!B33,"")</f>
        <v/>
      </c>
      <c r="BO40" s="244" t="str">
        <f>IF(Glutamine!$E32&gt;0,'In Process Calc.'!C33,"")</f>
        <v/>
      </c>
    </row>
    <row r="41" spans="1:67">
      <c r="A41" s="238" t="str">
        <f>IF(Glutamine!$E33&gt;0,Glutamine!$B$1,"")</f>
        <v/>
      </c>
      <c r="B41" s="238" t="str">
        <f>IF(Glutamine!$E33&gt;0,Glutamine!A32+0.1,"")</f>
        <v/>
      </c>
      <c r="C41" s="242" t="str">
        <f>IF(Glutamine!$E33&gt;0,Glutamine!B32,"")</f>
        <v/>
      </c>
      <c r="D41" s="247" t="str">
        <f>IF(Glutamine!$E33&gt;0,Glutamine!C32,"")</f>
        <v/>
      </c>
      <c r="E41" s="238" t="str">
        <f>IF(Glutamine!$E33&gt;0,Glutamine!D32,"")</f>
        <v/>
      </c>
      <c r="F41" s="238" t="str">
        <f>IF(Glutamine!$E33&gt;0,Glutamine!E32,"")</f>
        <v/>
      </c>
      <c r="G41" s="238" t="str">
        <f>IF(Glutamine!$E33&gt;0,Glutamine!G32,"")</f>
        <v/>
      </c>
      <c r="H41" s="243" t="str">
        <f>IF(Glutamine!$E33&gt;0,Glutamine!H32,"")</f>
        <v/>
      </c>
      <c r="I41" s="243" t="str">
        <f>IF(Glutamine!$E33&gt;0,Glutamine!I32,"")</f>
        <v/>
      </c>
      <c r="J41" s="243" t="str">
        <f>IF(Glutamine!$E33&gt;0,Glutamine!J32,"")</f>
        <v/>
      </c>
      <c r="K41" s="243" t="str">
        <f>IF(Glutamine!$E33&gt;0,Glutamine!K32,"")</f>
        <v/>
      </c>
      <c r="L41" s="238" t="str">
        <f>IF(Glutamine!$E33&gt;0,Glutamine!L32,"")</f>
        <v/>
      </c>
      <c r="M41" s="238" t="str">
        <f>IF(Glutamine!$E33&gt;0,Glutamine!M32,"")</f>
        <v/>
      </c>
      <c r="N41" s="238" t="str">
        <f>IF(Glutamine!$E33&gt;0,Glutamine!N32,"")</f>
        <v/>
      </c>
      <c r="O41" s="238" t="str">
        <f>IF(Glutamine!$E33&gt;0,Glutamine!O32,"")</f>
        <v/>
      </c>
      <c r="P41" s="238" t="str">
        <f>IF(Glutamine!$E33&gt;0,Glutamine!P32,"")</f>
        <v/>
      </c>
      <c r="Q41" s="238" t="str">
        <f>IF(Glutamine!$E33&gt;0,Glutamine!Q32,"")</f>
        <v/>
      </c>
      <c r="R41" s="238" t="str">
        <f>IF(Glutamine!$E33&gt;0,Glutamine!R32,"")</f>
        <v/>
      </c>
      <c r="S41" s="238" t="str">
        <f>IF(Glutamine!$E33&gt;0,Glutamine!S32,"")</f>
        <v/>
      </c>
      <c r="T41" s="244" t="str">
        <f>IF(Glutamine!$E33&gt;0,Glutamine!T32+Glutamine!$E33*Glutamine!#REF!/'In Process Calc.'!$J35,"")</f>
        <v/>
      </c>
      <c r="U41" s="244" t="str">
        <f>IF(Glutamine!$E33&gt;0,Glutamine!U32+Glutamine!$E33*Glutamine!#REF!/'In Process Calc.'!$J35,"")</f>
        <v/>
      </c>
      <c r="V41" s="244" t="str">
        <f>IF(Glutamine!$E33&gt;0,Glutamine!V32+Glutamine!$E33*Glutamine!#REF!/'In Process Calc.'!$J35,"")</f>
        <v/>
      </c>
      <c r="W41" s="244" t="str">
        <f>IF(Glutamine!$E33&gt;0,Glutamine!W32+Glutamine!$E33*Glutamine!#REF!/'In Process Calc.'!$J35,"")</f>
        <v/>
      </c>
      <c r="X41" s="244" t="str">
        <f>IF(Glutamine!$E33&gt;0,Glutamine!X32+Glutamine!$E33*Glutamine!#REF!/'In Process Calc.'!$J35,"")</f>
        <v/>
      </c>
      <c r="Y41" s="244" t="str">
        <f>IF(Glutamine!$E33&gt;0,Glutamine!Y32+Glutamine!$E33*Glutamine!#REF!/'In Process Calc.'!$J35,"")</f>
        <v/>
      </c>
      <c r="Z41" s="244" t="str">
        <f>IF(Glutamine!$E33&gt;0,Glutamine!Z32+Glutamine!$E33*Glutamine!#REF!/'In Process Calc.'!$J35,"")</f>
        <v/>
      </c>
      <c r="AA41" s="244" t="str">
        <f>IF(Glutamine!$E33&gt;0,Glutamine!AA32+Glutamine!$E33*Glutamine!#REF!/'In Process Calc.'!$J35,"")</f>
        <v/>
      </c>
      <c r="AB41" s="244" t="str">
        <f>IF(Glutamine!$E33&gt;0,Glutamine!AB32+Glutamine!$E33*Glutamine!#REF!/'In Process Calc.'!$J35,"")</f>
        <v/>
      </c>
      <c r="AC41" s="244" t="str">
        <f>IF(Glutamine!$E33&gt;0,Glutamine!AC32+Glutamine!$E33*Glutamine!#REF!/'In Process Calc.'!$J35,"")</f>
        <v/>
      </c>
      <c r="AD41" s="244" t="str">
        <f>IF(Glutamine!$E33&gt;0,Glutamine!AD32+Glutamine!$E33*Glutamine!#REF!/'In Process Calc.'!$J35,"")</f>
        <v/>
      </c>
      <c r="AE41" s="244" t="str">
        <f>IF(Glutamine!$E33&gt;0,Glutamine!AE32+Glutamine!$E33*Glutamine!#REF!/'In Process Calc.'!$J35,"")</f>
        <v/>
      </c>
      <c r="AF41" s="244" t="str">
        <f>IF(Glutamine!$E33&gt;0,Glutamine!AF32+Glutamine!$E33*Glutamine!#REF!/'In Process Calc.'!$J35,"")</f>
        <v/>
      </c>
      <c r="AG41" s="244" t="str">
        <f>IF(Glutamine!$E33&gt;0,Glutamine!AG32+Glutamine!$E33*Glutamine!#REF!/'In Process Calc.'!$J35,"")</f>
        <v/>
      </c>
      <c r="AH41" s="244" t="str">
        <f>IF(Glutamine!$E33&gt;0,Glutamine!AH32+Glutamine!$E33*Glutamine!#REF!/'In Process Calc.'!$J35,"")</f>
        <v/>
      </c>
      <c r="AI41" s="244" t="str">
        <f>IF(Glutamine!$E33&gt;0,Glutamine!AI32+Glutamine!$E33*Glutamine!#REF!/'In Process Calc.'!$J35,"")</f>
        <v/>
      </c>
      <c r="AJ41" s="244" t="str">
        <f>IF(Glutamine!$E33&gt;0,Glutamine!AJ32+Glutamine!$E33*Glutamine!#REF!/'In Process Calc.'!$J35,"")</f>
        <v/>
      </c>
      <c r="AK41" s="244" t="str">
        <f>IF(Glutamine!$E33&gt;0,Glutamine!AK32+Glutamine!$E33*Glutamine!#REF!/'In Process Calc.'!$J35,"")</f>
        <v/>
      </c>
      <c r="AL41" s="244" t="str">
        <f>IF(Glutamine!$E33&gt;0,Glutamine!AL32+Glutamine!$E33*Glutamine!#REF!/'In Process Calc.'!$J35,"")</f>
        <v/>
      </c>
      <c r="AM41" s="244" t="str">
        <f>IF(Glutamine!$E33&gt;0,Glutamine!AM32+Glutamine!$E33*Glutamine!#REF!/'In Process Calc.'!$J35,"")</f>
        <v/>
      </c>
      <c r="AN41" s="244" t="str">
        <f>IF(Glutamine!$E33&gt;0,Glutamine!AN32+Glutamine!$E33*Glutamine!#REF!/'In Process Calc.'!$J35,"")</f>
        <v/>
      </c>
      <c r="AO41" s="244" t="str">
        <f>IF(Glutamine!$E33&gt;0,Glutamine!AO32+Glutamine!$E33*Glutamine!#REF!/'In Process Calc.'!$J35,"")</f>
        <v/>
      </c>
      <c r="AP41" s="244" t="str">
        <f>IF(Glutamine!$E33&gt;0,Glutamine!AP32+Glutamine!$E33*Glutamine!AQ32/'In Process Calc.'!$J35,"")</f>
        <v/>
      </c>
      <c r="AQ41" s="244" t="str">
        <f>IF(Glutamine!$E33&gt;0,Glutamine!#REF!+Glutamine!$E33*Glutamine!AR32/'In Process Calc.'!$J35,"")</f>
        <v/>
      </c>
      <c r="AR41" s="244" t="str">
        <f>IF(Glutamine!$E33&gt;0,Glutamine!#REF!,"")</f>
        <v/>
      </c>
      <c r="AS41" s="244" t="str">
        <f>IF(Glutamine!$E33&gt;0,Glutamine!#REF!,"")</f>
        <v/>
      </c>
      <c r="AT41" s="244" t="str">
        <f>IF(Glutamine!$E33&gt;0,Glutamine!#REF!,"")</f>
        <v/>
      </c>
      <c r="AU41" s="244" t="str">
        <f>IF(Glutamine!$E33&gt;0,Glutamine!#REF!,"")</f>
        <v/>
      </c>
      <c r="AV41" s="244" t="str">
        <f>IF(Glutamine!$E33&gt;0,Glutamine!#REF!,"")</f>
        <v/>
      </c>
      <c r="AW41" s="244" t="str">
        <f>IF(Glutamine!$E33&gt;0,Glutamine!#REF!,"")</f>
        <v/>
      </c>
      <c r="AX41" s="244" t="str">
        <f>IF(Glutamine!$E33&gt;0,Glutamine!#REF!,"")</f>
        <v/>
      </c>
      <c r="AY41" s="244" t="str">
        <f>IF(Glutamine!$E33&gt;0,Glutamine!#REF!,"")</f>
        <v/>
      </c>
      <c r="AZ41" s="244" t="str">
        <f>IF(Glutamine!$E33&gt;0,Glutamine!#REF!,"")</f>
        <v/>
      </c>
      <c r="BA41" s="244" t="str">
        <f>IF(Glutamine!$E33&gt;0,Glutamine!#REF!,"")</f>
        <v/>
      </c>
      <c r="BB41" s="244" t="str">
        <f>IF(Glutamine!$E33&gt;0,Glutamine!#REF!,"")</f>
        <v/>
      </c>
      <c r="BC41" s="244" t="str">
        <f>IF(Glutamine!$E33&gt;0,Glutamine!#REF!,"")</f>
        <v/>
      </c>
      <c r="BD41" s="244" t="str">
        <f>IF(Glutamine!$E33&gt;0,Glutamine!#REF!,"")</f>
        <v/>
      </c>
      <c r="BE41" s="244" t="str">
        <f>IF(Glutamine!$E33&gt;0,Glutamine!#REF!,"")</f>
        <v/>
      </c>
      <c r="BF41" s="244" t="str">
        <f>IF(Glutamine!$E33&gt;0,Glutamine!#REF!,"")</f>
        <v/>
      </c>
      <c r="BG41" s="244" t="str">
        <f>IF(Glutamine!$E33&gt;0,Glutamine!#REF!,"")</f>
        <v/>
      </c>
      <c r="BH41" s="244" t="str">
        <f>IF(Glutamine!$E33&gt;0,Glutamine!#REF!,"")</f>
        <v/>
      </c>
      <c r="BI41" s="244" t="str">
        <f>IF(Glutamine!$E33&gt;0,Glutamine!#REF!,"")</f>
        <v/>
      </c>
      <c r="BJ41" s="244" t="str">
        <f>IF(Glutamine!$E33&gt;0,Glutamine!#REF!,"")</f>
        <v/>
      </c>
      <c r="BK41" s="244" t="str">
        <f>IF(Glutamine!$E33&gt;0,Glutamine!#REF!,"")</f>
        <v/>
      </c>
      <c r="BL41" s="244" t="str">
        <f>IF(Glutamine!$E33&gt;0,Glutamine!#REF!,"")</f>
        <v/>
      </c>
      <c r="BM41" s="244" t="str">
        <f>IF(Glutamine!$E33&gt;0,Glutamine!#REF!,"")</f>
        <v/>
      </c>
      <c r="BN41" s="244" t="str">
        <f>IF(Glutamine!$E33&gt;0,'In Process Calc.'!B34,"")</f>
        <v/>
      </c>
      <c r="BO41" s="244" t="str">
        <f>IF(Glutamine!$E33&gt;0,'In Process Calc.'!C34,"")</f>
        <v/>
      </c>
    </row>
    <row r="42" spans="1:67">
      <c r="A42" s="238" t="str">
        <f>IF(Glutamine!$E34&gt;0,Glutamine!$B$1,"")</f>
        <v/>
      </c>
      <c r="B42" s="238" t="str">
        <f>IF(Glutamine!$E34&gt;0,Glutamine!A33+0.1,"")</f>
        <v/>
      </c>
      <c r="C42" s="242" t="str">
        <f>IF(Glutamine!$E34&gt;0,Glutamine!B33,"")</f>
        <v/>
      </c>
      <c r="D42" s="247" t="str">
        <f>IF(Glutamine!$E34&gt;0,Glutamine!C33,"")</f>
        <v/>
      </c>
      <c r="E42" s="238" t="str">
        <f>IF(Glutamine!$E34&gt;0,Glutamine!D33,"")</f>
        <v/>
      </c>
      <c r="F42" s="238" t="str">
        <f>IF(Glutamine!$E34&gt;0,Glutamine!E33,"")</f>
        <v/>
      </c>
      <c r="G42" s="238" t="str">
        <f>IF(Glutamine!$E34&gt;0,Glutamine!G33,"")</f>
        <v/>
      </c>
      <c r="H42" s="243" t="str">
        <f>IF(Glutamine!$E34&gt;0,Glutamine!H33,"")</f>
        <v/>
      </c>
      <c r="I42" s="243" t="str">
        <f>IF(Glutamine!$E34&gt;0,Glutamine!I33,"")</f>
        <v/>
      </c>
      <c r="J42" s="243" t="str">
        <f>IF(Glutamine!$E34&gt;0,Glutamine!J33,"")</f>
        <v/>
      </c>
      <c r="K42" s="243" t="str">
        <f>IF(Glutamine!$E34&gt;0,Glutamine!K33,"")</f>
        <v/>
      </c>
      <c r="L42" s="238" t="str">
        <f>IF(Glutamine!$E34&gt;0,Glutamine!L33,"")</f>
        <v/>
      </c>
      <c r="M42" s="238" t="str">
        <f>IF(Glutamine!$E34&gt;0,Glutamine!M33,"")</f>
        <v/>
      </c>
      <c r="N42" s="238" t="str">
        <f>IF(Glutamine!$E34&gt;0,Glutamine!N33,"")</f>
        <v/>
      </c>
      <c r="O42" s="238" t="str">
        <f>IF(Glutamine!$E34&gt;0,Glutamine!O33,"")</f>
        <v/>
      </c>
      <c r="P42" s="238" t="str">
        <f>IF(Glutamine!$E34&gt;0,Glutamine!P33,"")</f>
        <v/>
      </c>
      <c r="Q42" s="238" t="str">
        <f>IF(Glutamine!$E34&gt;0,Glutamine!Q33,"")</f>
        <v/>
      </c>
      <c r="R42" s="238" t="str">
        <f>IF(Glutamine!$E34&gt;0,Glutamine!R33,"")</f>
        <v/>
      </c>
      <c r="S42" s="238" t="str">
        <f>IF(Glutamine!$E34&gt;0,Glutamine!S33,"")</f>
        <v/>
      </c>
      <c r="T42" s="244" t="str">
        <f>IF(Glutamine!$E34&gt;0,Glutamine!T33+Glutamine!$E34*Glutamine!#REF!/'In Process Calc.'!$J36,"")</f>
        <v/>
      </c>
      <c r="U42" s="244" t="str">
        <f>IF(Glutamine!$E34&gt;0,Glutamine!U33+Glutamine!$E34*Glutamine!#REF!/'In Process Calc.'!$J36,"")</f>
        <v/>
      </c>
      <c r="V42" s="244" t="str">
        <f>IF(Glutamine!$E34&gt;0,Glutamine!V33+Glutamine!$E34*Glutamine!#REF!/'In Process Calc.'!$J36,"")</f>
        <v/>
      </c>
      <c r="W42" s="244" t="str">
        <f>IF(Glutamine!$E34&gt;0,Glutamine!W33+Glutamine!$E34*Glutamine!#REF!/'In Process Calc.'!$J36,"")</f>
        <v/>
      </c>
      <c r="X42" s="244" t="str">
        <f>IF(Glutamine!$E34&gt;0,Glutamine!X33+Glutamine!$E34*Glutamine!#REF!/'In Process Calc.'!$J36,"")</f>
        <v/>
      </c>
      <c r="Y42" s="244" t="str">
        <f>IF(Glutamine!$E34&gt;0,Glutamine!Y33+Glutamine!$E34*Glutamine!#REF!/'In Process Calc.'!$J36,"")</f>
        <v/>
      </c>
      <c r="Z42" s="244" t="str">
        <f>IF(Glutamine!$E34&gt;0,Glutamine!Z33+Glutamine!$E34*Glutamine!#REF!/'In Process Calc.'!$J36,"")</f>
        <v/>
      </c>
      <c r="AA42" s="244" t="str">
        <f>IF(Glutamine!$E34&gt;0,Glutamine!AA33+Glutamine!$E34*Glutamine!#REF!/'In Process Calc.'!$J36,"")</f>
        <v/>
      </c>
      <c r="AB42" s="244" t="str">
        <f>IF(Glutamine!$E34&gt;0,Glutamine!AB33+Glutamine!$E34*Glutamine!#REF!/'In Process Calc.'!$J36,"")</f>
        <v/>
      </c>
      <c r="AC42" s="244" t="str">
        <f>IF(Glutamine!$E34&gt;0,Glutamine!AC33+Glutamine!$E34*Glutamine!#REF!/'In Process Calc.'!$J36,"")</f>
        <v/>
      </c>
      <c r="AD42" s="244" t="str">
        <f>IF(Glutamine!$E34&gt;0,Glutamine!AD33+Glutamine!$E34*Glutamine!#REF!/'In Process Calc.'!$J36,"")</f>
        <v/>
      </c>
      <c r="AE42" s="244" t="str">
        <f>IF(Glutamine!$E34&gt;0,Glutamine!AE33+Glutamine!$E34*Glutamine!#REF!/'In Process Calc.'!$J36,"")</f>
        <v/>
      </c>
      <c r="AF42" s="244" t="str">
        <f>IF(Glutamine!$E34&gt;0,Glutamine!AF33+Glutamine!$E34*Glutamine!#REF!/'In Process Calc.'!$J36,"")</f>
        <v/>
      </c>
      <c r="AG42" s="244" t="str">
        <f>IF(Glutamine!$E34&gt;0,Glutamine!AG33+Glutamine!$E34*Glutamine!#REF!/'In Process Calc.'!$J36,"")</f>
        <v/>
      </c>
      <c r="AH42" s="244" t="str">
        <f>IF(Glutamine!$E34&gt;0,Glutamine!AH33+Glutamine!$E34*Glutamine!#REF!/'In Process Calc.'!$J36,"")</f>
        <v/>
      </c>
      <c r="AI42" s="244" t="str">
        <f>IF(Glutamine!$E34&gt;0,Glutamine!AI33+Glutamine!$E34*Glutamine!#REF!/'In Process Calc.'!$J36,"")</f>
        <v/>
      </c>
      <c r="AJ42" s="244" t="str">
        <f>IF(Glutamine!$E34&gt;0,Glutamine!AJ33+Glutamine!$E34*Glutamine!#REF!/'In Process Calc.'!$J36,"")</f>
        <v/>
      </c>
      <c r="AK42" s="244" t="str">
        <f>IF(Glutamine!$E34&gt;0,Glutamine!AK33+Glutamine!$E34*Glutamine!#REF!/'In Process Calc.'!$J36,"")</f>
        <v/>
      </c>
      <c r="AL42" s="244" t="str">
        <f>IF(Glutamine!$E34&gt;0,Glutamine!AL33+Glutamine!$E34*Glutamine!#REF!/'In Process Calc.'!$J36,"")</f>
        <v/>
      </c>
      <c r="AM42" s="244" t="str">
        <f>IF(Glutamine!$E34&gt;0,Glutamine!AM33+Glutamine!$E34*Glutamine!#REF!/'In Process Calc.'!$J36,"")</f>
        <v/>
      </c>
      <c r="AN42" s="244" t="str">
        <f>IF(Glutamine!$E34&gt;0,Glutamine!AN33+Glutamine!$E34*Glutamine!#REF!/'In Process Calc.'!$J36,"")</f>
        <v/>
      </c>
      <c r="AO42" s="244" t="str">
        <f>IF(Glutamine!$E34&gt;0,Glutamine!AO33+Glutamine!$E34*Glutamine!#REF!/'In Process Calc.'!$J36,"")</f>
        <v/>
      </c>
      <c r="AP42" s="244" t="str">
        <f>IF(Glutamine!$E34&gt;0,Glutamine!AP33+Glutamine!$E34*Glutamine!AQ33/'In Process Calc.'!$J36,"")</f>
        <v/>
      </c>
      <c r="AQ42" s="244" t="str">
        <f>IF(Glutamine!$E34&gt;0,Glutamine!#REF!+Glutamine!$E34*Glutamine!AR33/'In Process Calc.'!$J36,"")</f>
        <v/>
      </c>
      <c r="AR42" s="244" t="str">
        <f>IF(Glutamine!$E34&gt;0,Glutamine!#REF!,"")</f>
        <v/>
      </c>
      <c r="AS42" s="244" t="str">
        <f>IF(Glutamine!$E34&gt;0,Glutamine!#REF!,"")</f>
        <v/>
      </c>
      <c r="AT42" s="244" t="str">
        <f>IF(Glutamine!$E34&gt;0,Glutamine!#REF!,"")</f>
        <v/>
      </c>
      <c r="AU42" s="244" t="str">
        <f>IF(Glutamine!$E34&gt;0,Glutamine!#REF!,"")</f>
        <v/>
      </c>
      <c r="AV42" s="244" t="str">
        <f>IF(Glutamine!$E34&gt;0,Glutamine!#REF!,"")</f>
        <v/>
      </c>
      <c r="AW42" s="244" t="str">
        <f>IF(Glutamine!$E34&gt;0,Glutamine!#REF!,"")</f>
        <v/>
      </c>
      <c r="AX42" s="244" t="str">
        <f>IF(Glutamine!$E34&gt;0,Glutamine!#REF!,"")</f>
        <v/>
      </c>
      <c r="AY42" s="244" t="str">
        <f>IF(Glutamine!$E34&gt;0,Glutamine!#REF!,"")</f>
        <v/>
      </c>
      <c r="AZ42" s="244" t="str">
        <f>IF(Glutamine!$E34&gt;0,Glutamine!#REF!,"")</f>
        <v/>
      </c>
      <c r="BA42" s="244" t="str">
        <f>IF(Glutamine!$E34&gt;0,Glutamine!#REF!,"")</f>
        <v/>
      </c>
      <c r="BB42" s="244" t="str">
        <f>IF(Glutamine!$E34&gt;0,Glutamine!#REF!,"")</f>
        <v/>
      </c>
      <c r="BC42" s="244" t="str">
        <f>IF(Glutamine!$E34&gt;0,Glutamine!#REF!,"")</f>
        <v/>
      </c>
      <c r="BD42" s="244" t="str">
        <f>IF(Glutamine!$E34&gt;0,Glutamine!#REF!,"")</f>
        <v/>
      </c>
      <c r="BE42" s="244" t="str">
        <f>IF(Glutamine!$E34&gt;0,Glutamine!#REF!,"")</f>
        <v/>
      </c>
      <c r="BF42" s="244" t="str">
        <f>IF(Glutamine!$E34&gt;0,Glutamine!#REF!,"")</f>
        <v/>
      </c>
      <c r="BG42" s="244" t="str">
        <f>IF(Glutamine!$E34&gt;0,Glutamine!#REF!,"")</f>
        <v/>
      </c>
      <c r="BH42" s="244" t="str">
        <f>IF(Glutamine!$E34&gt;0,Glutamine!#REF!,"")</f>
        <v/>
      </c>
      <c r="BI42" s="244" t="str">
        <f>IF(Glutamine!$E34&gt;0,Glutamine!#REF!,"")</f>
        <v/>
      </c>
      <c r="BJ42" s="244" t="str">
        <f>IF(Glutamine!$E34&gt;0,Glutamine!#REF!,"")</f>
        <v/>
      </c>
      <c r="BK42" s="244" t="str">
        <f>IF(Glutamine!$E34&gt;0,Glutamine!#REF!,"")</f>
        <v/>
      </c>
      <c r="BL42" s="244" t="str">
        <f>IF(Glutamine!$E34&gt;0,Glutamine!#REF!,"")</f>
        <v/>
      </c>
      <c r="BM42" s="244" t="str">
        <f>IF(Glutamine!$E34&gt;0,Glutamine!#REF!,"")</f>
        <v/>
      </c>
      <c r="BN42" s="244" t="str">
        <f>IF(Glutamine!$E34&gt;0,'In Process Calc.'!B35,"")</f>
        <v/>
      </c>
      <c r="BO42" s="244" t="str">
        <f>IF(Glutamine!$E34&gt;0,'In Process Calc.'!C35,"")</f>
        <v/>
      </c>
    </row>
    <row r="43" spans="1:67">
      <c r="A43" s="238" t="str">
        <f>IF(Glutamine!$E35&gt;0,Glutamine!$B$1,"")</f>
        <v/>
      </c>
      <c r="B43" s="238" t="str">
        <f>IF(Glutamine!$E35&gt;0,Glutamine!A34+0.1,"")</f>
        <v/>
      </c>
      <c r="C43" s="242" t="str">
        <f>IF(Glutamine!$E35&gt;0,Glutamine!B34,"")</f>
        <v/>
      </c>
      <c r="D43" s="247" t="str">
        <f>IF(Glutamine!$E35&gt;0,Glutamine!C34,"")</f>
        <v/>
      </c>
      <c r="E43" s="238" t="str">
        <f>IF(Glutamine!$E35&gt;0,Glutamine!D34,"")</f>
        <v/>
      </c>
      <c r="F43" s="238" t="str">
        <f>IF(Glutamine!$E35&gt;0,Glutamine!E34,"")</f>
        <v/>
      </c>
      <c r="G43" s="238" t="str">
        <f>IF(Glutamine!$E35&gt;0,Glutamine!G34,"")</f>
        <v/>
      </c>
      <c r="H43" s="243" t="str">
        <f>IF(Glutamine!$E35&gt;0,Glutamine!H34,"")</f>
        <v/>
      </c>
      <c r="I43" s="243" t="str">
        <f>IF(Glutamine!$E35&gt;0,Glutamine!I34,"")</f>
        <v/>
      </c>
      <c r="J43" s="243" t="str">
        <f>IF(Glutamine!$E35&gt;0,Glutamine!J34,"")</f>
        <v/>
      </c>
      <c r="K43" s="243" t="str">
        <f>IF(Glutamine!$E35&gt;0,Glutamine!K34,"")</f>
        <v/>
      </c>
      <c r="L43" s="238" t="str">
        <f>IF(Glutamine!$E35&gt;0,Glutamine!L34,"")</f>
        <v/>
      </c>
      <c r="M43" s="238" t="str">
        <f>IF(Glutamine!$E35&gt;0,Glutamine!M34,"")</f>
        <v/>
      </c>
      <c r="N43" s="238" t="str">
        <f>IF(Glutamine!$E35&gt;0,Glutamine!N34,"")</f>
        <v/>
      </c>
      <c r="O43" s="238" t="str">
        <f>IF(Glutamine!$E35&gt;0,Glutamine!O34,"")</f>
        <v/>
      </c>
      <c r="P43" s="238" t="str">
        <f>IF(Glutamine!$E35&gt;0,Glutamine!P34,"")</f>
        <v/>
      </c>
      <c r="Q43" s="238" t="str">
        <f>IF(Glutamine!$E35&gt;0,Glutamine!Q34,"")</f>
        <v/>
      </c>
      <c r="R43" s="238" t="str">
        <f>IF(Glutamine!$E35&gt;0,Glutamine!R34,"")</f>
        <v/>
      </c>
      <c r="S43" s="238" t="str">
        <f>IF(Glutamine!$E35&gt;0,Glutamine!S34,"")</f>
        <v/>
      </c>
      <c r="T43" s="244" t="str">
        <f>IF(Glutamine!$E35&gt;0,Glutamine!T34+Glutamine!$E35*Glutamine!#REF!/'In Process Calc.'!$J37,"")</f>
        <v/>
      </c>
      <c r="U43" s="244" t="str">
        <f>IF(Glutamine!$E35&gt;0,Glutamine!U34+Glutamine!$E35*Glutamine!#REF!/'In Process Calc.'!$J37,"")</f>
        <v/>
      </c>
      <c r="V43" s="244" t="str">
        <f>IF(Glutamine!$E35&gt;0,Glutamine!V34+Glutamine!$E35*Glutamine!#REF!/'In Process Calc.'!$J37,"")</f>
        <v/>
      </c>
      <c r="W43" s="244" t="str">
        <f>IF(Glutamine!$E35&gt;0,Glutamine!W34+Glutamine!$E35*Glutamine!#REF!/'In Process Calc.'!$J37,"")</f>
        <v/>
      </c>
      <c r="X43" s="244" t="str">
        <f>IF(Glutamine!$E35&gt;0,Glutamine!X34+Glutamine!$E35*Glutamine!#REF!/'In Process Calc.'!$J37,"")</f>
        <v/>
      </c>
      <c r="Y43" s="244" t="str">
        <f>IF(Glutamine!$E35&gt;0,Glutamine!Y34+Glutamine!$E35*Glutamine!#REF!/'In Process Calc.'!$J37,"")</f>
        <v/>
      </c>
      <c r="Z43" s="244" t="str">
        <f>IF(Glutamine!$E35&gt;0,Glutamine!Z34+Glutamine!$E35*Glutamine!#REF!/'In Process Calc.'!$J37,"")</f>
        <v/>
      </c>
      <c r="AA43" s="244" t="str">
        <f>IF(Glutamine!$E35&gt;0,Glutamine!AA34+Glutamine!$E35*Glutamine!#REF!/'In Process Calc.'!$J37,"")</f>
        <v/>
      </c>
      <c r="AB43" s="244" t="str">
        <f>IF(Glutamine!$E35&gt;0,Glutamine!AB34+Glutamine!$E35*Glutamine!#REF!/'In Process Calc.'!$J37,"")</f>
        <v/>
      </c>
      <c r="AC43" s="244" t="str">
        <f>IF(Glutamine!$E35&gt;0,Glutamine!AC34+Glutamine!$E35*Glutamine!#REF!/'In Process Calc.'!$J37,"")</f>
        <v/>
      </c>
      <c r="AD43" s="244" t="str">
        <f>IF(Glutamine!$E35&gt;0,Glutamine!AD34+Glutamine!$E35*Glutamine!#REF!/'In Process Calc.'!$J37,"")</f>
        <v/>
      </c>
      <c r="AE43" s="244" t="str">
        <f>IF(Glutamine!$E35&gt;0,Glutamine!AE34+Glutamine!$E35*Glutamine!#REF!/'In Process Calc.'!$J37,"")</f>
        <v/>
      </c>
      <c r="AF43" s="244" t="str">
        <f>IF(Glutamine!$E35&gt;0,Glutamine!AF34+Glutamine!$E35*Glutamine!#REF!/'In Process Calc.'!$J37,"")</f>
        <v/>
      </c>
      <c r="AG43" s="244" t="str">
        <f>IF(Glutamine!$E35&gt;0,Glutamine!AG34+Glutamine!$E35*Glutamine!#REF!/'In Process Calc.'!$J37,"")</f>
        <v/>
      </c>
      <c r="AH43" s="244" t="str">
        <f>IF(Glutamine!$E35&gt;0,Glutamine!AH34+Glutamine!$E35*Glutamine!#REF!/'In Process Calc.'!$J37,"")</f>
        <v/>
      </c>
      <c r="AI43" s="244" t="str">
        <f>IF(Glutamine!$E35&gt;0,Glutamine!AI34+Glutamine!$E35*Glutamine!#REF!/'In Process Calc.'!$J37,"")</f>
        <v/>
      </c>
      <c r="AJ43" s="244" t="str">
        <f>IF(Glutamine!$E35&gt;0,Glutamine!AJ34+Glutamine!$E35*Glutamine!#REF!/'In Process Calc.'!$J37,"")</f>
        <v/>
      </c>
      <c r="AK43" s="244" t="str">
        <f>IF(Glutamine!$E35&gt;0,Glutamine!AK34+Glutamine!$E35*Glutamine!#REF!/'In Process Calc.'!$J37,"")</f>
        <v/>
      </c>
      <c r="AL43" s="244" t="str">
        <f>IF(Glutamine!$E35&gt;0,Glutamine!AL34+Glutamine!$E35*Glutamine!#REF!/'In Process Calc.'!$J37,"")</f>
        <v/>
      </c>
      <c r="AM43" s="244" t="str">
        <f>IF(Glutamine!$E35&gt;0,Glutamine!AM34+Glutamine!$E35*Glutamine!#REF!/'In Process Calc.'!$J37,"")</f>
        <v/>
      </c>
      <c r="AN43" s="244" t="str">
        <f>IF(Glutamine!$E35&gt;0,Glutamine!AN34+Glutamine!$E35*Glutamine!#REF!/'In Process Calc.'!$J37,"")</f>
        <v/>
      </c>
      <c r="AO43" s="244" t="str">
        <f>IF(Glutamine!$E35&gt;0,Glutamine!AO34+Glutamine!$E35*Glutamine!#REF!/'In Process Calc.'!$J37,"")</f>
        <v/>
      </c>
      <c r="AP43" s="244" t="str">
        <f>IF(Glutamine!$E35&gt;0,Glutamine!AP34+Glutamine!$E35*Glutamine!AQ34/'In Process Calc.'!$J37,"")</f>
        <v/>
      </c>
      <c r="AQ43" s="244" t="str">
        <f>IF(Glutamine!$E35&gt;0,Glutamine!#REF!+Glutamine!$E35*Glutamine!AR34/'In Process Calc.'!$J37,"")</f>
        <v/>
      </c>
      <c r="AR43" s="244" t="str">
        <f>IF(Glutamine!$E35&gt;0,Glutamine!#REF!,"")</f>
        <v/>
      </c>
      <c r="AS43" s="244" t="str">
        <f>IF(Glutamine!$E35&gt;0,Glutamine!#REF!,"")</f>
        <v/>
      </c>
      <c r="AT43" s="244" t="str">
        <f>IF(Glutamine!$E35&gt;0,Glutamine!#REF!,"")</f>
        <v/>
      </c>
      <c r="AU43" s="244" t="str">
        <f>IF(Glutamine!$E35&gt;0,Glutamine!#REF!,"")</f>
        <v/>
      </c>
      <c r="AV43" s="244" t="str">
        <f>IF(Glutamine!$E35&gt;0,Glutamine!#REF!,"")</f>
        <v/>
      </c>
      <c r="AW43" s="244" t="str">
        <f>IF(Glutamine!$E35&gt;0,Glutamine!#REF!,"")</f>
        <v/>
      </c>
      <c r="AX43" s="244" t="str">
        <f>IF(Glutamine!$E35&gt;0,Glutamine!#REF!,"")</f>
        <v/>
      </c>
      <c r="AY43" s="244" t="str">
        <f>IF(Glutamine!$E35&gt;0,Glutamine!#REF!,"")</f>
        <v/>
      </c>
      <c r="AZ43" s="244" t="str">
        <f>IF(Glutamine!$E35&gt;0,Glutamine!#REF!,"")</f>
        <v/>
      </c>
      <c r="BA43" s="244" t="str">
        <f>IF(Glutamine!$E35&gt;0,Glutamine!#REF!,"")</f>
        <v/>
      </c>
      <c r="BB43" s="244" t="str">
        <f>IF(Glutamine!$E35&gt;0,Glutamine!#REF!,"")</f>
        <v/>
      </c>
      <c r="BC43" s="244" t="str">
        <f>IF(Glutamine!$E35&gt;0,Glutamine!#REF!,"")</f>
        <v/>
      </c>
      <c r="BD43" s="244" t="str">
        <f>IF(Glutamine!$E35&gt;0,Glutamine!#REF!,"")</f>
        <v/>
      </c>
      <c r="BE43" s="244" t="str">
        <f>IF(Glutamine!$E35&gt;0,Glutamine!#REF!,"")</f>
        <v/>
      </c>
      <c r="BF43" s="244" t="str">
        <f>IF(Glutamine!$E35&gt;0,Glutamine!#REF!,"")</f>
        <v/>
      </c>
      <c r="BG43" s="244" t="str">
        <f>IF(Glutamine!$E35&gt;0,Glutamine!#REF!,"")</f>
        <v/>
      </c>
      <c r="BH43" s="244" t="str">
        <f>IF(Glutamine!$E35&gt;0,Glutamine!#REF!,"")</f>
        <v/>
      </c>
      <c r="BI43" s="244" t="str">
        <f>IF(Glutamine!$E35&gt;0,Glutamine!#REF!,"")</f>
        <v/>
      </c>
      <c r="BJ43" s="244" t="str">
        <f>IF(Glutamine!$E35&gt;0,Glutamine!#REF!,"")</f>
        <v/>
      </c>
      <c r="BK43" s="244" t="str">
        <f>IF(Glutamine!$E35&gt;0,Glutamine!#REF!,"")</f>
        <v/>
      </c>
      <c r="BL43" s="244" t="str">
        <f>IF(Glutamine!$E35&gt;0,Glutamine!#REF!,"")</f>
        <v/>
      </c>
      <c r="BM43" s="244" t="str">
        <f>IF(Glutamine!$E35&gt;0,Glutamine!#REF!,"")</f>
        <v/>
      </c>
      <c r="BN43" s="244" t="str">
        <f>IF(Glutamine!$E35&gt;0,'In Process Calc.'!B36,"")</f>
        <v/>
      </c>
      <c r="BO43" s="244" t="str">
        <f>IF(Glutamine!$E35&gt;0,'In Process Calc.'!C36,"")</f>
        <v/>
      </c>
    </row>
    <row r="44" spans="1:67">
      <c r="A44" s="238" t="str">
        <f>IF(Glutamine!$E36&gt;0,Glutamine!$B$1,"")</f>
        <v/>
      </c>
      <c r="B44" s="238" t="str">
        <f>IF(Glutamine!$E36&gt;0,Glutamine!A35+0.1,"")</f>
        <v/>
      </c>
      <c r="C44" s="242" t="str">
        <f>IF(Glutamine!$E36&gt;0,Glutamine!B35,"")</f>
        <v/>
      </c>
      <c r="D44" s="247" t="str">
        <f>IF(Glutamine!$E36&gt;0,Glutamine!C35,"")</f>
        <v/>
      </c>
      <c r="E44" s="238" t="str">
        <f>IF(Glutamine!$E36&gt;0,Glutamine!D35,"")</f>
        <v/>
      </c>
      <c r="F44" s="238" t="str">
        <f>IF(Glutamine!$E36&gt;0,Glutamine!E35,"")</f>
        <v/>
      </c>
      <c r="G44" s="238" t="str">
        <f>IF(Glutamine!$E36&gt;0,Glutamine!G35,"")</f>
        <v/>
      </c>
      <c r="H44" s="243" t="str">
        <f>IF(Glutamine!$E36&gt;0,Glutamine!H35,"")</f>
        <v/>
      </c>
      <c r="I44" s="243" t="str">
        <f>IF(Glutamine!$E36&gt;0,Glutamine!I35,"")</f>
        <v/>
      </c>
      <c r="J44" s="243" t="str">
        <f>IF(Glutamine!$E36&gt;0,Glutamine!J35,"")</f>
        <v/>
      </c>
      <c r="K44" s="243" t="str">
        <f>IF(Glutamine!$E36&gt;0,Glutamine!K35,"")</f>
        <v/>
      </c>
      <c r="L44" s="238" t="str">
        <f>IF(Glutamine!$E36&gt;0,Glutamine!L35,"")</f>
        <v/>
      </c>
      <c r="M44" s="238" t="str">
        <f>IF(Glutamine!$E36&gt;0,Glutamine!M35,"")</f>
        <v/>
      </c>
      <c r="N44" s="238" t="str">
        <f>IF(Glutamine!$E36&gt;0,Glutamine!N35,"")</f>
        <v/>
      </c>
      <c r="O44" s="238" t="str">
        <f>IF(Glutamine!$E36&gt;0,Glutamine!O35,"")</f>
        <v/>
      </c>
      <c r="P44" s="238" t="str">
        <f>IF(Glutamine!$E36&gt;0,Glutamine!P35,"")</f>
        <v/>
      </c>
      <c r="Q44" s="238" t="str">
        <f>IF(Glutamine!$E36&gt;0,Glutamine!Q35,"")</f>
        <v/>
      </c>
      <c r="R44" s="238" t="str">
        <f>IF(Glutamine!$E36&gt;0,Glutamine!R35,"")</f>
        <v/>
      </c>
      <c r="S44" s="238" t="str">
        <f>IF(Glutamine!$E36&gt;0,Glutamine!S35,"")</f>
        <v/>
      </c>
      <c r="T44" s="244" t="str">
        <f>IF(Glutamine!$E36&gt;0,Glutamine!T35+Glutamine!$E36*Glutamine!#REF!/'In Process Calc.'!$J38,"")</f>
        <v/>
      </c>
      <c r="U44" s="244" t="str">
        <f>IF(Glutamine!$E36&gt;0,Glutamine!U35+Glutamine!$E36*Glutamine!#REF!/'In Process Calc.'!$J38,"")</f>
        <v/>
      </c>
      <c r="V44" s="244" t="str">
        <f>IF(Glutamine!$E36&gt;0,Glutamine!V35+Glutamine!$E36*Glutamine!#REF!/'In Process Calc.'!$J38,"")</f>
        <v/>
      </c>
      <c r="W44" s="244" t="str">
        <f>IF(Glutamine!$E36&gt;0,Glutamine!W35+Glutamine!$E36*Glutamine!#REF!/'In Process Calc.'!$J38,"")</f>
        <v/>
      </c>
      <c r="X44" s="244" t="str">
        <f>IF(Glutamine!$E36&gt;0,Glutamine!X35+Glutamine!$E36*Glutamine!#REF!/'In Process Calc.'!$J38,"")</f>
        <v/>
      </c>
      <c r="Y44" s="244" t="str">
        <f>IF(Glutamine!$E36&gt;0,Glutamine!Y35+Glutamine!$E36*Glutamine!#REF!/'In Process Calc.'!$J38,"")</f>
        <v/>
      </c>
      <c r="Z44" s="244" t="str">
        <f>IF(Glutamine!$E36&gt;0,Glutamine!Z35+Glutamine!$E36*Glutamine!#REF!/'In Process Calc.'!$J38,"")</f>
        <v/>
      </c>
      <c r="AA44" s="244" t="str">
        <f>IF(Glutamine!$E36&gt;0,Glutamine!AA35+Glutamine!$E36*Glutamine!#REF!/'In Process Calc.'!$J38,"")</f>
        <v/>
      </c>
      <c r="AB44" s="244" t="str">
        <f>IF(Glutamine!$E36&gt;0,Glutamine!AB35+Glutamine!$E36*Glutamine!#REF!/'In Process Calc.'!$J38,"")</f>
        <v/>
      </c>
      <c r="AC44" s="244" t="str">
        <f>IF(Glutamine!$E36&gt;0,Glutamine!AC35+Glutamine!$E36*Glutamine!#REF!/'In Process Calc.'!$J38,"")</f>
        <v/>
      </c>
      <c r="AD44" s="244" t="str">
        <f>IF(Glutamine!$E36&gt;0,Glutamine!AD35+Glutamine!$E36*Glutamine!#REF!/'In Process Calc.'!$J38,"")</f>
        <v/>
      </c>
      <c r="AE44" s="244" t="str">
        <f>IF(Glutamine!$E36&gt;0,Glutamine!AE35+Glutamine!$E36*Glutamine!#REF!/'In Process Calc.'!$J38,"")</f>
        <v/>
      </c>
      <c r="AF44" s="244" t="str">
        <f>IF(Glutamine!$E36&gt;0,Glutamine!AF35+Glutamine!$E36*Glutamine!#REF!/'In Process Calc.'!$J38,"")</f>
        <v/>
      </c>
      <c r="AG44" s="244" t="str">
        <f>IF(Glutamine!$E36&gt;0,Glutamine!AG35+Glutamine!$E36*Glutamine!#REF!/'In Process Calc.'!$J38,"")</f>
        <v/>
      </c>
      <c r="AH44" s="244" t="str">
        <f>IF(Glutamine!$E36&gt;0,Glutamine!AH35+Glutamine!$E36*Glutamine!#REF!/'In Process Calc.'!$J38,"")</f>
        <v/>
      </c>
      <c r="AI44" s="244" t="str">
        <f>IF(Glutamine!$E36&gt;0,Glutamine!AI35+Glutamine!$E36*Glutamine!#REF!/'In Process Calc.'!$J38,"")</f>
        <v/>
      </c>
      <c r="AJ44" s="244" t="str">
        <f>IF(Glutamine!$E36&gt;0,Glutamine!AJ35+Glutamine!$E36*Glutamine!#REF!/'In Process Calc.'!$J38,"")</f>
        <v/>
      </c>
      <c r="AK44" s="244" t="str">
        <f>IF(Glutamine!$E36&gt;0,Glutamine!AK35+Glutamine!$E36*Glutamine!#REF!/'In Process Calc.'!$J38,"")</f>
        <v/>
      </c>
      <c r="AL44" s="244" t="str">
        <f>IF(Glutamine!$E36&gt;0,Glutamine!AL35+Glutamine!$E36*Glutamine!#REF!/'In Process Calc.'!$J38,"")</f>
        <v/>
      </c>
      <c r="AM44" s="244" t="str">
        <f>IF(Glutamine!$E36&gt;0,Glutamine!AM35+Glutamine!$E36*Glutamine!#REF!/'In Process Calc.'!$J38,"")</f>
        <v/>
      </c>
      <c r="AN44" s="244" t="str">
        <f>IF(Glutamine!$E36&gt;0,Glutamine!AN35+Glutamine!$E36*Glutamine!#REF!/'In Process Calc.'!$J38,"")</f>
        <v/>
      </c>
      <c r="AO44" s="244" t="str">
        <f>IF(Glutamine!$E36&gt;0,Glutamine!AO35+Glutamine!$E36*Glutamine!#REF!/'In Process Calc.'!$J38,"")</f>
        <v/>
      </c>
      <c r="AP44" s="244" t="str">
        <f>IF(Glutamine!$E36&gt;0,Glutamine!AP35+Glutamine!$E36*Glutamine!AQ35/'In Process Calc.'!$J38,"")</f>
        <v/>
      </c>
      <c r="AQ44" s="244" t="str">
        <f>IF(Glutamine!$E36&gt;0,Glutamine!#REF!+Glutamine!$E36*Glutamine!AR35/'In Process Calc.'!$J38,"")</f>
        <v/>
      </c>
      <c r="AR44" s="244" t="str">
        <f>IF(Glutamine!$E36&gt;0,Glutamine!#REF!,"")</f>
        <v/>
      </c>
      <c r="AS44" s="244" t="str">
        <f>IF(Glutamine!$E36&gt;0,Glutamine!#REF!,"")</f>
        <v/>
      </c>
      <c r="AT44" s="244" t="str">
        <f>IF(Glutamine!$E36&gt;0,Glutamine!#REF!,"")</f>
        <v/>
      </c>
      <c r="AU44" s="244" t="str">
        <f>IF(Glutamine!$E36&gt;0,Glutamine!#REF!,"")</f>
        <v/>
      </c>
      <c r="AV44" s="244" t="str">
        <f>IF(Glutamine!$E36&gt;0,Glutamine!#REF!,"")</f>
        <v/>
      </c>
      <c r="AW44" s="244" t="str">
        <f>IF(Glutamine!$E36&gt;0,Glutamine!#REF!,"")</f>
        <v/>
      </c>
      <c r="AX44" s="244" t="str">
        <f>IF(Glutamine!$E36&gt;0,Glutamine!#REF!,"")</f>
        <v/>
      </c>
      <c r="AY44" s="244" t="str">
        <f>IF(Glutamine!$E36&gt;0,Glutamine!#REF!,"")</f>
        <v/>
      </c>
      <c r="AZ44" s="244" t="str">
        <f>IF(Glutamine!$E36&gt;0,Glutamine!#REF!,"")</f>
        <v/>
      </c>
      <c r="BA44" s="244" t="str">
        <f>IF(Glutamine!$E36&gt;0,Glutamine!#REF!,"")</f>
        <v/>
      </c>
      <c r="BB44" s="244" t="str">
        <f>IF(Glutamine!$E36&gt;0,Glutamine!#REF!,"")</f>
        <v/>
      </c>
      <c r="BC44" s="244" t="str">
        <f>IF(Glutamine!$E36&gt;0,Glutamine!#REF!,"")</f>
        <v/>
      </c>
      <c r="BD44" s="244" t="str">
        <f>IF(Glutamine!$E36&gt;0,Glutamine!#REF!,"")</f>
        <v/>
      </c>
      <c r="BE44" s="244" t="str">
        <f>IF(Glutamine!$E36&gt;0,Glutamine!#REF!,"")</f>
        <v/>
      </c>
      <c r="BF44" s="244" t="str">
        <f>IF(Glutamine!$E36&gt;0,Glutamine!#REF!,"")</f>
        <v/>
      </c>
      <c r="BG44" s="244" t="str">
        <f>IF(Glutamine!$E36&gt;0,Glutamine!#REF!,"")</f>
        <v/>
      </c>
      <c r="BH44" s="244" t="str">
        <f>IF(Glutamine!$E36&gt;0,Glutamine!#REF!,"")</f>
        <v/>
      </c>
      <c r="BI44" s="244" t="str">
        <f>IF(Glutamine!$E36&gt;0,Glutamine!#REF!,"")</f>
        <v/>
      </c>
      <c r="BJ44" s="244" t="str">
        <f>IF(Glutamine!$E36&gt;0,Glutamine!#REF!,"")</f>
        <v/>
      </c>
      <c r="BK44" s="244" t="str">
        <f>IF(Glutamine!$E36&gt;0,Glutamine!#REF!,"")</f>
        <v/>
      </c>
      <c r="BL44" s="244" t="str">
        <f>IF(Glutamine!$E36&gt;0,Glutamine!#REF!,"")</f>
        <v/>
      </c>
      <c r="BM44" s="244" t="str">
        <f>IF(Glutamine!$E36&gt;0,Glutamine!#REF!,"")</f>
        <v/>
      </c>
      <c r="BN44" s="244" t="str">
        <f>IF(Glutamine!$E36&gt;0,'In Process Calc.'!B37,"")</f>
        <v/>
      </c>
      <c r="BO44" s="244" t="str">
        <f>IF(Glutamine!$E36&gt;0,'In Process Calc.'!C37,"")</f>
        <v/>
      </c>
    </row>
    <row r="45" spans="1:67">
      <c r="A45" s="238" t="str">
        <f>IF(Glutamine!$E37&gt;0,Glutamine!$B$1,"")</f>
        <v/>
      </c>
      <c r="B45" s="238" t="str">
        <f>IF(Glutamine!$E37&gt;0,Glutamine!A36+0.1,"")</f>
        <v/>
      </c>
      <c r="C45" s="242" t="str">
        <f>IF(Glutamine!$E37&gt;0,Glutamine!B36,"")</f>
        <v/>
      </c>
      <c r="D45" s="247" t="str">
        <f>IF(Glutamine!$E37&gt;0,Glutamine!C36,"")</f>
        <v/>
      </c>
      <c r="E45" s="238" t="str">
        <f>IF(Glutamine!$E37&gt;0,Glutamine!D36,"")</f>
        <v/>
      </c>
      <c r="F45" s="238" t="str">
        <f>IF(Glutamine!$E37&gt;0,Glutamine!E36,"")</f>
        <v/>
      </c>
      <c r="G45" s="238" t="str">
        <f>IF(Glutamine!$E37&gt;0,Glutamine!G36,"")</f>
        <v/>
      </c>
      <c r="H45" s="243" t="str">
        <f>IF(Glutamine!$E37&gt;0,Glutamine!H36,"")</f>
        <v/>
      </c>
      <c r="I45" s="243" t="str">
        <f>IF(Glutamine!$E37&gt;0,Glutamine!I36,"")</f>
        <v/>
      </c>
      <c r="J45" s="243" t="str">
        <f>IF(Glutamine!$E37&gt;0,Glutamine!J36,"")</f>
        <v/>
      </c>
      <c r="K45" s="243" t="str">
        <f>IF(Glutamine!$E37&gt;0,Glutamine!K36,"")</f>
        <v/>
      </c>
      <c r="L45" s="238" t="str">
        <f>IF(Glutamine!$E37&gt;0,Glutamine!L36,"")</f>
        <v/>
      </c>
      <c r="M45" s="238" t="str">
        <f>IF(Glutamine!$E37&gt;0,Glutamine!M36,"")</f>
        <v/>
      </c>
      <c r="N45" s="238" t="str">
        <f>IF(Glutamine!$E37&gt;0,Glutamine!N36,"")</f>
        <v/>
      </c>
      <c r="O45" s="238" t="str">
        <f>IF(Glutamine!$E37&gt;0,Glutamine!O36,"")</f>
        <v/>
      </c>
      <c r="P45" s="238" t="str">
        <f>IF(Glutamine!$E37&gt;0,Glutamine!P36,"")</f>
        <v/>
      </c>
      <c r="Q45" s="238" t="str">
        <f>IF(Glutamine!$E37&gt;0,Glutamine!Q36,"")</f>
        <v/>
      </c>
      <c r="R45" s="238" t="str">
        <f>IF(Glutamine!$E37&gt;0,Glutamine!R36,"")</f>
        <v/>
      </c>
      <c r="S45" s="238" t="str">
        <f>IF(Glutamine!$E37&gt;0,Glutamine!S36,"")</f>
        <v/>
      </c>
      <c r="T45" s="244" t="str">
        <f>IF(Glutamine!$E37&gt;0,Glutamine!T36+Glutamine!$E37*Glutamine!#REF!/'In Process Calc.'!$J39,"")</f>
        <v/>
      </c>
      <c r="U45" s="244" t="str">
        <f>IF(Glutamine!$E37&gt;0,Glutamine!U36+Glutamine!$E37*Glutamine!#REF!/'In Process Calc.'!$J39,"")</f>
        <v/>
      </c>
      <c r="V45" s="244" t="str">
        <f>IF(Glutamine!$E37&gt;0,Glutamine!V36+Glutamine!$E37*Glutamine!#REF!/'In Process Calc.'!$J39,"")</f>
        <v/>
      </c>
      <c r="W45" s="244" t="str">
        <f>IF(Glutamine!$E37&gt;0,Glutamine!W36+Glutamine!$E37*Glutamine!#REF!/'In Process Calc.'!$J39,"")</f>
        <v/>
      </c>
      <c r="X45" s="244" t="str">
        <f>IF(Glutamine!$E37&gt;0,Glutamine!X36+Glutamine!$E37*Glutamine!#REF!/'In Process Calc.'!$J39,"")</f>
        <v/>
      </c>
      <c r="Y45" s="244" t="str">
        <f>IF(Glutamine!$E37&gt;0,Glutamine!Y36+Glutamine!$E37*Glutamine!#REF!/'In Process Calc.'!$J39,"")</f>
        <v/>
      </c>
      <c r="Z45" s="244" t="str">
        <f>IF(Glutamine!$E37&gt;0,Glutamine!Z36+Glutamine!$E37*Glutamine!#REF!/'In Process Calc.'!$J39,"")</f>
        <v/>
      </c>
      <c r="AA45" s="244" t="str">
        <f>IF(Glutamine!$E37&gt;0,Glutamine!AA36+Glutamine!$E37*Glutamine!#REF!/'In Process Calc.'!$J39,"")</f>
        <v/>
      </c>
      <c r="AB45" s="244" t="str">
        <f>IF(Glutamine!$E37&gt;0,Glutamine!AB36+Glutamine!$E37*Glutamine!#REF!/'In Process Calc.'!$J39,"")</f>
        <v/>
      </c>
      <c r="AC45" s="244" t="str">
        <f>IF(Glutamine!$E37&gt;0,Glutamine!AC36+Glutamine!$E37*Glutamine!#REF!/'In Process Calc.'!$J39,"")</f>
        <v/>
      </c>
      <c r="AD45" s="244" t="str">
        <f>IF(Glutamine!$E37&gt;0,Glutamine!AD36+Glutamine!$E37*Glutamine!#REF!/'In Process Calc.'!$J39,"")</f>
        <v/>
      </c>
      <c r="AE45" s="244" t="str">
        <f>IF(Glutamine!$E37&gt;0,Glutamine!AE36+Glutamine!$E37*Glutamine!#REF!/'In Process Calc.'!$J39,"")</f>
        <v/>
      </c>
      <c r="AF45" s="244" t="str">
        <f>IF(Glutamine!$E37&gt;0,Glutamine!AF36+Glutamine!$E37*Glutamine!#REF!/'In Process Calc.'!$J39,"")</f>
        <v/>
      </c>
      <c r="AG45" s="244" t="str">
        <f>IF(Glutamine!$E37&gt;0,Glutamine!AG36+Glutamine!$E37*Glutamine!#REF!/'In Process Calc.'!$J39,"")</f>
        <v/>
      </c>
      <c r="AH45" s="244" t="str">
        <f>IF(Glutamine!$E37&gt;0,Glutamine!AH36+Glutamine!$E37*Glutamine!#REF!/'In Process Calc.'!$J39,"")</f>
        <v/>
      </c>
      <c r="AI45" s="244" t="str">
        <f>IF(Glutamine!$E37&gt;0,Glutamine!AI36+Glutamine!$E37*Glutamine!#REF!/'In Process Calc.'!$J39,"")</f>
        <v/>
      </c>
      <c r="AJ45" s="244" t="str">
        <f>IF(Glutamine!$E37&gt;0,Glutamine!AJ36+Glutamine!$E37*Glutamine!#REF!/'In Process Calc.'!$J39,"")</f>
        <v/>
      </c>
      <c r="AK45" s="244" t="str">
        <f>IF(Glutamine!$E37&gt;0,Glutamine!AK36+Glutamine!$E37*Glutamine!#REF!/'In Process Calc.'!$J39,"")</f>
        <v/>
      </c>
      <c r="AL45" s="244" t="str">
        <f>IF(Glutamine!$E37&gt;0,Glutamine!AL36+Glutamine!$E37*Glutamine!#REF!/'In Process Calc.'!$J39,"")</f>
        <v/>
      </c>
      <c r="AM45" s="244" t="str">
        <f>IF(Glutamine!$E37&gt;0,Glutamine!AM36+Glutamine!$E37*Glutamine!#REF!/'In Process Calc.'!$J39,"")</f>
        <v/>
      </c>
      <c r="AN45" s="244" t="str">
        <f>IF(Glutamine!$E37&gt;0,Glutamine!AN36+Glutamine!$E37*Glutamine!#REF!/'In Process Calc.'!$J39,"")</f>
        <v/>
      </c>
      <c r="AO45" s="244" t="str">
        <f>IF(Glutamine!$E37&gt;0,Glutamine!AO36+Glutamine!$E37*Glutamine!#REF!/'In Process Calc.'!$J39,"")</f>
        <v/>
      </c>
      <c r="AP45" s="244" t="str">
        <f>IF(Glutamine!$E37&gt;0,Glutamine!AP36+Glutamine!$E37*Glutamine!AQ36/'In Process Calc.'!$J39,"")</f>
        <v/>
      </c>
      <c r="AQ45" s="244" t="str">
        <f>IF(Glutamine!$E37&gt;0,Glutamine!#REF!+Glutamine!$E37*Glutamine!AR36/'In Process Calc.'!$J39,"")</f>
        <v/>
      </c>
      <c r="AR45" s="244" t="str">
        <f>IF(Glutamine!$E37&gt;0,Glutamine!#REF!,"")</f>
        <v/>
      </c>
      <c r="AS45" s="244" t="str">
        <f>IF(Glutamine!$E37&gt;0,Glutamine!#REF!,"")</f>
        <v/>
      </c>
      <c r="AT45" s="244" t="str">
        <f>IF(Glutamine!$E37&gt;0,Glutamine!#REF!,"")</f>
        <v/>
      </c>
      <c r="AU45" s="244" t="str">
        <f>IF(Glutamine!$E37&gt;0,Glutamine!#REF!,"")</f>
        <v/>
      </c>
      <c r="AV45" s="244" t="str">
        <f>IF(Glutamine!$E37&gt;0,Glutamine!#REF!,"")</f>
        <v/>
      </c>
      <c r="AW45" s="244" t="str">
        <f>IF(Glutamine!$E37&gt;0,Glutamine!#REF!,"")</f>
        <v/>
      </c>
      <c r="AX45" s="244" t="str">
        <f>IF(Glutamine!$E37&gt;0,Glutamine!#REF!,"")</f>
        <v/>
      </c>
      <c r="AY45" s="244" t="str">
        <f>IF(Glutamine!$E37&gt;0,Glutamine!#REF!,"")</f>
        <v/>
      </c>
      <c r="AZ45" s="244" t="str">
        <f>IF(Glutamine!$E37&gt;0,Glutamine!#REF!,"")</f>
        <v/>
      </c>
      <c r="BA45" s="244" t="str">
        <f>IF(Glutamine!$E37&gt;0,Glutamine!#REF!,"")</f>
        <v/>
      </c>
      <c r="BB45" s="244" t="str">
        <f>IF(Glutamine!$E37&gt;0,Glutamine!#REF!,"")</f>
        <v/>
      </c>
      <c r="BC45" s="244" t="str">
        <f>IF(Glutamine!$E37&gt;0,Glutamine!#REF!,"")</f>
        <v/>
      </c>
      <c r="BD45" s="244" t="str">
        <f>IF(Glutamine!$E37&gt;0,Glutamine!#REF!,"")</f>
        <v/>
      </c>
      <c r="BE45" s="244" t="str">
        <f>IF(Glutamine!$E37&gt;0,Glutamine!#REF!,"")</f>
        <v/>
      </c>
      <c r="BF45" s="244" t="str">
        <f>IF(Glutamine!$E37&gt;0,Glutamine!#REF!,"")</f>
        <v/>
      </c>
      <c r="BG45" s="244" t="str">
        <f>IF(Glutamine!$E37&gt;0,Glutamine!#REF!,"")</f>
        <v/>
      </c>
      <c r="BH45" s="244" t="str">
        <f>IF(Glutamine!$E37&gt;0,Glutamine!#REF!,"")</f>
        <v/>
      </c>
      <c r="BI45" s="244" t="str">
        <f>IF(Glutamine!$E37&gt;0,Glutamine!#REF!,"")</f>
        <v/>
      </c>
      <c r="BJ45" s="244" t="str">
        <f>IF(Glutamine!$E37&gt;0,Glutamine!#REF!,"")</f>
        <v/>
      </c>
      <c r="BK45" s="244" t="str">
        <f>IF(Glutamine!$E37&gt;0,Glutamine!#REF!,"")</f>
        <v/>
      </c>
      <c r="BL45" s="244" t="str">
        <f>IF(Glutamine!$E37&gt;0,Glutamine!#REF!,"")</f>
        <v/>
      </c>
      <c r="BM45" s="244" t="str">
        <f>IF(Glutamine!$E37&gt;0,Glutamine!#REF!,"")</f>
        <v/>
      </c>
      <c r="BN45" s="244" t="str">
        <f>IF(Glutamine!$E37&gt;0,'In Process Calc.'!B38,"")</f>
        <v/>
      </c>
      <c r="BO45" s="244" t="str">
        <f>IF(Glutamine!$E37&gt;0,'In Process Calc.'!C38,"")</f>
        <v/>
      </c>
    </row>
    <row r="46" spans="1:67">
      <c r="A46" s="238" t="str">
        <f>IF(Glutamine!$E38&gt;0,Glutamine!$B$1,"")</f>
        <v/>
      </c>
      <c r="B46" s="238" t="str">
        <f>IF(Glutamine!$E38&gt;0,Glutamine!A37+0.1,"")</f>
        <v/>
      </c>
      <c r="C46" s="242" t="str">
        <f>IF(Glutamine!$E38&gt;0,Glutamine!B37,"")</f>
        <v/>
      </c>
      <c r="D46" s="247" t="str">
        <f>IF(Glutamine!$E38&gt;0,Glutamine!C37,"")</f>
        <v/>
      </c>
      <c r="E46" s="238" t="str">
        <f>IF(Glutamine!$E38&gt;0,Glutamine!D37,"")</f>
        <v/>
      </c>
      <c r="F46" s="238" t="str">
        <f>IF(Glutamine!$E38&gt;0,Glutamine!E37,"")</f>
        <v/>
      </c>
      <c r="G46" s="238" t="str">
        <f>IF(Glutamine!$E38&gt;0,Glutamine!G37,"")</f>
        <v/>
      </c>
      <c r="H46" s="243" t="str">
        <f>IF(Glutamine!$E38&gt;0,Glutamine!H37,"")</f>
        <v/>
      </c>
      <c r="I46" s="243" t="str">
        <f>IF(Glutamine!$E38&gt;0,Glutamine!I37,"")</f>
        <v/>
      </c>
      <c r="J46" s="243" t="str">
        <f>IF(Glutamine!$E38&gt;0,Glutamine!J37,"")</f>
        <v/>
      </c>
      <c r="K46" s="243" t="str">
        <f>IF(Glutamine!$E38&gt;0,Glutamine!K37,"")</f>
        <v/>
      </c>
      <c r="L46" s="238" t="str">
        <f>IF(Glutamine!$E38&gt;0,Glutamine!L37,"")</f>
        <v/>
      </c>
      <c r="M46" s="238" t="str">
        <f>IF(Glutamine!$E38&gt;0,Glutamine!M37,"")</f>
        <v/>
      </c>
      <c r="N46" s="238" t="str">
        <f>IF(Glutamine!$E38&gt;0,Glutamine!N37,"")</f>
        <v/>
      </c>
      <c r="O46" s="238" t="str">
        <f>IF(Glutamine!$E38&gt;0,Glutamine!O37,"")</f>
        <v/>
      </c>
      <c r="P46" s="238" t="str">
        <f>IF(Glutamine!$E38&gt;0,Glutamine!P37,"")</f>
        <v/>
      </c>
      <c r="Q46" s="238" t="str">
        <f>IF(Glutamine!$E38&gt;0,Glutamine!Q37,"")</f>
        <v/>
      </c>
      <c r="R46" s="238" t="str">
        <f>IF(Glutamine!$E38&gt;0,Glutamine!R37,"")</f>
        <v/>
      </c>
      <c r="S46" s="238" t="str">
        <f>IF(Glutamine!$E38&gt;0,Glutamine!S37,"")</f>
        <v/>
      </c>
      <c r="T46" s="244" t="str">
        <f>IF(Glutamine!$E38&gt;0,Glutamine!T37+Glutamine!$E38*Glutamine!#REF!/'In Process Calc.'!$J40,"")</f>
        <v/>
      </c>
      <c r="U46" s="244" t="str">
        <f>IF(Glutamine!$E38&gt;0,Glutamine!U37+Glutamine!$E38*Glutamine!#REF!/'In Process Calc.'!$J40,"")</f>
        <v/>
      </c>
      <c r="V46" s="244" t="str">
        <f>IF(Glutamine!$E38&gt;0,Glutamine!V37+Glutamine!$E38*Glutamine!#REF!/'In Process Calc.'!$J40,"")</f>
        <v/>
      </c>
      <c r="W46" s="244" t="str">
        <f>IF(Glutamine!$E38&gt;0,Glutamine!W37+Glutamine!$E38*Glutamine!#REF!/'In Process Calc.'!$J40,"")</f>
        <v/>
      </c>
      <c r="X46" s="244" t="str">
        <f>IF(Glutamine!$E38&gt;0,Glutamine!X37+Glutamine!$E38*Glutamine!#REF!/'In Process Calc.'!$J40,"")</f>
        <v/>
      </c>
      <c r="Y46" s="244" t="str">
        <f>IF(Glutamine!$E38&gt;0,Glutamine!Y37+Glutamine!$E38*Glutamine!#REF!/'In Process Calc.'!$J40,"")</f>
        <v/>
      </c>
      <c r="Z46" s="244" t="str">
        <f>IF(Glutamine!$E38&gt;0,Glutamine!Z37+Glutamine!$E38*Glutamine!#REF!/'In Process Calc.'!$J40,"")</f>
        <v/>
      </c>
      <c r="AA46" s="244" t="str">
        <f>IF(Glutamine!$E38&gt;0,Glutamine!AA37+Glutamine!$E38*Glutamine!#REF!/'In Process Calc.'!$J40,"")</f>
        <v/>
      </c>
      <c r="AB46" s="244" t="str">
        <f>IF(Glutamine!$E38&gt;0,Glutamine!AB37+Glutamine!$E38*Glutamine!#REF!/'In Process Calc.'!$J40,"")</f>
        <v/>
      </c>
      <c r="AC46" s="244" t="str">
        <f>IF(Glutamine!$E38&gt;0,Glutamine!AC37+Glutamine!$E38*Glutamine!#REF!/'In Process Calc.'!$J40,"")</f>
        <v/>
      </c>
      <c r="AD46" s="244" t="str">
        <f>IF(Glutamine!$E38&gt;0,Glutamine!AD37+Glutamine!$E38*Glutamine!#REF!/'In Process Calc.'!$J40,"")</f>
        <v/>
      </c>
      <c r="AE46" s="244" t="str">
        <f>IF(Glutamine!$E38&gt;0,Glutamine!AE37+Glutamine!$E38*Glutamine!#REF!/'In Process Calc.'!$J40,"")</f>
        <v/>
      </c>
      <c r="AF46" s="244" t="str">
        <f>IF(Glutamine!$E38&gt;0,Glutamine!AF37+Glutamine!$E38*Glutamine!#REF!/'In Process Calc.'!$J40,"")</f>
        <v/>
      </c>
      <c r="AG46" s="244" t="str">
        <f>IF(Glutamine!$E38&gt;0,Glutamine!AG37+Glutamine!$E38*Glutamine!#REF!/'In Process Calc.'!$J40,"")</f>
        <v/>
      </c>
      <c r="AH46" s="244" t="str">
        <f>IF(Glutamine!$E38&gt;0,Glutamine!AH37+Glutamine!$E38*Glutamine!#REF!/'In Process Calc.'!$J40,"")</f>
        <v/>
      </c>
      <c r="AI46" s="244" t="str">
        <f>IF(Glutamine!$E38&gt;0,Glutamine!AI37+Glutamine!$E38*Glutamine!#REF!/'In Process Calc.'!$J40,"")</f>
        <v/>
      </c>
      <c r="AJ46" s="244" t="str">
        <f>IF(Glutamine!$E38&gt;0,Glutamine!AJ37+Glutamine!$E38*Glutamine!#REF!/'In Process Calc.'!$J40,"")</f>
        <v/>
      </c>
      <c r="AK46" s="244" t="str">
        <f>IF(Glutamine!$E38&gt;0,Glutamine!AK37+Glutamine!$E38*Glutamine!#REF!/'In Process Calc.'!$J40,"")</f>
        <v/>
      </c>
      <c r="AL46" s="244" t="str">
        <f>IF(Glutamine!$E38&gt;0,Glutamine!AL37+Glutamine!$E38*Glutamine!#REF!/'In Process Calc.'!$J40,"")</f>
        <v/>
      </c>
      <c r="AM46" s="244" t="str">
        <f>IF(Glutamine!$E38&gt;0,Glutamine!AM37+Glutamine!$E38*Glutamine!#REF!/'In Process Calc.'!$J40,"")</f>
        <v/>
      </c>
      <c r="AN46" s="244" t="str">
        <f>IF(Glutamine!$E38&gt;0,Glutamine!AN37+Glutamine!$E38*Glutamine!#REF!/'In Process Calc.'!$J40,"")</f>
        <v/>
      </c>
      <c r="AO46" s="244" t="str">
        <f>IF(Glutamine!$E38&gt;0,Glutamine!AO37+Glutamine!$E38*Glutamine!#REF!/'In Process Calc.'!$J40,"")</f>
        <v/>
      </c>
      <c r="AP46" s="244" t="str">
        <f>IF(Glutamine!$E38&gt;0,Glutamine!AP37+Glutamine!$E38*Glutamine!AQ37/'In Process Calc.'!$J40,"")</f>
        <v/>
      </c>
      <c r="AQ46" s="244" t="str">
        <f>IF(Glutamine!$E38&gt;0,Glutamine!#REF!+Glutamine!$E38*Glutamine!AR37/'In Process Calc.'!$J40,"")</f>
        <v/>
      </c>
      <c r="AR46" s="244" t="str">
        <f>IF(Glutamine!$E38&gt;0,Glutamine!#REF!,"")</f>
        <v/>
      </c>
      <c r="AS46" s="244" t="str">
        <f>IF(Glutamine!$E38&gt;0,Glutamine!#REF!,"")</f>
        <v/>
      </c>
      <c r="AT46" s="244" t="str">
        <f>IF(Glutamine!$E38&gt;0,Glutamine!#REF!,"")</f>
        <v/>
      </c>
      <c r="AU46" s="244" t="str">
        <f>IF(Glutamine!$E38&gt;0,Glutamine!#REF!,"")</f>
        <v/>
      </c>
      <c r="AV46" s="244" t="str">
        <f>IF(Glutamine!$E38&gt;0,Glutamine!#REF!,"")</f>
        <v/>
      </c>
      <c r="AW46" s="244" t="str">
        <f>IF(Glutamine!$E38&gt;0,Glutamine!#REF!,"")</f>
        <v/>
      </c>
      <c r="AX46" s="244" t="str">
        <f>IF(Glutamine!$E38&gt;0,Glutamine!#REF!,"")</f>
        <v/>
      </c>
      <c r="AY46" s="244" t="str">
        <f>IF(Glutamine!$E38&gt;0,Glutamine!#REF!,"")</f>
        <v/>
      </c>
      <c r="AZ46" s="244" t="str">
        <f>IF(Glutamine!$E38&gt;0,Glutamine!#REF!,"")</f>
        <v/>
      </c>
      <c r="BA46" s="244" t="str">
        <f>IF(Glutamine!$E38&gt;0,Glutamine!#REF!,"")</f>
        <v/>
      </c>
      <c r="BB46" s="244" t="str">
        <f>IF(Glutamine!$E38&gt;0,Glutamine!#REF!,"")</f>
        <v/>
      </c>
      <c r="BC46" s="244" t="str">
        <f>IF(Glutamine!$E38&gt;0,Glutamine!#REF!,"")</f>
        <v/>
      </c>
      <c r="BD46" s="244" t="str">
        <f>IF(Glutamine!$E38&gt;0,Glutamine!#REF!,"")</f>
        <v/>
      </c>
      <c r="BE46" s="244" t="str">
        <f>IF(Glutamine!$E38&gt;0,Glutamine!#REF!,"")</f>
        <v/>
      </c>
      <c r="BF46" s="244" t="str">
        <f>IF(Glutamine!$E38&gt;0,Glutamine!#REF!,"")</f>
        <v/>
      </c>
      <c r="BG46" s="244" t="str">
        <f>IF(Glutamine!$E38&gt;0,Glutamine!#REF!,"")</f>
        <v/>
      </c>
      <c r="BH46" s="244" t="str">
        <f>IF(Glutamine!$E38&gt;0,Glutamine!#REF!,"")</f>
        <v/>
      </c>
      <c r="BI46" s="244" t="str">
        <f>IF(Glutamine!$E38&gt;0,Glutamine!#REF!,"")</f>
        <v/>
      </c>
      <c r="BJ46" s="244" t="str">
        <f>IF(Glutamine!$E38&gt;0,Glutamine!#REF!,"")</f>
        <v/>
      </c>
      <c r="BK46" s="244" t="str">
        <f>IF(Glutamine!$E38&gt;0,Glutamine!#REF!,"")</f>
        <v/>
      </c>
      <c r="BL46" s="244" t="str">
        <f>IF(Glutamine!$E38&gt;0,Glutamine!#REF!,"")</f>
        <v/>
      </c>
      <c r="BM46" s="244" t="str">
        <f>IF(Glutamine!$E38&gt;0,Glutamine!#REF!,"")</f>
        <v/>
      </c>
      <c r="BN46" s="244" t="str">
        <f>IF(Glutamine!$E38&gt;0,'In Process Calc.'!B39,"")</f>
        <v/>
      </c>
      <c r="BO46" s="244" t="str">
        <f>IF(Glutamine!$E38&gt;0,'In Process Calc.'!C39,"")</f>
        <v/>
      </c>
    </row>
    <row r="47" spans="1:67">
      <c r="A47" s="238" t="str">
        <f>IF(Glutamine!$E39&gt;0,Glutamine!$B$1,"")</f>
        <v/>
      </c>
      <c r="B47" s="238" t="str">
        <f>IF(Glutamine!$E39&gt;0,Glutamine!A38+0.1,"")</f>
        <v/>
      </c>
      <c r="C47" s="242" t="str">
        <f>IF(Glutamine!$E39&gt;0,Glutamine!B38,"")</f>
        <v/>
      </c>
      <c r="D47" s="247" t="str">
        <f>IF(Glutamine!$E39&gt;0,Glutamine!C38,"")</f>
        <v/>
      </c>
      <c r="E47" s="238" t="str">
        <f>IF(Glutamine!$E39&gt;0,Glutamine!D38,"")</f>
        <v/>
      </c>
      <c r="F47" s="238" t="str">
        <f>IF(Glutamine!$E39&gt;0,Glutamine!E38,"")</f>
        <v/>
      </c>
      <c r="G47" s="238" t="str">
        <f>IF(Glutamine!$E39&gt;0,Glutamine!G38,"")</f>
        <v/>
      </c>
      <c r="H47" s="243" t="str">
        <f>IF(Glutamine!$E39&gt;0,Glutamine!H38,"")</f>
        <v/>
      </c>
      <c r="I47" s="243" t="str">
        <f>IF(Glutamine!$E39&gt;0,Glutamine!I38,"")</f>
        <v/>
      </c>
      <c r="J47" s="243" t="str">
        <f>IF(Glutamine!$E39&gt;0,Glutamine!J38,"")</f>
        <v/>
      </c>
      <c r="K47" s="243" t="str">
        <f>IF(Glutamine!$E39&gt;0,Glutamine!K38,"")</f>
        <v/>
      </c>
      <c r="L47" s="238" t="str">
        <f>IF(Glutamine!$E39&gt;0,Glutamine!L38,"")</f>
        <v/>
      </c>
      <c r="M47" s="238" t="str">
        <f>IF(Glutamine!$E39&gt;0,Glutamine!M38,"")</f>
        <v/>
      </c>
      <c r="N47" s="238" t="str">
        <f>IF(Glutamine!$E39&gt;0,Glutamine!N38,"")</f>
        <v/>
      </c>
      <c r="O47" s="238" t="str">
        <f>IF(Glutamine!$E39&gt;0,Glutamine!O38,"")</f>
        <v/>
      </c>
      <c r="P47" s="238" t="str">
        <f>IF(Glutamine!$E39&gt;0,Glutamine!P38,"")</f>
        <v/>
      </c>
      <c r="Q47" s="238" t="str">
        <f>IF(Glutamine!$E39&gt;0,Glutamine!Q38,"")</f>
        <v/>
      </c>
      <c r="R47" s="238" t="str">
        <f>IF(Glutamine!$E39&gt;0,Glutamine!R38,"")</f>
        <v/>
      </c>
      <c r="S47" s="238" t="str">
        <f>IF(Glutamine!$E39&gt;0,Glutamine!S38,"")</f>
        <v/>
      </c>
      <c r="T47" s="244" t="str">
        <f>IF(Glutamine!$E39&gt;0,Glutamine!T38+Glutamine!$E39*Glutamine!#REF!/'In Process Calc.'!$J41,"")</f>
        <v/>
      </c>
      <c r="U47" s="244" t="str">
        <f>IF(Glutamine!$E39&gt;0,Glutamine!U38+Glutamine!$E39*Glutamine!#REF!/'In Process Calc.'!$J41,"")</f>
        <v/>
      </c>
      <c r="V47" s="244" t="str">
        <f>IF(Glutamine!$E39&gt;0,Glutamine!V38+Glutamine!$E39*Glutamine!#REF!/'In Process Calc.'!$J41,"")</f>
        <v/>
      </c>
      <c r="W47" s="244" t="str">
        <f>IF(Glutamine!$E39&gt;0,Glutamine!W38+Glutamine!$E39*Glutamine!#REF!/'In Process Calc.'!$J41,"")</f>
        <v/>
      </c>
      <c r="X47" s="244" t="str">
        <f>IF(Glutamine!$E39&gt;0,Glutamine!X38+Glutamine!$E39*Glutamine!#REF!/'In Process Calc.'!$J41,"")</f>
        <v/>
      </c>
      <c r="Y47" s="244" t="str">
        <f>IF(Glutamine!$E39&gt;0,Glutamine!Y38+Glutamine!$E39*Glutamine!#REF!/'In Process Calc.'!$J41,"")</f>
        <v/>
      </c>
      <c r="Z47" s="244" t="str">
        <f>IF(Glutamine!$E39&gt;0,Glutamine!Z38+Glutamine!$E39*Glutamine!#REF!/'In Process Calc.'!$J41,"")</f>
        <v/>
      </c>
      <c r="AA47" s="244" t="str">
        <f>IF(Glutamine!$E39&gt;0,Glutamine!AA38+Glutamine!$E39*Glutamine!#REF!/'In Process Calc.'!$J41,"")</f>
        <v/>
      </c>
      <c r="AB47" s="244" t="str">
        <f>IF(Glutamine!$E39&gt;0,Glutamine!AB38+Glutamine!$E39*Glutamine!#REF!/'In Process Calc.'!$J41,"")</f>
        <v/>
      </c>
      <c r="AC47" s="244" t="str">
        <f>IF(Glutamine!$E39&gt;0,Glutamine!AC38+Glutamine!$E39*Glutamine!#REF!/'In Process Calc.'!$J41,"")</f>
        <v/>
      </c>
      <c r="AD47" s="244" t="str">
        <f>IF(Glutamine!$E39&gt;0,Glutamine!AD38+Glutamine!$E39*Glutamine!#REF!/'In Process Calc.'!$J41,"")</f>
        <v/>
      </c>
      <c r="AE47" s="244" t="str">
        <f>IF(Glutamine!$E39&gt;0,Glutamine!AE38+Glutamine!$E39*Glutamine!#REF!/'In Process Calc.'!$J41,"")</f>
        <v/>
      </c>
      <c r="AF47" s="244" t="str">
        <f>IF(Glutamine!$E39&gt;0,Glutamine!AF38+Glutamine!$E39*Glutamine!#REF!/'In Process Calc.'!$J41,"")</f>
        <v/>
      </c>
      <c r="AG47" s="244" t="str">
        <f>IF(Glutamine!$E39&gt;0,Glutamine!AG38+Glutamine!$E39*Glutamine!#REF!/'In Process Calc.'!$J41,"")</f>
        <v/>
      </c>
      <c r="AH47" s="244" t="str">
        <f>IF(Glutamine!$E39&gt;0,Glutamine!AH38+Glutamine!$E39*Glutamine!#REF!/'In Process Calc.'!$J41,"")</f>
        <v/>
      </c>
      <c r="AI47" s="244" t="str">
        <f>IF(Glutamine!$E39&gt;0,Glutamine!AI38+Glutamine!$E39*Glutamine!#REF!/'In Process Calc.'!$J41,"")</f>
        <v/>
      </c>
      <c r="AJ47" s="244" t="str">
        <f>IF(Glutamine!$E39&gt;0,Glutamine!AJ38+Glutamine!$E39*Glutamine!#REF!/'In Process Calc.'!$J41,"")</f>
        <v/>
      </c>
      <c r="AK47" s="244" t="str">
        <f>IF(Glutamine!$E39&gt;0,Glutamine!AK38+Glutamine!$E39*Glutamine!#REF!/'In Process Calc.'!$J41,"")</f>
        <v/>
      </c>
      <c r="AL47" s="244" t="str">
        <f>IF(Glutamine!$E39&gt;0,Glutamine!AL38+Glutamine!$E39*Glutamine!#REF!/'In Process Calc.'!$J41,"")</f>
        <v/>
      </c>
      <c r="AM47" s="244" t="str">
        <f>IF(Glutamine!$E39&gt;0,Glutamine!AM38+Glutamine!$E39*Glutamine!#REF!/'In Process Calc.'!$J41,"")</f>
        <v/>
      </c>
      <c r="AN47" s="244" t="str">
        <f>IF(Glutamine!$E39&gt;0,Glutamine!AN38+Glutamine!$E39*Glutamine!#REF!/'In Process Calc.'!$J41,"")</f>
        <v/>
      </c>
      <c r="AO47" s="244" t="str">
        <f>IF(Glutamine!$E39&gt;0,Glutamine!AO38+Glutamine!$E39*Glutamine!#REF!/'In Process Calc.'!$J41,"")</f>
        <v/>
      </c>
      <c r="AP47" s="244" t="str">
        <f>IF(Glutamine!$E39&gt;0,Glutamine!AP38+Glutamine!$E39*Glutamine!AQ38/'In Process Calc.'!$J41,"")</f>
        <v/>
      </c>
      <c r="AQ47" s="244" t="str">
        <f>IF(Glutamine!$E39&gt;0,Glutamine!#REF!+Glutamine!$E39*Glutamine!AR38/'In Process Calc.'!$J41,"")</f>
        <v/>
      </c>
      <c r="AR47" s="244" t="str">
        <f>IF(Glutamine!$E39&gt;0,Glutamine!#REF!,"")</f>
        <v/>
      </c>
      <c r="AS47" s="244" t="str">
        <f>IF(Glutamine!$E39&gt;0,Glutamine!#REF!,"")</f>
        <v/>
      </c>
      <c r="AT47" s="244" t="str">
        <f>IF(Glutamine!$E39&gt;0,Glutamine!#REF!,"")</f>
        <v/>
      </c>
      <c r="AU47" s="244" t="str">
        <f>IF(Glutamine!$E39&gt;0,Glutamine!#REF!,"")</f>
        <v/>
      </c>
      <c r="AV47" s="244" t="str">
        <f>IF(Glutamine!$E39&gt;0,Glutamine!#REF!,"")</f>
        <v/>
      </c>
      <c r="AW47" s="244" t="str">
        <f>IF(Glutamine!$E39&gt;0,Glutamine!#REF!,"")</f>
        <v/>
      </c>
      <c r="AX47" s="244" t="str">
        <f>IF(Glutamine!$E39&gt;0,Glutamine!#REF!,"")</f>
        <v/>
      </c>
      <c r="AY47" s="244" t="str">
        <f>IF(Glutamine!$E39&gt;0,Glutamine!#REF!,"")</f>
        <v/>
      </c>
      <c r="AZ47" s="244" t="str">
        <f>IF(Glutamine!$E39&gt;0,Glutamine!#REF!,"")</f>
        <v/>
      </c>
      <c r="BA47" s="244" t="str">
        <f>IF(Glutamine!$E39&gt;0,Glutamine!#REF!,"")</f>
        <v/>
      </c>
      <c r="BB47" s="244" t="str">
        <f>IF(Glutamine!$E39&gt;0,Glutamine!#REF!,"")</f>
        <v/>
      </c>
      <c r="BC47" s="244" t="str">
        <f>IF(Glutamine!$E39&gt;0,Glutamine!#REF!,"")</f>
        <v/>
      </c>
      <c r="BD47" s="244" t="str">
        <f>IF(Glutamine!$E39&gt;0,Glutamine!#REF!,"")</f>
        <v/>
      </c>
      <c r="BE47" s="244" t="str">
        <f>IF(Glutamine!$E39&gt;0,Glutamine!#REF!,"")</f>
        <v/>
      </c>
      <c r="BF47" s="244" t="str">
        <f>IF(Glutamine!$E39&gt;0,Glutamine!#REF!,"")</f>
        <v/>
      </c>
      <c r="BG47" s="244" t="str">
        <f>IF(Glutamine!$E39&gt;0,Glutamine!#REF!,"")</f>
        <v/>
      </c>
      <c r="BH47" s="244" t="str">
        <f>IF(Glutamine!$E39&gt;0,Glutamine!#REF!,"")</f>
        <v/>
      </c>
      <c r="BI47" s="244" t="str">
        <f>IF(Glutamine!$E39&gt;0,Glutamine!#REF!,"")</f>
        <v/>
      </c>
      <c r="BJ47" s="244" t="str">
        <f>IF(Glutamine!$E39&gt;0,Glutamine!#REF!,"")</f>
        <v/>
      </c>
      <c r="BK47" s="244" t="str">
        <f>IF(Glutamine!$E39&gt;0,Glutamine!#REF!,"")</f>
        <v/>
      </c>
      <c r="BL47" s="244" t="str">
        <f>IF(Glutamine!$E39&gt;0,Glutamine!#REF!,"")</f>
        <v/>
      </c>
      <c r="BM47" s="244" t="str">
        <f>IF(Glutamine!$E39&gt;0,Glutamine!#REF!,"")</f>
        <v/>
      </c>
      <c r="BN47" s="244" t="str">
        <f>IF(Glutamine!$E39&gt;0,'In Process Calc.'!B40,"")</f>
        <v/>
      </c>
      <c r="BO47" s="244" t="str">
        <f>IF(Glutamine!$E39&gt;0,'In Process Calc.'!C40,"")</f>
        <v/>
      </c>
    </row>
    <row r="48" spans="1:67">
      <c r="A48" s="238" t="str">
        <f>IF(Glutamine!$E40&gt;0,Glutamine!$B$1,"")</f>
        <v/>
      </c>
      <c r="B48" s="238" t="str">
        <f>IF(Glutamine!$E40&gt;0,Glutamine!A39+0.1,"")</f>
        <v/>
      </c>
      <c r="C48" s="242" t="str">
        <f>IF(Glutamine!$E40&gt;0,Glutamine!B39,"")</f>
        <v/>
      </c>
      <c r="D48" s="247" t="str">
        <f>IF(Glutamine!$E40&gt;0,Glutamine!C39,"")</f>
        <v/>
      </c>
      <c r="E48" s="238" t="str">
        <f>IF(Glutamine!$E40&gt;0,Glutamine!D39,"")</f>
        <v/>
      </c>
      <c r="F48" s="238" t="str">
        <f>IF(Glutamine!$E40&gt;0,Glutamine!E39,"")</f>
        <v/>
      </c>
      <c r="G48" s="238" t="str">
        <f>IF(Glutamine!$E40&gt;0,Glutamine!G39,"")</f>
        <v/>
      </c>
      <c r="H48" s="243" t="str">
        <f>IF(Glutamine!$E40&gt;0,Glutamine!H39,"")</f>
        <v/>
      </c>
      <c r="I48" s="243" t="str">
        <f>IF(Glutamine!$E40&gt;0,Glutamine!I39,"")</f>
        <v/>
      </c>
      <c r="J48" s="243" t="str">
        <f>IF(Glutamine!$E40&gt;0,Glutamine!J39,"")</f>
        <v/>
      </c>
      <c r="K48" s="243" t="str">
        <f>IF(Glutamine!$E40&gt;0,Glutamine!K39,"")</f>
        <v/>
      </c>
      <c r="L48" s="238" t="str">
        <f>IF(Glutamine!$E40&gt;0,Glutamine!L39,"")</f>
        <v/>
      </c>
      <c r="M48" s="238" t="str">
        <f>IF(Glutamine!$E40&gt;0,Glutamine!M39,"")</f>
        <v/>
      </c>
      <c r="N48" s="238" t="str">
        <f>IF(Glutamine!$E40&gt;0,Glutamine!N39,"")</f>
        <v/>
      </c>
      <c r="O48" s="238" t="str">
        <f>IF(Glutamine!$E40&gt;0,Glutamine!O39,"")</f>
        <v/>
      </c>
      <c r="P48" s="238" t="str">
        <f>IF(Glutamine!$E40&gt;0,Glutamine!P39,"")</f>
        <v/>
      </c>
      <c r="Q48" s="238" t="str">
        <f>IF(Glutamine!$E40&gt;0,Glutamine!Q39,"")</f>
        <v/>
      </c>
      <c r="R48" s="238" t="str">
        <f>IF(Glutamine!$E40&gt;0,Glutamine!R39,"")</f>
        <v/>
      </c>
      <c r="S48" s="238" t="str">
        <f>IF(Glutamine!$E40&gt;0,Glutamine!S39,"")</f>
        <v/>
      </c>
      <c r="T48" s="244" t="str">
        <f>IF(Glutamine!$E40&gt;0,Glutamine!T39+Glutamine!$E40*Glutamine!#REF!/'In Process Calc.'!$J42,"")</f>
        <v/>
      </c>
      <c r="U48" s="244" t="str">
        <f>IF(Glutamine!$E40&gt;0,Glutamine!U39+Glutamine!$E40*Glutamine!#REF!/'In Process Calc.'!$J42,"")</f>
        <v/>
      </c>
      <c r="V48" s="244" t="str">
        <f>IF(Glutamine!$E40&gt;0,Glutamine!V39+Glutamine!$E40*Glutamine!#REF!/'In Process Calc.'!$J42,"")</f>
        <v/>
      </c>
      <c r="W48" s="244" t="str">
        <f>IF(Glutamine!$E40&gt;0,Glutamine!W39+Glutamine!$E40*Glutamine!#REF!/'In Process Calc.'!$J42,"")</f>
        <v/>
      </c>
      <c r="X48" s="244" t="str">
        <f>IF(Glutamine!$E40&gt;0,Glutamine!X39+Glutamine!$E40*Glutamine!#REF!/'In Process Calc.'!$J42,"")</f>
        <v/>
      </c>
      <c r="Y48" s="244" t="str">
        <f>IF(Glutamine!$E40&gt;0,Glutamine!Y39+Glutamine!$E40*Glutamine!#REF!/'In Process Calc.'!$J42,"")</f>
        <v/>
      </c>
      <c r="Z48" s="244" t="str">
        <f>IF(Glutamine!$E40&gt;0,Glutamine!Z39+Glutamine!$E40*Glutamine!#REF!/'In Process Calc.'!$J42,"")</f>
        <v/>
      </c>
      <c r="AA48" s="244" t="str">
        <f>IF(Glutamine!$E40&gt;0,Glutamine!AA39+Glutamine!$E40*Glutamine!#REF!/'In Process Calc.'!$J42,"")</f>
        <v/>
      </c>
      <c r="AB48" s="244" t="str">
        <f>IF(Glutamine!$E40&gt;0,Glutamine!AB39+Glutamine!$E40*Glutamine!#REF!/'In Process Calc.'!$J42,"")</f>
        <v/>
      </c>
      <c r="AC48" s="244" t="str">
        <f>IF(Glutamine!$E40&gt;0,Glutamine!AC39+Glutamine!$E40*Glutamine!#REF!/'In Process Calc.'!$J42,"")</f>
        <v/>
      </c>
      <c r="AD48" s="244" t="str">
        <f>IF(Glutamine!$E40&gt;0,Glutamine!AD39+Glutamine!$E40*Glutamine!#REF!/'In Process Calc.'!$J42,"")</f>
        <v/>
      </c>
      <c r="AE48" s="244" t="str">
        <f>IF(Glutamine!$E40&gt;0,Glutamine!AE39+Glutamine!$E40*Glutamine!#REF!/'In Process Calc.'!$J42,"")</f>
        <v/>
      </c>
      <c r="AF48" s="244" t="str">
        <f>IF(Glutamine!$E40&gt;0,Glutamine!AF39+Glutamine!$E40*Glutamine!#REF!/'In Process Calc.'!$J42,"")</f>
        <v/>
      </c>
      <c r="AG48" s="244" t="str">
        <f>IF(Glutamine!$E40&gt;0,Glutamine!AG39+Glutamine!$E40*Glutamine!#REF!/'In Process Calc.'!$J42,"")</f>
        <v/>
      </c>
      <c r="AH48" s="244" t="str">
        <f>IF(Glutamine!$E40&gt;0,Glutamine!AH39+Glutamine!$E40*Glutamine!#REF!/'In Process Calc.'!$J42,"")</f>
        <v/>
      </c>
      <c r="AI48" s="244" t="str">
        <f>IF(Glutamine!$E40&gt;0,Glutamine!AI39+Glutamine!$E40*Glutamine!#REF!/'In Process Calc.'!$J42,"")</f>
        <v/>
      </c>
      <c r="AJ48" s="244" t="str">
        <f>IF(Glutamine!$E40&gt;0,Glutamine!AJ39+Glutamine!$E40*Glutamine!#REF!/'In Process Calc.'!$J42,"")</f>
        <v/>
      </c>
      <c r="AK48" s="244" t="str">
        <f>IF(Glutamine!$E40&gt;0,Glutamine!AK39+Glutamine!$E40*Glutamine!#REF!/'In Process Calc.'!$J42,"")</f>
        <v/>
      </c>
      <c r="AL48" s="244" t="str">
        <f>IF(Glutamine!$E40&gt;0,Glutamine!AL39+Glutamine!$E40*Glutamine!#REF!/'In Process Calc.'!$J42,"")</f>
        <v/>
      </c>
      <c r="AM48" s="244" t="str">
        <f>IF(Glutamine!$E40&gt;0,Glutamine!AM39+Glutamine!$E40*Glutamine!#REF!/'In Process Calc.'!$J42,"")</f>
        <v/>
      </c>
      <c r="AN48" s="244" t="str">
        <f>IF(Glutamine!$E40&gt;0,Glutamine!AN39+Glutamine!$E40*Glutamine!#REF!/'In Process Calc.'!$J42,"")</f>
        <v/>
      </c>
      <c r="AO48" s="244" t="str">
        <f>IF(Glutamine!$E40&gt;0,Glutamine!AO39+Glutamine!$E40*Glutamine!#REF!/'In Process Calc.'!$J42,"")</f>
        <v/>
      </c>
      <c r="AP48" s="244" t="str">
        <f>IF(Glutamine!$E40&gt;0,Glutamine!AP39+Glutamine!$E40*Glutamine!AQ39/'In Process Calc.'!$J42,"")</f>
        <v/>
      </c>
      <c r="AQ48" s="244" t="str">
        <f>IF(Glutamine!$E40&gt;0,Glutamine!#REF!+Glutamine!$E40*Glutamine!AR39/'In Process Calc.'!$J42,"")</f>
        <v/>
      </c>
      <c r="AR48" s="244" t="str">
        <f>IF(Glutamine!$E40&gt;0,Glutamine!#REF!,"")</f>
        <v/>
      </c>
      <c r="AS48" s="244" t="str">
        <f>IF(Glutamine!$E40&gt;0,Glutamine!#REF!,"")</f>
        <v/>
      </c>
      <c r="AT48" s="244" t="str">
        <f>IF(Glutamine!$E40&gt;0,Glutamine!#REF!,"")</f>
        <v/>
      </c>
      <c r="AU48" s="244" t="str">
        <f>IF(Glutamine!$E40&gt;0,Glutamine!#REF!,"")</f>
        <v/>
      </c>
      <c r="AV48" s="244" t="str">
        <f>IF(Glutamine!$E40&gt;0,Glutamine!#REF!,"")</f>
        <v/>
      </c>
      <c r="AW48" s="244" t="str">
        <f>IF(Glutamine!$E40&gt;0,Glutamine!#REF!,"")</f>
        <v/>
      </c>
      <c r="AX48" s="244" t="str">
        <f>IF(Glutamine!$E40&gt;0,Glutamine!#REF!,"")</f>
        <v/>
      </c>
      <c r="AY48" s="244" t="str">
        <f>IF(Glutamine!$E40&gt;0,Glutamine!#REF!,"")</f>
        <v/>
      </c>
      <c r="AZ48" s="244" t="str">
        <f>IF(Glutamine!$E40&gt;0,Glutamine!#REF!,"")</f>
        <v/>
      </c>
      <c r="BA48" s="244" t="str">
        <f>IF(Glutamine!$E40&gt;0,Glutamine!#REF!,"")</f>
        <v/>
      </c>
      <c r="BB48" s="244" t="str">
        <f>IF(Glutamine!$E40&gt;0,Glutamine!#REF!,"")</f>
        <v/>
      </c>
      <c r="BC48" s="244" t="str">
        <f>IF(Glutamine!$E40&gt;0,Glutamine!#REF!,"")</f>
        <v/>
      </c>
      <c r="BD48" s="244" t="str">
        <f>IF(Glutamine!$E40&gt;0,Glutamine!#REF!,"")</f>
        <v/>
      </c>
      <c r="BE48" s="244" t="str">
        <f>IF(Glutamine!$E40&gt;0,Glutamine!#REF!,"")</f>
        <v/>
      </c>
      <c r="BF48" s="244" t="str">
        <f>IF(Glutamine!$E40&gt;0,Glutamine!#REF!,"")</f>
        <v/>
      </c>
      <c r="BG48" s="244" t="str">
        <f>IF(Glutamine!$E40&gt;0,Glutamine!#REF!,"")</f>
        <v/>
      </c>
      <c r="BH48" s="244" t="str">
        <f>IF(Glutamine!$E40&gt;0,Glutamine!#REF!,"")</f>
        <v/>
      </c>
      <c r="BI48" s="244" t="str">
        <f>IF(Glutamine!$E40&gt;0,Glutamine!#REF!,"")</f>
        <v/>
      </c>
      <c r="BJ48" s="244" t="str">
        <f>IF(Glutamine!$E40&gt;0,Glutamine!#REF!,"")</f>
        <v/>
      </c>
      <c r="BK48" s="244" t="str">
        <f>IF(Glutamine!$E40&gt;0,Glutamine!#REF!,"")</f>
        <v/>
      </c>
      <c r="BL48" s="244" t="str">
        <f>IF(Glutamine!$E40&gt;0,Glutamine!#REF!,"")</f>
        <v/>
      </c>
      <c r="BM48" s="244" t="str">
        <f>IF(Glutamine!$E40&gt;0,Glutamine!#REF!,"")</f>
        <v/>
      </c>
      <c r="BN48" s="244" t="str">
        <f>IF(Glutamine!$E40&gt;0,'In Process Calc.'!B41,"")</f>
        <v/>
      </c>
      <c r="BO48" s="244" t="str">
        <f>IF(Glutamine!$E40&gt;0,'In Process Calc.'!C41,"")</f>
        <v/>
      </c>
    </row>
    <row r="49" spans="1:67">
      <c r="A49" s="238" t="str">
        <f>IF(Glutamine!$E41&gt;0,Glutamine!$B$1,"")</f>
        <v/>
      </c>
      <c r="B49" s="238" t="str">
        <f>IF(Glutamine!$E41&gt;0,Glutamine!A40+0.1,"")</f>
        <v/>
      </c>
      <c r="C49" s="242" t="str">
        <f>IF(Glutamine!$E41&gt;0,Glutamine!B40,"")</f>
        <v/>
      </c>
      <c r="D49" s="247" t="str">
        <f>IF(Glutamine!$E41&gt;0,Glutamine!C40,"")</f>
        <v/>
      </c>
      <c r="E49" s="238" t="str">
        <f>IF(Glutamine!$E41&gt;0,Glutamine!D40,"")</f>
        <v/>
      </c>
      <c r="F49" s="238" t="str">
        <f>IF(Glutamine!$E41&gt;0,Glutamine!E40,"")</f>
        <v/>
      </c>
      <c r="G49" s="238" t="str">
        <f>IF(Glutamine!$E41&gt;0,Glutamine!G40,"")</f>
        <v/>
      </c>
      <c r="H49" s="243" t="str">
        <f>IF(Glutamine!$E41&gt;0,Glutamine!H40,"")</f>
        <v/>
      </c>
      <c r="I49" s="243" t="str">
        <f>IF(Glutamine!$E41&gt;0,Glutamine!I40,"")</f>
        <v/>
      </c>
      <c r="J49" s="243" t="str">
        <f>IF(Glutamine!$E41&gt;0,Glutamine!J40,"")</f>
        <v/>
      </c>
      <c r="K49" s="243" t="str">
        <f>IF(Glutamine!$E41&gt;0,Glutamine!K40,"")</f>
        <v/>
      </c>
      <c r="L49" s="238" t="str">
        <f>IF(Glutamine!$E41&gt;0,Glutamine!L40,"")</f>
        <v/>
      </c>
      <c r="M49" s="238" t="str">
        <f>IF(Glutamine!$E41&gt;0,Glutamine!M40,"")</f>
        <v/>
      </c>
      <c r="N49" s="238" t="str">
        <f>IF(Glutamine!$E41&gt;0,Glutamine!N40,"")</f>
        <v/>
      </c>
      <c r="O49" s="238" t="str">
        <f>IF(Glutamine!$E41&gt;0,Glutamine!O40,"")</f>
        <v/>
      </c>
      <c r="P49" s="238" t="str">
        <f>IF(Glutamine!$E41&gt;0,Glutamine!P40,"")</f>
        <v/>
      </c>
      <c r="Q49" s="238" t="str">
        <f>IF(Glutamine!$E41&gt;0,Glutamine!Q40,"")</f>
        <v/>
      </c>
      <c r="R49" s="238" t="str">
        <f>IF(Glutamine!$E41&gt;0,Glutamine!R40,"")</f>
        <v/>
      </c>
      <c r="S49" s="238" t="str">
        <f>IF(Glutamine!$E41&gt;0,Glutamine!S40,"")</f>
        <v/>
      </c>
      <c r="T49" s="244" t="str">
        <f>IF(Glutamine!$E41&gt;0,Glutamine!T40+Glutamine!$E41*Glutamine!#REF!/'In Process Calc.'!$J43,"")</f>
        <v/>
      </c>
      <c r="U49" s="244" t="str">
        <f>IF(Glutamine!$E41&gt;0,Glutamine!U40+Glutamine!$E41*Glutamine!#REF!/'In Process Calc.'!$J43,"")</f>
        <v/>
      </c>
      <c r="V49" s="244" t="str">
        <f>IF(Glutamine!$E41&gt;0,Glutamine!V40+Glutamine!$E41*Glutamine!#REF!/'In Process Calc.'!$J43,"")</f>
        <v/>
      </c>
      <c r="W49" s="244" t="str">
        <f>IF(Glutamine!$E41&gt;0,Glutamine!W40+Glutamine!$E41*Glutamine!#REF!/'In Process Calc.'!$J43,"")</f>
        <v/>
      </c>
      <c r="X49" s="244" t="str">
        <f>IF(Glutamine!$E41&gt;0,Glutamine!X40+Glutamine!$E41*Glutamine!#REF!/'In Process Calc.'!$J43,"")</f>
        <v/>
      </c>
      <c r="Y49" s="244" t="str">
        <f>IF(Glutamine!$E41&gt;0,Glutamine!Y40+Glutamine!$E41*Glutamine!#REF!/'In Process Calc.'!$J43,"")</f>
        <v/>
      </c>
      <c r="Z49" s="244" t="str">
        <f>IF(Glutamine!$E41&gt;0,Glutamine!Z40+Glutamine!$E41*Glutamine!#REF!/'In Process Calc.'!$J43,"")</f>
        <v/>
      </c>
      <c r="AA49" s="244" t="str">
        <f>IF(Glutamine!$E41&gt;0,Glutamine!AA40+Glutamine!$E41*Glutamine!#REF!/'In Process Calc.'!$J43,"")</f>
        <v/>
      </c>
      <c r="AB49" s="244" t="str">
        <f>IF(Glutamine!$E41&gt;0,Glutamine!AB40+Glutamine!$E41*Glutamine!#REF!/'In Process Calc.'!$J43,"")</f>
        <v/>
      </c>
      <c r="AC49" s="244" t="str">
        <f>IF(Glutamine!$E41&gt;0,Glutamine!AC40+Glutamine!$E41*Glutamine!#REF!/'In Process Calc.'!$J43,"")</f>
        <v/>
      </c>
      <c r="AD49" s="244" t="str">
        <f>IF(Glutamine!$E41&gt;0,Glutamine!AD40+Glutamine!$E41*Glutamine!#REF!/'In Process Calc.'!$J43,"")</f>
        <v/>
      </c>
      <c r="AE49" s="244" t="str">
        <f>IF(Glutamine!$E41&gt;0,Glutamine!AE40+Glutamine!$E41*Glutamine!#REF!/'In Process Calc.'!$J43,"")</f>
        <v/>
      </c>
      <c r="AF49" s="244" t="str">
        <f>IF(Glutamine!$E41&gt;0,Glutamine!AF40+Glutamine!$E41*Glutamine!#REF!/'In Process Calc.'!$J43,"")</f>
        <v/>
      </c>
      <c r="AG49" s="244" t="str">
        <f>IF(Glutamine!$E41&gt;0,Glutamine!AG40+Glutamine!$E41*Glutamine!#REF!/'In Process Calc.'!$J43,"")</f>
        <v/>
      </c>
      <c r="AH49" s="244" t="str">
        <f>IF(Glutamine!$E41&gt;0,Glutamine!AH40+Glutamine!$E41*Glutamine!#REF!/'In Process Calc.'!$J43,"")</f>
        <v/>
      </c>
      <c r="AI49" s="244" t="str">
        <f>IF(Glutamine!$E41&gt;0,Glutamine!AI40+Glutamine!$E41*Glutamine!#REF!/'In Process Calc.'!$J43,"")</f>
        <v/>
      </c>
      <c r="AJ49" s="244" t="str">
        <f>IF(Glutamine!$E41&gt;0,Glutamine!AJ40+Glutamine!$E41*Glutamine!#REF!/'In Process Calc.'!$J43,"")</f>
        <v/>
      </c>
      <c r="AK49" s="244" t="str">
        <f>IF(Glutamine!$E41&gt;0,Glutamine!AK40+Glutamine!$E41*Glutamine!#REF!/'In Process Calc.'!$J43,"")</f>
        <v/>
      </c>
      <c r="AL49" s="244" t="str">
        <f>IF(Glutamine!$E41&gt;0,Glutamine!AL40+Glutamine!$E41*Glutamine!#REF!/'In Process Calc.'!$J43,"")</f>
        <v/>
      </c>
      <c r="AM49" s="244" t="str">
        <f>IF(Glutamine!$E41&gt;0,Glutamine!AM40+Glutamine!$E41*Glutamine!#REF!/'In Process Calc.'!$J43,"")</f>
        <v/>
      </c>
      <c r="AN49" s="244" t="str">
        <f>IF(Glutamine!$E41&gt;0,Glutamine!AN40+Glutamine!$E41*Glutamine!#REF!/'In Process Calc.'!$J43,"")</f>
        <v/>
      </c>
      <c r="AO49" s="244" t="str">
        <f>IF(Glutamine!$E41&gt;0,Glutamine!AO40+Glutamine!$E41*Glutamine!#REF!/'In Process Calc.'!$J43,"")</f>
        <v/>
      </c>
      <c r="AP49" s="244" t="str">
        <f>IF(Glutamine!$E41&gt;0,Glutamine!AP40+Glutamine!$E41*Glutamine!AQ40/'In Process Calc.'!$J43,"")</f>
        <v/>
      </c>
      <c r="AQ49" s="244" t="str">
        <f>IF(Glutamine!$E41&gt;0,Glutamine!#REF!+Glutamine!$E41*Glutamine!AR40/'In Process Calc.'!$J43,"")</f>
        <v/>
      </c>
      <c r="AR49" s="244" t="str">
        <f>IF(Glutamine!$E41&gt;0,Glutamine!#REF!,"")</f>
        <v/>
      </c>
      <c r="AS49" s="244" t="str">
        <f>IF(Glutamine!$E41&gt;0,Glutamine!#REF!,"")</f>
        <v/>
      </c>
      <c r="AT49" s="244" t="str">
        <f>IF(Glutamine!$E41&gt;0,Glutamine!#REF!,"")</f>
        <v/>
      </c>
      <c r="AU49" s="244" t="str">
        <f>IF(Glutamine!$E41&gt;0,Glutamine!#REF!,"")</f>
        <v/>
      </c>
      <c r="AV49" s="244" t="str">
        <f>IF(Glutamine!$E41&gt;0,Glutamine!#REF!,"")</f>
        <v/>
      </c>
      <c r="AW49" s="244" t="str">
        <f>IF(Glutamine!$E41&gt;0,Glutamine!#REF!,"")</f>
        <v/>
      </c>
      <c r="AX49" s="244" t="str">
        <f>IF(Glutamine!$E41&gt;0,Glutamine!#REF!,"")</f>
        <v/>
      </c>
      <c r="AY49" s="244" t="str">
        <f>IF(Glutamine!$E41&gt;0,Glutamine!#REF!,"")</f>
        <v/>
      </c>
      <c r="AZ49" s="244" t="str">
        <f>IF(Glutamine!$E41&gt;0,Glutamine!#REF!,"")</f>
        <v/>
      </c>
      <c r="BA49" s="244" t="str">
        <f>IF(Glutamine!$E41&gt;0,Glutamine!#REF!,"")</f>
        <v/>
      </c>
      <c r="BB49" s="244" t="str">
        <f>IF(Glutamine!$E41&gt;0,Glutamine!#REF!,"")</f>
        <v/>
      </c>
      <c r="BC49" s="244" t="str">
        <f>IF(Glutamine!$E41&gt;0,Glutamine!#REF!,"")</f>
        <v/>
      </c>
      <c r="BD49" s="244" t="str">
        <f>IF(Glutamine!$E41&gt;0,Glutamine!#REF!,"")</f>
        <v/>
      </c>
      <c r="BE49" s="244" t="str">
        <f>IF(Glutamine!$E41&gt;0,Glutamine!#REF!,"")</f>
        <v/>
      </c>
      <c r="BF49" s="244" t="str">
        <f>IF(Glutamine!$E41&gt;0,Glutamine!#REF!,"")</f>
        <v/>
      </c>
      <c r="BG49" s="244" t="str">
        <f>IF(Glutamine!$E41&gt;0,Glutamine!#REF!,"")</f>
        <v/>
      </c>
      <c r="BH49" s="244" t="str">
        <f>IF(Glutamine!$E41&gt;0,Glutamine!#REF!,"")</f>
        <v/>
      </c>
      <c r="BI49" s="244" t="str">
        <f>IF(Glutamine!$E41&gt;0,Glutamine!#REF!,"")</f>
        <v/>
      </c>
      <c r="BJ49" s="244" t="str">
        <f>IF(Glutamine!$E41&gt;0,Glutamine!#REF!,"")</f>
        <v/>
      </c>
      <c r="BK49" s="244" t="str">
        <f>IF(Glutamine!$E41&gt;0,Glutamine!#REF!,"")</f>
        <v/>
      </c>
      <c r="BL49" s="244" t="str">
        <f>IF(Glutamine!$E41&gt;0,Glutamine!#REF!,"")</f>
        <v/>
      </c>
      <c r="BM49" s="244" t="str">
        <f>IF(Glutamine!$E41&gt;0,Glutamine!#REF!,"")</f>
        <v/>
      </c>
      <c r="BN49" s="244" t="str">
        <f>IF(Glutamine!$E41&gt;0,'In Process Calc.'!B42,"")</f>
        <v/>
      </c>
      <c r="BO49" s="244" t="str">
        <f>IF(Glutamine!$E41&gt;0,'In Process Calc.'!C42,"")</f>
        <v/>
      </c>
    </row>
    <row r="50" spans="1:67">
      <c r="A50" s="238" t="str">
        <f>IF(Glutamine!$E42&gt;0,Glutamine!$B$1,"")</f>
        <v/>
      </c>
      <c r="B50" s="238" t="str">
        <f>IF(Glutamine!$E42&gt;0,Glutamine!A41+0.1,"")</f>
        <v/>
      </c>
      <c r="C50" s="242" t="str">
        <f>IF(Glutamine!$E42&gt;0,Glutamine!B41,"")</f>
        <v/>
      </c>
      <c r="D50" s="247" t="str">
        <f>IF(Glutamine!$E42&gt;0,Glutamine!C41,"")</f>
        <v/>
      </c>
      <c r="E50" s="238" t="str">
        <f>IF(Glutamine!$E42&gt;0,Glutamine!D41,"")</f>
        <v/>
      </c>
      <c r="F50" s="238" t="str">
        <f>IF(Glutamine!$E42&gt;0,Glutamine!E41,"")</f>
        <v/>
      </c>
      <c r="G50" s="238" t="str">
        <f>IF(Glutamine!$E42&gt;0,Glutamine!G41,"")</f>
        <v/>
      </c>
      <c r="H50" s="243" t="str">
        <f>IF(Glutamine!$E42&gt;0,Glutamine!H41,"")</f>
        <v/>
      </c>
      <c r="I50" s="243" t="str">
        <f>IF(Glutamine!$E42&gt;0,Glutamine!I41,"")</f>
        <v/>
      </c>
      <c r="J50" s="243" t="str">
        <f>IF(Glutamine!$E42&gt;0,Glutamine!J41,"")</f>
        <v/>
      </c>
      <c r="K50" s="243" t="str">
        <f>IF(Glutamine!$E42&gt;0,Glutamine!K41,"")</f>
        <v/>
      </c>
      <c r="L50" s="238" t="str">
        <f>IF(Glutamine!$E42&gt;0,Glutamine!L41,"")</f>
        <v/>
      </c>
      <c r="M50" s="238" t="str">
        <f>IF(Glutamine!$E42&gt;0,Glutamine!M41,"")</f>
        <v/>
      </c>
      <c r="N50" s="238" t="str">
        <f>IF(Glutamine!$E42&gt;0,Glutamine!N41,"")</f>
        <v/>
      </c>
      <c r="O50" s="238" t="str">
        <f>IF(Glutamine!$E42&gt;0,Glutamine!O41,"")</f>
        <v/>
      </c>
      <c r="P50" s="238" t="str">
        <f>IF(Glutamine!$E42&gt;0,Glutamine!P41,"")</f>
        <v/>
      </c>
      <c r="Q50" s="238" t="str">
        <f>IF(Glutamine!$E42&gt;0,Glutamine!Q41,"")</f>
        <v/>
      </c>
      <c r="R50" s="238" t="str">
        <f>IF(Glutamine!$E42&gt;0,Glutamine!R41,"")</f>
        <v/>
      </c>
      <c r="S50" s="238" t="str">
        <f>IF(Glutamine!$E42&gt;0,Glutamine!S41,"")</f>
        <v/>
      </c>
      <c r="T50" s="244" t="str">
        <f>IF(Glutamine!$E42&gt;0,Glutamine!T41+Glutamine!$E42*Glutamine!#REF!/'In Process Calc.'!$J44,"")</f>
        <v/>
      </c>
      <c r="U50" s="244" t="str">
        <f>IF(Glutamine!$E42&gt;0,Glutamine!U41+Glutamine!$E42*Glutamine!#REF!/'In Process Calc.'!$J44,"")</f>
        <v/>
      </c>
      <c r="V50" s="244" t="str">
        <f>IF(Glutamine!$E42&gt;0,Glutamine!V41+Glutamine!$E42*Glutamine!#REF!/'In Process Calc.'!$J44,"")</f>
        <v/>
      </c>
      <c r="W50" s="244" t="str">
        <f>IF(Glutamine!$E42&gt;0,Glutamine!W41+Glutamine!$E42*Glutamine!#REF!/'In Process Calc.'!$J44,"")</f>
        <v/>
      </c>
      <c r="X50" s="244" t="str">
        <f>IF(Glutamine!$E42&gt;0,Glutamine!X41+Glutamine!$E42*Glutamine!#REF!/'In Process Calc.'!$J44,"")</f>
        <v/>
      </c>
      <c r="Y50" s="244" t="str">
        <f>IF(Glutamine!$E42&gt;0,Glutamine!Y41+Glutamine!$E42*Glutamine!#REF!/'In Process Calc.'!$J44,"")</f>
        <v/>
      </c>
      <c r="Z50" s="244" t="str">
        <f>IF(Glutamine!$E42&gt;0,Glutamine!Z41+Glutamine!$E42*Glutamine!#REF!/'In Process Calc.'!$J44,"")</f>
        <v/>
      </c>
      <c r="AA50" s="244" t="str">
        <f>IF(Glutamine!$E42&gt;0,Glutamine!AA41+Glutamine!$E42*Glutamine!#REF!/'In Process Calc.'!$J44,"")</f>
        <v/>
      </c>
      <c r="AB50" s="244" t="str">
        <f>IF(Glutamine!$E42&gt;0,Glutamine!AB41+Glutamine!$E42*Glutamine!#REF!/'In Process Calc.'!$J44,"")</f>
        <v/>
      </c>
      <c r="AC50" s="244" t="str">
        <f>IF(Glutamine!$E42&gt;0,Glutamine!AC41+Glutamine!$E42*Glutamine!#REF!/'In Process Calc.'!$J44,"")</f>
        <v/>
      </c>
      <c r="AD50" s="244" t="str">
        <f>IF(Glutamine!$E42&gt;0,Glutamine!AD41+Glutamine!$E42*Glutamine!#REF!/'In Process Calc.'!$J44,"")</f>
        <v/>
      </c>
      <c r="AE50" s="244" t="str">
        <f>IF(Glutamine!$E42&gt;0,Glutamine!AE41+Glutamine!$E42*Glutamine!#REF!/'In Process Calc.'!$J44,"")</f>
        <v/>
      </c>
      <c r="AF50" s="244" t="str">
        <f>IF(Glutamine!$E42&gt;0,Glutamine!AF41+Glutamine!$E42*Glutamine!#REF!/'In Process Calc.'!$J44,"")</f>
        <v/>
      </c>
      <c r="AG50" s="244" t="str">
        <f>IF(Glutamine!$E42&gt;0,Glutamine!AG41+Glutamine!$E42*Glutamine!#REF!/'In Process Calc.'!$J44,"")</f>
        <v/>
      </c>
      <c r="AH50" s="244" t="str">
        <f>IF(Glutamine!$E42&gt;0,Glutamine!AH41+Glutamine!$E42*Glutamine!#REF!/'In Process Calc.'!$J44,"")</f>
        <v/>
      </c>
      <c r="AI50" s="244" t="str">
        <f>IF(Glutamine!$E42&gt;0,Glutamine!AI41+Glutamine!$E42*Glutamine!#REF!/'In Process Calc.'!$J44,"")</f>
        <v/>
      </c>
      <c r="AJ50" s="244" t="str">
        <f>IF(Glutamine!$E42&gt;0,Glutamine!AJ41+Glutamine!$E42*Glutamine!#REF!/'In Process Calc.'!$J44,"")</f>
        <v/>
      </c>
      <c r="AK50" s="244" t="str">
        <f>IF(Glutamine!$E42&gt;0,Glutamine!AK41+Glutamine!$E42*Glutamine!#REF!/'In Process Calc.'!$J44,"")</f>
        <v/>
      </c>
      <c r="AL50" s="244" t="str">
        <f>IF(Glutamine!$E42&gt;0,Glutamine!AL41+Glutamine!$E42*Glutamine!#REF!/'In Process Calc.'!$J44,"")</f>
        <v/>
      </c>
      <c r="AM50" s="244" t="str">
        <f>IF(Glutamine!$E42&gt;0,Glutamine!AM41+Glutamine!$E42*Glutamine!#REF!/'In Process Calc.'!$J44,"")</f>
        <v/>
      </c>
      <c r="AN50" s="244" t="str">
        <f>IF(Glutamine!$E42&gt;0,Glutamine!AN41+Glutamine!$E42*Glutamine!#REF!/'In Process Calc.'!$J44,"")</f>
        <v/>
      </c>
      <c r="AO50" s="244" t="str">
        <f>IF(Glutamine!$E42&gt;0,Glutamine!AO41+Glutamine!$E42*Glutamine!#REF!/'In Process Calc.'!$J44,"")</f>
        <v/>
      </c>
      <c r="AP50" s="244" t="str">
        <f>IF(Glutamine!$E42&gt;0,Glutamine!AP41+Glutamine!$E42*Glutamine!AQ41/'In Process Calc.'!$J44,"")</f>
        <v/>
      </c>
      <c r="AQ50" s="244" t="str">
        <f>IF(Glutamine!$E42&gt;0,Glutamine!#REF!+Glutamine!$E42*Glutamine!AR41/'In Process Calc.'!$J44,"")</f>
        <v/>
      </c>
      <c r="AR50" s="244" t="str">
        <f>IF(Glutamine!$E42&gt;0,Glutamine!#REF!,"")</f>
        <v/>
      </c>
      <c r="AS50" s="244" t="str">
        <f>IF(Glutamine!$E42&gt;0,Glutamine!#REF!,"")</f>
        <v/>
      </c>
      <c r="AT50" s="244" t="str">
        <f>IF(Glutamine!$E42&gt;0,Glutamine!#REF!,"")</f>
        <v/>
      </c>
      <c r="AU50" s="244" t="str">
        <f>IF(Glutamine!$E42&gt;0,Glutamine!#REF!,"")</f>
        <v/>
      </c>
      <c r="AV50" s="244" t="str">
        <f>IF(Glutamine!$E42&gt;0,Glutamine!#REF!,"")</f>
        <v/>
      </c>
      <c r="AW50" s="244" t="str">
        <f>IF(Glutamine!$E42&gt;0,Glutamine!#REF!,"")</f>
        <v/>
      </c>
      <c r="AX50" s="244" t="str">
        <f>IF(Glutamine!$E42&gt;0,Glutamine!#REF!,"")</f>
        <v/>
      </c>
      <c r="AY50" s="244" t="str">
        <f>IF(Glutamine!$E42&gt;0,Glutamine!#REF!,"")</f>
        <v/>
      </c>
      <c r="AZ50" s="244" t="str">
        <f>IF(Glutamine!$E42&gt;0,Glutamine!#REF!,"")</f>
        <v/>
      </c>
      <c r="BA50" s="244" t="str">
        <f>IF(Glutamine!$E42&gt;0,Glutamine!#REF!,"")</f>
        <v/>
      </c>
      <c r="BB50" s="244" t="str">
        <f>IF(Glutamine!$E42&gt;0,Glutamine!#REF!,"")</f>
        <v/>
      </c>
      <c r="BC50" s="244" t="str">
        <f>IF(Glutamine!$E42&gt;0,Glutamine!#REF!,"")</f>
        <v/>
      </c>
      <c r="BD50" s="244" t="str">
        <f>IF(Glutamine!$E42&gt;0,Glutamine!#REF!,"")</f>
        <v/>
      </c>
      <c r="BE50" s="244" t="str">
        <f>IF(Glutamine!$E42&gt;0,Glutamine!#REF!,"")</f>
        <v/>
      </c>
      <c r="BF50" s="244" t="str">
        <f>IF(Glutamine!$E42&gt;0,Glutamine!#REF!,"")</f>
        <v/>
      </c>
      <c r="BG50" s="244" t="str">
        <f>IF(Glutamine!$E42&gt;0,Glutamine!#REF!,"")</f>
        <v/>
      </c>
      <c r="BH50" s="244" t="str">
        <f>IF(Glutamine!$E42&gt;0,Glutamine!#REF!,"")</f>
        <v/>
      </c>
      <c r="BI50" s="244" t="str">
        <f>IF(Glutamine!$E42&gt;0,Glutamine!#REF!,"")</f>
        <v/>
      </c>
      <c r="BJ50" s="244" t="str">
        <f>IF(Glutamine!$E42&gt;0,Glutamine!#REF!,"")</f>
        <v/>
      </c>
      <c r="BK50" s="244" t="str">
        <f>IF(Glutamine!$E42&gt;0,Glutamine!#REF!,"")</f>
        <v/>
      </c>
      <c r="BL50" s="244" t="str">
        <f>IF(Glutamine!$E42&gt;0,Glutamine!#REF!,"")</f>
        <v/>
      </c>
      <c r="BM50" s="244" t="str">
        <f>IF(Glutamine!$E42&gt;0,Glutamine!#REF!,"")</f>
        <v/>
      </c>
      <c r="BN50" s="244" t="str">
        <f>IF(Glutamine!$E42&gt;0,'In Process Calc.'!B43,"")</f>
        <v/>
      </c>
      <c r="BO50" s="244" t="str">
        <f>IF(Glutamine!$E42&gt;0,'In Process Calc.'!C43,"")</f>
        <v/>
      </c>
    </row>
    <row r="51" spans="1:67">
      <c r="A51" s="238" t="str">
        <f>IF(Glutamine!$E43&gt;0,Glutamine!$B$1,"")</f>
        <v/>
      </c>
      <c r="B51" s="238" t="str">
        <f>IF(Glutamine!$E43&gt;0,Glutamine!A42+0.1,"")</f>
        <v/>
      </c>
      <c r="C51" s="242" t="str">
        <f>IF(Glutamine!$E43&gt;0,Glutamine!B42,"")</f>
        <v/>
      </c>
      <c r="D51" s="247" t="str">
        <f>IF(Glutamine!$E43&gt;0,Glutamine!C42,"")</f>
        <v/>
      </c>
      <c r="E51" s="238" t="str">
        <f>IF(Glutamine!$E43&gt;0,Glutamine!D42,"")</f>
        <v/>
      </c>
      <c r="F51" s="238" t="str">
        <f>IF(Glutamine!$E43&gt;0,Glutamine!E42,"")</f>
        <v/>
      </c>
      <c r="G51" s="238" t="str">
        <f>IF(Glutamine!$E43&gt;0,Glutamine!G42,"")</f>
        <v/>
      </c>
      <c r="H51" s="243" t="str">
        <f>IF(Glutamine!$E43&gt;0,Glutamine!H42,"")</f>
        <v/>
      </c>
      <c r="I51" s="243" t="str">
        <f>IF(Glutamine!$E43&gt;0,Glutamine!I42,"")</f>
        <v/>
      </c>
      <c r="J51" s="243" t="str">
        <f>IF(Glutamine!$E43&gt;0,Glutamine!J42,"")</f>
        <v/>
      </c>
      <c r="K51" s="243" t="str">
        <f>IF(Glutamine!$E43&gt;0,Glutamine!K42,"")</f>
        <v/>
      </c>
      <c r="L51" s="238" t="str">
        <f>IF(Glutamine!$E43&gt;0,Glutamine!L42,"")</f>
        <v/>
      </c>
      <c r="M51" s="238" t="str">
        <f>IF(Glutamine!$E43&gt;0,Glutamine!M42,"")</f>
        <v/>
      </c>
      <c r="N51" s="238" t="str">
        <f>IF(Glutamine!$E43&gt;0,Glutamine!N42,"")</f>
        <v/>
      </c>
      <c r="O51" s="238" t="str">
        <f>IF(Glutamine!$E43&gt;0,Glutamine!O42,"")</f>
        <v/>
      </c>
      <c r="P51" s="238" t="str">
        <f>IF(Glutamine!$E43&gt;0,Glutamine!P42,"")</f>
        <v/>
      </c>
      <c r="Q51" s="238" t="str">
        <f>IF(Glutamine!$E43&gt;0,Glutamine!Q42,"")</f>
        <v/>
      </c>
      <c r="R51" s="238" t="str">
        <f>IF(Glutamine!$E43&gt;0,Glutamine!R42,"")</f>
        <v/>
      </c>
      <c r="S51" s="238" t="str">
        <f>IF(Glutamine!$E43&gt;0,Glutamine!S42,"")</f>
        <v/>
      </c>
      <c r="T51" s="244" t="str">
        <f>IF(Glutamine!$E43&gt;0,Glutamine!T42+Glutamine!$E43*Glutamine!#REF!/'In Process Calc.'!$J45,"")</f>
        <v/>
      </c>
      <c r="U51" s="244" t="str">
        <f>IF(Glutamine!$E43&gt;0,Glutamine!U42+Glutamine!$E43*Glutamine!#REF!/'In Process Calc.'!$J45,"")</f>
        <v/>
      </c>
      <c r="V51" s="244" t="str">
        <f>IF(Glutamine!$E43&gt;0,Glutamine!V42+Glutamine!$E43*Glutamine!#REF!/'In Process Calc.'!$J45,"")</f>
        <v/>
      </c>
      <c r="W51" s="244" t="str">
        <f>IF(Glutamine!$E43&gt;0,Glutamine!W42+Glutamine!$E43*Glutamine!#REF!/'In Process Calc.'!$J45,"")</f>
        <v/>
      </c>
      <c r="X51" s="244" t="str">
        <f>IF(Glutamine!$E43&gt;0,Glutamine!X42+Glutamine!$E43*Glutamine!#REF!/'In Process Calc.'!$J45,"")</f>
        <v/>
      </c>
      <c r="Y51" s="244" t="str">
        <f>IF(Glutamine!$E43&gt;0,Glutamine!Y42+Glutamine!$E43*Glutamine!#REF!/'In Process Calc.'!$J45,"")</f>
        <v/>
      </c>
      <c r="Z51" s="244" t="str">
        <f>IF(Glutamine!$E43&gt;0,Glutamine!Z42+Glutamine!$E43*Glutamine!#REF!/'In Process Calc.'!$J45,"")</f>
        <v/>
      </c>
      <c r="AA51" s="244" t="str">
        <f>IF(Glutamine!$E43&gt;0,Glutamine!AA42+Glutamine!$E43*Glutamine!#REF!/'In Process Calc.'!$J45,"")</f>
        <v/>
      </c>
      <c r="AB51" s="244" t="str">
        <f>IF(Glutamine!$E43&gt;0,Glutamine!AB42+Glutamine!$E43*Glutamine!#REF!/'In Process Calc.'!$J45,"")</f>
        <v/>
      </c>
      <c r="AC51" s="244" t="str">
        <f>IF(Glutamine!$E43&gt;0,Glutamine!AC42+Glutamine!$E43*Glutamine!#REF!/'In Process Calc.'!$J45,"")</f>
        <v/>
      </c>
      <c r="AD51" s="244" t="str">
        <f>IF(Glutamine!$E43&gt;0,Glutamine!AD42+Glutamine!$E43*Glutamine!#REF!/'In Process Calc.'!$J45,"")</f>
        <v/>
      </c>
      <c r="AE51" s="244" t="str">
        <f>IF(Glutamine!$E43&gt;0,Glutamine!AE42+Glutamine!$E43*Glutamine!#REF!/'In Process Calc.'!$J45,"")</f>
        <v/>
      </c>
      <c r="AF51" s="244" t="str">
        <f>IF(Glutamine!$E43&gt;0,Glutamine!AF42+Glutamine!$E43*Glutamine!#REF!/'In Process Calc.'!$J45,"")</f>
        <v/>
      </c>
      <c r="AG51" s="244" t="str">
        <f>IF(Glutamine!$E43&gt;0,Glutamine!AG42+Glutamine!$E43*Glutamine!#REF!/'In Process Calc.'!$J45,"")</f>
        <v/>
      </c>
      <c r="AH51" s="244" t="str">
        <f>IF(Glutamine!$E43&gt;0,Glutamine!AH42+Glutamine!$E43*Glutamine!#REF!/'In Process Calc.'!$J45,"")</f>
        <v/>
      </c>
      <c r="AI51" s="244" t="str">
        <f>IF(Glutamine!$E43&gt;0,Glutamine!AI42+Glutamine!$E43*Glutamine!#REF!/'In Process Calc.'!$J45,"")</f>
        <v/>
      </c>
      <c r="AJ51" s="244" t="str">
        <f>IF(Glutamine!$E43&gt;0,Glutamine!AJ42+Glutamine!$E43*Glutamine!#REF!/'In Process Calc.'!$J45,"")</f>
        <v/>
      </c>
      <c r="AK51" s="244" t="str">
        <f>IF(Glutamine!$E43&gt;0,Glutamine!AK42+Glutamine!$E43*Glutamine!#REF!/'In Process Calc.'!$J45,"")</f>
        <v/>
      </c>
      <c r="AL51" s="244" t="str">
        <f>IF(Glutamine!$E43&gt;0,Glutamine!AL42+Glutamine!$E43*Glutamine!#REF!/'In Process Calc.'!$J45,"")</f>
        <v/>
      </c>
      <c r="AM51" s="244" t="str">
        <f>IF(Glutamine!$E43&gt;0,Glutamine!AM42+Glutamine!$E43*Glutamine!#REF!/'In Process Calc.'!$J45,"")</f>
        <v/>
      </c>
      <c r="AN51" s="244" t="str">
        <f>IF(Glutamine!$E43&gt;0,Glutamine!AN42+Glutamine!$E43*Glutamine!#REF!/'In Process Calc.'!$J45,"")</f>
        <v/>
      </c>
      <c r="AO51" s="244" t="str">
        <f>IF(Glutamine!$E43&gt;0,Glutamine!AO42+Glutamine!$E43*Glutamine!#REF!/'In Process Calc.'!$J45,"")</f>
        <v/>
      </c>
      <c r="AP51" s="244" t="str">
        <f>IF(Glutamine!$E43&gt;0,Glutamine!AP42+Glutamine!$E43*Glutamine!AQ42/'In Process Calc.'!$J45,"")</f>
        <v/>
      </c>
      <c r="AQ51" s="244" t="str">
        <f>IF(Glutamine!$E43&gt;0,Glutamine!#REF!+Glutamine!$E43*Glutamine!AR42/'In Process Calc.'!$J45,"")</f>
        <v/>
      </c>
      <c r="AR51" s="244" t="str">
        <f>IF(Glutamine!$E43&gt;0,Glutamine!#REF!,"")</f>
        <v/>
      </c>
      <c r="AS51" s="244" t="str">
        <f>IF(Glutamine!$E43&gt;0,Glutamine!#REF!,"")</f>
        <v/>
      </c>
      <c r="AT51" s="244" t="str">
        <f>IF(Glutamine!$E43&gt;0,Glutamine!#REF!,"")</f>
        <v/>
      </c>
      <c r="AU51" s="244" t="str">
        <f>IF(Glutamine!$E43&gt;0,Glutamine!#REF!,"")</f>
        <v/>
      </c>
      <c r="AV51" s="244" t="str">
        <f>IF(Glutamine!$E43&gt;0,Glutamine!#REF!,"")</f>
        <v/>
      </c>
      <c r="AW51" s="244" t="str">
        <f>IF(Glutamine!$E43&gt;0,Glutamine!#REF!,"")</f>
        <v/>
      </c>
      <c r="AX51" s="244" t="str">
        <f>IF(Glutamine!$E43&gt;0,Glutamine!#REF!,"")</f>
        <v/>
      </c>
      <c r="AY51" s="244" t="str">
        <f>IF(Glutamine!$E43&gt;0,Glutamine!#REF!,"")</f>
        <v/>
      </c>
      <c r="AZ51" s="244" t="str">
        <f>IF(Glutamine!$E43&gt;0,Glutamine!#REF!,"")</f>
        <v/>
      </c>
      <c r="BA51" s="244" t="str">
        <f>IF(Glutamine!$E43&gt;0,Glutamine!#REF!,"")</f>
        <v/>
      </c>
      <c r="BB51" s="244" t="str">
        <f>IF(Glutamine!$E43&gt;0,Glutamine!#REF!,"")</f>
        <v/>
      </c>
      <c r="BC51" s="244" t="str">
        <f>IF(Glutamine!$E43&gt;0,Glutamine!#REF!,"")</f>
        <v/>
      </c>
      <c r="BD51" s="244" t="str">
        <f>IF(Glutamine!$E43&gt;0,Glutamine!#REF!,"")</f>
        <v/>
      </c>
      <c r="BE51" s="244" t="str">
        <f>IF(Glutamine!$E43&gt;0,Glutamine!#REF!,"")</f>
        <v/>
      </c>
      <c r="BF51" s="244" t="str">
        <f>IF(Glutamine!$E43&gt;0,Glutamine!#REF!,"")</f>
        <v/>
      </c>
      <c r="BG51" s="244" t="str">
        <f>IF(Glutamine!$E43&gt;0,Glutamine!#REF!,"")</f>
        <v/>
      </c>
      <c r="BH51" s="244" t="str">
        <f>IF(Glutamine!$E43&gt;0,Glutamine!#REF!,"")</f>
        <v/>
      </c>
      <c r="BI51" s="244" t="str">
        <f>IF(Glutamine!$E43&gt;0,Glutamine!#REF!,"")</f>
        <v/>
      </c>
      <c r="BJ51" s="244" t="str">
        <f>IF(Glutamine!$E43&gt;0,Glutamine!#REF!,"")</f>
        <v/>
      </c>
      <c r="BK51" s="244" t="str">
        <f>IF(Glutamine!$E43&gt;0,Glutamine!#REF!,"")</f>
        <v/>
      </c>
      <c r="BL51" s="244" t="str">
        <f>IF(Glutamine!$E43&gt;0,Glutamine!#REF!,"")</f>
        <v/>
      </c>
      <c r="BM51" s="244" t="str">
        <f>IF(Glutamine!$E43&gt;0,Glutamine!#REF!,"")</f>
        <v/>
      </c>
      <c r="BN51" s="244" t="str">
        <f>IF(Glutamine!$E43&gt;0,'In Process Calc.'!B44,"")</f>
        <v/>
      </c>
      <c r="BO51" s="244" t="str">
        <f>IF(Glutamine!$E43&gt;0,'In Process Calc.'!C44,"")</f>
        <v/>
      </c>
    </row>
    <row r="52" spans="1:67">
      <c r="A52" s="238" t="str">
        <f>IF(Glutamine!$E44&gt;0,Glutamine!$B$1,"")</f>
        <v/>
      </c>
      <c r="B52" s="238" t="str">
        <f>IF(Glutamine!$E44&gt;0,Glutamine!A43+0.1,"")</f>
        <v/>
      </c>
      <c r="C52" s="242" t="str">
        <f>IF(Glutamine!$E44&gt;0,Glutamine!B43,"")</f>
        <v/>
      </c>
      <c r="D52" s="247" t="str">
        <f>IF(Glutamine!$E44&gt;0,Glutamine!C43,"")</f>
        <v/>
      </c>
      <c r="E52" s="238" t="str">
        <f>IF(Glutamine!$E44&gt;0,Glutamine!D43,"")</f>
        <v/>
      </c>
      <c r="F52" s="238" t="str">
        <f>IF(Glutamine!$E44&gt;0,Glutamine!E43,"")</f>
        <v/>
      </c>
      <c r="G52" s="238" t="str">
        <f>IF(Glutamine!$E44&gt;0,Glutamine!G43,"")</f>
        <v/>
      </c>
      <c r="H52" s="243" t="str">
        <f>IF(Glutamine!$E44&gt;0,Glutamine!H43,"")</f>
        <v/>
      </c>
      <c r="I52" s="243" t="str">
        <f>IF(Glutamine!$E44&gt;0,Glutamine!I43,"")</f>
        <v/>
      </c>
      <c r="J52" s="243" t="str">
        <f>IF(Glutamine!$E44&gt;0,Glutamine!J43,"")</f>
        <v/>
      </c>
      <c r="K52" s="243" t="str">
        <f>IF(Glutamine!$E44&gt;0,Glutamine!K43,"")</f>
        <v/>
      </c>
      <c r="L52" s="238" t="str">
        <f>IF(Glutamine!$E44&gt;0,Glutamine!L43,"")</f>
        <v/>
      </c>
      <c r="M52" s="238" t="str">
        <f>IF(Glutamine!$E44&gt;0,Glutamine!M43,"")</f>
        <v/>
      </c>
      <c r="N52" s="238" t="str">
        <f>IF(Glutamine!$E44&gt;0,Glutamine!N43,"")</f>
        <v/>
      </c>
      <c r="O52" s="238" t="str">
        <f>IF(Glutamine!$E44&gt;0,Glutamine!O43,"")</f>
        <v/>
      </c>
      <c r="P52" s="238" t="str">
        <f>IF(Glutamine!$E44&gt;0,Glutamine!P43,"")</f>
        <v/>
      </c>
      <c r="Q52" s="238" t="str">
        <f>IF(Glutamine!$E44&gt;0,Glutamine!Q43,"")</f>
        <v/>
      </c>
      <c r="R52" s="238" t="str">
        <f>IF(Glutamine!$E44&gt;0,Glutamine!R43,"")</f>
        <v/>
      </c>
      <c r="S52" s="238" t="str">
        <f>IF(Glutamine!$E44&gt;0,Glutamine!S43,"")</f>
        <v/>
      </c>
      <c r="T52" s="244" t="str">
        <f>IF(Glutamine!$E44&gt;0,Glutamine!T43+Glutamine!$E44*Glutamine!#REF!/'In Process Calc.'!$J46,"")</f>
        <v/>
      </c>
      <c r="U52" s="244" t="str">
        <f>IF(Glutamine!$E44&gt;0,Glutamine!U43+Glutamine!$E44*Glutamine!#REF!/'In Process Calc.'!$J46,"")</f>
        <v/>
      </c>
      <c r="V52" s="244" t="str">
        <f>IF(Glutamine!$E44&gt;0,Glutamine!V43+Glutamine!$E44*Glutamine!#REF!/'In Process Calc.'!$J46,"")</f>
        <v/>
      </c>
      <c r="W52" s="244" t="str">
        <f>IF(Glutamine!$E44&gt;0,Glutamine!W43+Glutamine!$E44*Glutamine!#REF!/'In Process Calc.'!$J46,"")</f>
        <v/>
      </c>
      <c r="X52" s="244" t="str">
        <f>IF(Glutamine!$E44&gt;0,Glutamine!X43+Glutamine!$E44*Glutamine!#REF!/'In Process Calc.'!$J46,"")</f>
        <v/>
      </c>
      <c r="Y52" s="244" t="str">
        <f>IF(Glutamine!$E44&gt;0,Glutamine!Y43+Glutamine!$E44*Glutamine!#REF!/'In Process Calc.'!$J46,"")</f>
        <v/>
      </c>
      <c r="Z52" s="244" t="str">
        <f>IF(Glutamine!$E44&gt;0,Glutamine!Z43+Glutamine!$E44*Glutamine!#REF!/'In Process Calc.'!$J46,"")</f>
        <v/>
      </c>
      <c r="AA52" s="244" t="str">
        <f>IF(Glutamine!$E44&gt;0,Glutamine!AA43+Glutamine!$E44*Glutamine!#REF!/'In Process Calc.'!$J46,"")</f>
        <v/>
      </c>
      <c r="AB52" s="244" t="str">
        <f>IF(Glutamine!$E44&gt;0,Glutamine!AB43+Glutamine!$E44*Glutamine!#REF!/'In Process Calc.'!$J46,"")</f>
        <v/>
      </c>
      <c r="AC52" s="244" t="str">
        <f>IF(Glutamine!$E44&gt;0,Glutamine!AC43+Glutamine!$E44*Glutamine!#REF!/'In Process Calc.'!$J46,"")</f>
        <v/>
      </c>
      <c r="AD52" s="244" t="str">
        <f>IF(Glutamine!$E44&gt;0,Glutamine!AD43+Glutamine!$E44*Glutamine!#REF!/'In Process Calc.'!$J46,"")</f>
        <v/>
      </c>
      <c r="AE52" s="244" t="str">
        <f>IF(Glutamine!$E44&gt;0,Glutamine!AE43+Glutamine!$E44*Glutamine!#REF!/'In Process Calc.'!$J46,"")</f>
        <v/>
      </c>
      <c r="AF52" s="244" t="str">
        <f>IF(Glutamine!$E44&gt;0,Glutamine!AF43+Glutamine!$E44*Glutamine!#REF!/'In Process Calc.'!$J46,"")</f>
        <v/>
      </c>
      <c r="AG52" s="244" t="str">
        <f>IF(Glutamine!$E44&gt;0,Glutamine!AG43+Glutamine!$E44*Glutamine!#REF!/'In Process Calc.'!$J46,"")</f>
        <v/>
      </c>
      <c r="AH52" s="244" t="str">
        <f>IF(Glutamine!$E44&gt;0,Glutamine!AH43+Glutamine!$E44*Glutamine!#REF!/'In Process Calc.'!$J46,"")</f>
        <v/>
      </c>
      <c r="AI52" s="244" t="str">
        <f>IF(Glutamine!$E44&gt;0,Glutamine!AI43+Glutamine!$E44*Glutamine!#REF!/'In Process Calc.'!$J46,"")</f>
        <v/>
      </c>
      <c r="AJ52" s="244" t="str">
        <f>IF(Glutamine!$E44&gt;0,Glutamine!AJ43+Glutamine!$E44*Glutamine!#REF!/'In Process Calc.'!$J46,"")</f>
        <v/>
      </c>
      <c r="AK52" s="244" t="str">
        <f>IF(Glutamine!$E44&gt;0,Glutamine!AK43+Glutamine!$E44*Glutamine!#REF!/'In Process Calc.'!$J46,"")</f>
        <v/>
      </c>
      <c r="AL52" s="244" t="str">
        <f>IF(Glutamine!$E44&gt;0,Glutamine!AL43+Glutamine!$E44*Glutamine!#REF!/'In Process Calc.'!$J46,"")</f>
        <v/>
      </c>
      <c r="AM52" s="244" t="str">
        <f>IF(Glutamine!$E44&gt;0,Glutamine!AM43+Glutamine!$E44*Glutamine!#REF!/'In Process Calc.'!$J46,"")</f>
        <v/>
      </c>
      <c r="AN52" s="244" t="str">
        <f>IF(Glutamine!$E44&gt;0,Glutamine!AN43+Glutamine!$E44*Glutamine!#REF!/'In Process Calc.'!$J46,"")</f>
        <v/>
      </c>
      <c r="AO52" s="244" t="str">
        <f>IF(Glutamine!$E44&gt;0,Glutamine!AO43+Glutamine!$E44*Glutamine!#REF!/'In Process Calc.'!$J46,"")</f>
        <v/>
      </c>
      <c r="AP52" s="244" t="str">
        <f>IF(Glutamine!$E44&gt;0,Glutamine!AP43+Glutamine!$E44*Glutamine!AQ43/'In Process Calc.'!$J46,"")</f>
        <v/>
      </c>
      <c r="AQ52" s="244" t="str">
        <f>IF(Glutamine!$E44&gt;0,Glutamine!#REF!+Glutamine!$E44*Glutamine!AR43/'In Process Calc.'!$J46,"")</f>
        <v/>
      </c>
      <c r="AR52" s="244" t="str">
        <f>IF(Glutamine!$E44&gt;0,Glutamine!#REF!,"")</f>
        <v/>
      </c>
      <c r="AS52" s="244" t="str">
        <f>IF(Glutamine!$E44&gt;0,Glutamine!#REF!,"")</f>
        <v/>
      </c>
      <c r="AT52" s="244" t="str">
        <f>IF(Glutamine!$E44&gt;0,Glutamine!#REF!,"")</f>
        <v/>
      </c>
      <c r="AU52" s="244" t="str">
        <f>IF(Glutamine!$E44&gt;0,Glutamine!#REF!,"")</f>
        <v/>
      </c>
      <c r="AV52" s="244" t="str">
        <f>IF(Glutamine!$E44&gt;0,Glutamine!#REF!,"")</f>
        <v/>
      </c>
      <c r="AW52" s="244" t="str">
        <f>IF(Glutamine!$E44&gt;0,Glutamine!#REF!,"")</f>
        <v/>
      </c>
      <c r="AX52" s="244" t="str">
        <f>IF(Glutamine!$E44&gt;0,Glutamine!#REF!,"")</f>
        <v/>
      </c>
      <c r="AY52" s="244" t="str">
        <f>IF(Glutamine!$E44&gt;0,Glutamine!#REF!,"")</f>
        <v/>
      </c>
      <c r="AZ52" s="244" t="str">
        <f>IF(Glutamine!$E44&gt;0,Glutamine!#REF!,"")</f>
        <v/>
      </c>
      <c r="BA52" s="244" t="str">
        <f>IF(Glutamine!$E44&gt;0,Glutamine!#REF!,"")</f>
        <v/>
      </c>
      <c r="BB52" s="244" t="str">
        <f>IF(Glutamine!$E44&gt;0,Glutamine!#REF!,"")</f>
        <v/>
      </c>
      <c r="BC52" s="244" t="str">
        <f>IF(Glutamine!$E44&gt;0,Glutamine!#REF!,"")</f>
        <v/>
      </c>
      <c r="BD52" s="244" t="str">
        <f>IF(Glutamine!$E44&gt;0,Glutamine!#REF!,"")</f>
        <v/>
      </c>
      <c r="BE52" s="244" t="str">
        <f>IF(Glutamine!$E44&gt;0,Glutamine!#REF!,"")</f>
        <v/>
      </c>
      <c r="BF52" s="244" t="str">
        <f>IF(Glutamine!$E44&gt;0,Glutamine!#REF!,"")</f>
        <v/>
      </c>
      <c r="BG52" s="244" t="str">
        <f>IF(Glutamine!$E44&gt;0,Glutamine!#REF!,"")</f>
        <v/>
      </c>
      <c r="BH52" s="244" t="str">
        <f>IF(Glutamine!$E44&gt;0,Glutamine!#REF!,"")</f>
        <v/>
      </c>
      <c r="BI52" s="244" t="str">
        <f>IF(Glutamine!$E44&gt;0,Glutamine!#REF!,"")</f>
        <v/>
      </c>
      <c r="BJ52" s="244" t="str">
        <f>IF(Glutamine!$E44&gt;0,Glutamine!#REF!,"")</f>
        <v/>
      </c>
      <c r="BK52" s="244" t="str">
        <f>IF(Glutamine!$E44&gt;0,Glutamine!#REF!,"")</f>
        <v/>
      </c>
      <c r="BL52" s="244" t="str">
        <f>IF(Glutamine!$E44&gt;0,Glutamine!#REF!,"")</f>
        <v/>
      </c>
      <c r="BM52" s="244" t="str">
        <f>IF(Glutamine!$E44&gt;0,Glutamine!#REF!,"")</f>
        <v/>
      </c>
      <c r="BN52" s="244" t="str">
        <f>IF(Glutamine!$E44&gt;0,'In Process Calc.'!B45,"")</f>
        <v/>
      </c>
      <c r="BO52" s="244" t="str">
        <f>IF(Glutamine!$E44&gt;0,'In Process Calc.'!C45,"")</f>
        <v/>
      </c>
    </row>
    <row r="53" spans="1:67">
      <c r="A53" s="238" t="str">
        <f>IF(Glutamine!$E45&gt;0,Glutamine!$B$1,"")</f>
        <v/>
      </c>
      <c r="B53" s="238" t="str">
        <f>IF(Glutamine!$E45&gt;0,Glutamine!A44+0.1,"")</f>
        <v/>
      </c>
      <c r="C53" s="242" t="str">
        <f>IF(Glutamine!$E45&gt;0,Glutamine!B44,"")</f>
        <v/>
      </c>
      <c r="D53" s="247" t="str">
        <f>IF(Glutamine!$E45&gt;0,Glutamine!C44,"")</f>
        <v/>
      </c>
      <c r="E53" s="238" t="str">
        <f>IF(Glutamine!$E45&gt;0,Glutamine!D44,"")</f>
        <v/>
      </c>
      <c r="F53" s="238" t="str">
        <f>IF(Glutamine!$E45&gt;0,Glutamine!E44,"")</f>
        <v/>
      </c>
      <c r="G53" s="238" t="str">
        <f>IF(Glutamine!$E45&gt;0,Glutamine!G44,"")</f>
        <v/>
      </c>
      <c r="H53" s="243" t="str">
        <f>IF(Glutamine!$E45&gt;0,Glutamine!H44,"")</f>
        <v/>
      </c>
      <c r="I53" s="243" t="str">
        <f>IF(Glutamine!$E45&gt;0,Glutamine!I44,"")</f>
        <v/>
      </c>
      <c r="J53" s="243" t="str">
        <f>IF(Glutamine!$E45&gt;0,Glutamine!J44,"")</f>
        <v/>
      </c>
      <c r="K53" s="243" t="str">
        <f>IF(Glutamine!$E45&gt;0,Glutamine!K44,"")</f>
        <v/>
      </c>
      <c r="L53" s="238" t="str">
        <f>IF(Glutamine!$E45&gt;0,Glutamine!L44,"")</f>
        <v/>
      </c>
      <c r="M53" s="238" t="str">
        <f>IF(Glutamine!$E45&gt;0,Glutamine!M44,"")</f>
        <v/>
      </c>
      <c r="N53" s="238" t="str">
        <f>IF(Glutamine!$E45&gt;0,Glutamine!N44,"")</f>
        <v/>
      </c>
      <c r="O53" s="238" t="str">
        <f>IF(Glutamine!$E45&gt;0,Glutamine!O44,"")</f>
        <v/>
      </c>
      <c r="P53" s="238" t="str">
        <f>IF(Glutamine!$E45&gt;0,Glutamine!P44,"")</f>
        <v/>
      </c>
      <c r="Q53" s="238" t="str">
        <f>IF(Glutamine!$E45&gt;0,Glutamine!Q44,"")</f>
        <v/>
      </c>
      <c r="R53" s="238" t="str">
        <f>IF(Glutamine!$E45&gt;0,Glutamine!R44,"")</f>
        <v/>
      </c>
      <c r="S53" s="238" t="str">
        <f>IF(Glutamine!$E45&gt;0,Glutamine!S44,"")</f>
        <v/>
      </c>
      <c r="T53" s="244" t="str">
        <f>IF(Glutamine!$E45&gt;0,Glutamine!T44+Glutamine!$E45*Glutamine!#REF!/'In Process Calc.'!$J47,"")</f>
        <v/>
      </c>
      <c r="U53" s="244" t="str">
        <f>IF(Glutamine!$E45&gt;0,Glutamine!U44+Glutamine!$E45*Glutamine!#REF!/'In Process Calc.'!$J47,"")</f>
        <v/>
      </c>
      <c r="V53" s="244" t="str">
        <f>IF(Glutamine!$E45&gt;0,Glutamine!V44+Glutamine!$E45*Glutamine!#REF!/'In Process Calc.'!$J47,"")</f>
        <v/>
      </c>
      <c r="W53" s="244" t="str">
        <f>IF(Glutamine!$E45&gt;0,Glutamine!W44+Glutamine!$E45*Glutamine!#REF!/'In Process Calc.'!$J47,"")</f>
        <v/>
      </c>
      <c r="X53" s="244" t="str">
        <f>IF(Glutamine!$E45&gt;0,Glutamine!X44+Glutamine!$E45*Glutamine!#REF!/'In Process Calc.'!$J47,"")</f>
        <v/>
      </c>
      <c r="Y53" s="244" t="str">
        <f>IF(Glutamine!$E45&gt;0,Glutamine!Y44+Glutamine!$E45*Glutamine!#REF!/'In Process Calc.'!$J47,"")</f>
        <v/>
      </c>
      <c r="Z53" s="244" t="str">
        <f>IF(Glutamine!$E45&gt;0,Glutamine!Z44+Glutamine!$E45*Glutamine!#REF!/'In Process Calc.'!$J47,"")</f>
        <v/>
      </c>
      <c r="AA53" s="244" t="str">
        <f>IF(Glutamine!$E45&gt;0,Glutamine!AA44+Glutamine!$E45*Glutamine!#REF!/'In Process Calc.'!$J47,"")</f>
        <v/>
      </c>
      <c r="AB53" s="244" t="str">
        <f>IF(Glutamine!$E45&gt;0,Glutamine!AB44+Glutamine!$E45*Glutamine!#REF!/'In Process Calc.'!$J47,"")</f>
        <v/>
      </c>
      <c r="AC53" s="244" t="str">
        <f>IF(Glutamine!$E45&gt;0,Glutamine!AC44+Glutamine!$E45*Glutamine!#REF!/'In Process Calc.'!$J47,"")</f>
        <v/>
      </c>
      <c r="AD53" s="244" t="str">
        <f>IF(Glutamine!$E45&gt;0,Glutamine!AD44+Glutamine!$E45*Glutamine!#REF!/'In Process Calc.'!$J47,"")</f>
        <v/>
      </c>
      <c r="AE53" s="244" t="str">
        <f>IF(Glutamine!$E45&gt;0,Glutamine!AE44+Glutamine!$E45*Glutamine!#REF!/'In Process Calc.'!$J47,"")</f>
        <v/>
      </c>
      <c r="AF53" s="244" t="str">
        <f>IF(Glutamine!$E45&gt;0,Glutamine!AF44+Glutamine!$E45*Glutamine!#REF!/'In Process Calc.'!$J47,"")</f>
        <v/>
      </c>
      <c r="AG53" s="244" t="str">
        <f>IF(Glutamine!$E45&gt;0,Glutamine!AG44+Glutamine!$E45*Glutamine!#REF!/'In Process Calc.'!$J47,"")</f>
        <v/>
      </c>
      <c r="AH53" s="244" t="str">
        <f>IF(Glutamine!$E45&gt;0,Glutamine!AH44+Glutamine!$E45*Glutamine!#REF!/'In Process Calc.'!$J47,"")</f>
        <v/>
      </c>
      <c r="AI53" s="244" t="str">
        <f>IF(Glutamine!$E45&gt;0,Glutamine!AI44+Glutamine!$E45*Glutamine!#REF!/'In Process Calc.'!$J47,"")</f>
        <v/>
      </c>
      <c r="AJ53" s="244" t="str">
        <f>IF(Glutamine!$E45&gt;0,Glutamine!AJ44+Glutamine!$E45*Glutamine!#REF!/'In Process Calc.'!$J47,"")</f>
        <v/>
      </c>
      <c r="AK53" s="244" t="str">
        <f>IF(Glutamine!$E45&gt;0,Glutamine!AK44+Glutamine!$E45*Glutamine!#REF!/'In Process Calc.'!$J47,"")</f>
        <v/>
      </c>
      <c r="AL53" s="244" t="str">
        <f>IF(Glutamine!$E45&gt;0,Glutamine!AL44+Glutamine!$E45*Glutamine!#REF!/'In Process Calc.'!$J47,"")</f>
        <v/>
      </c>
      <c r="AM53" s="244" t="str">
        <f>IF(Glutamine!$E45&gt;0,Glutamine!AM44+Glutamine!$E45*Glutamine!#REF!/'In Process Calc.'!$J47,"")</f>
        <v/>
      </c>
      <c r="AN53" s="244" t="str">
        <f>IF(Glutamine!$E45&gt;0,Glutamine!AN44+Glutamine!$E45*Glutamine!#REF!/'In Process Calc.'!$J47,"")</f>
        <v/>
      </c>
      <c r="AO53" s="244" t="str">
        <f>IF(Glutamine!$E45&gt;0,Glutamine!AO44+Glutamine!$E45*Glutamine!#REF!/'In Process Calc.'!$J47,"")</f>
        <v/>
      </c>
      <c r="AP53" s="244" t="str">
        <f>IF(Glutamine!$E45&gt;0,Glutamine!AP44+Glutamine!$E45*Glutamine!AQ44/'In Process Calc.'!$J47,"")</f>
        <v/>
      </c>
      <c r="AQ53" s="244" t="str">
        <f>IF(Glutamine!$E45&gt;0,Glutamine!#REF!+Glutamine!$E45*Glutamine!AR44/'In Process Calc.'!$J47,"")</f>
        <v/>
      </c>
      <c r="AR53" s="244" t="str">
        <f>IF(Glutamine!$E45&gt;0,Glutamine!#REF!,"")</f>
        <v/>
      </c>
      <c r="AS53" s="244" t="str">
        <f>IF(Glutamine!$E45&gt;0,Glutamine!#REF!,"")</f>
        <v/>
      </c>
      <c r="AT53" s="244" t="str">
        <f>IF(Glutamine!$E45&gt;0,Glutamine!#REF!,"")</f>
        <v/>
      </c>
      <c r="AU53" s="244" t="str">
        <f>IF(Glutamine!$E45&gt;0,Glutamine!#REF!,"")</f>
        <v/>
      </c>
      <c r="AV53" s="244" t="str">
        <f>IF(Glutamine!$E45&gt;0,Glutamine!#REF!,"")</f>
        <v/>
      </c>
      <c r="AW53" s="244" t="str">
        <f>IF(Glutamine!$E45&gt;0,Glutamine!#REF!,"")</f>
        <v/>
      </c>
      <c r="AX53" s="244" t="str">
        <f>IF(Glutamine!$E45&gt;0,Glutamine!#REF!,"")</f>
        <v/>
      </c>
      <c r="AY53" s="244" t="str">
        <f>IF(Glutamine!$E45&gt;0,Glutamine!#REF!,"")</f>
        <v/>
      </c>
      <c r="AZ53" s="244" t="str">
        <f>IF(Glutamine!$E45&gt;0,Glutamine!#REF!,"")</f>
        <v/>
      </c>
      <c r="BA53" s="244" t="str">
        <f>IF(Glutamine!$E45&gt;0,Glutamine!#REF!,"")</f>
        <v/>
      </c>
      <c r="BB53" s="244" t="str">
        <f>IF(Glutamine!$E45&gt;0,Glutamine!#REF!,"")</f>
        <v/>
      </c>
      <c r="BC53" s="244" t="str">
        <f>IF(Glutamine!$E45&gt;0,Glutamine!#REF!,"")</f>
        <v/>
      </c>
      <c r="BD53" s="244" t="str">
        <f>IF(Glutamine!$E45&gt;0,Glutamine!#REF!,"")</f>
        <v/>
      </c>
      <c r="BE53" s="244" t="str">
        <f>IF(Glutamine!$E45&gt;0,Glutamine!#REF!,"")</f>
        <v/>
      </c>
      <c r="BF53" s="244" t="str">
        <f>IF(Glutamine!$E45&gt;0,Glutamine!#REF!,"")</f>
        <v/>
      </c>
      <c r="BG53" s="244" t="str">
        <f>IF(Glutamine!$E45&gt;0,Glutamine!#REF!,"")</f>
        <v/>
      </c>
      <c r="BH53" s="244" t="str">
        <f>IF(Glutamine!$E45&gt;0,Glutamine!#REF!,"")</f>
        <v/>
      </c>
      <c r="BI53" s="244" t="str">
        <f>IF(Glutamine!$E45&gt;0,Glutamine!#REF!,"")</f>
        <v/>
      </c>
      <c r="BJ53" s="244" t="str">
        <f>IF(Glutamine!$E45&gt;0,Glutamine!#REF!,"")</f>
        <v/>
      </c>
      <c r="BK53" s="244" t="str">
        <f>IF(Glutamine!$E45&gt;0,Glutamine!#REF!,"")</f>
        <v/>
      </c>
      <c r="BL53" s="244" t="str">
        <f>IF(Glutamine!$E45&gt;0,Glutamine!#REF!,"")</f>
        <v/>
      </c>
      <c r="BM53" s="244" t="str">
        <f>IF(Glutamine!$E45&gt;0,Glutamine!#REF!,"")</f>
        <v/>
      </c>
      <c r="BN53" s="244" t="str">
        <f>IF(Glutamine!$E45&gt;0,'In Process Calc.'!B46,"")</f>
        <v/>
      </c>
      <c r="BO53" s="244" t="str">
        <f>IF(Glutamine!$E45&gt;0,'In Process Calc.'!C46,"")</f>
        <v/>
      </c>
    </row>
    <row r="54" spans="1:67">
      <c r="A54" s="238" t="str">
        <f>IF(Glutamine!$E46&gt;0,Glutamine!$B$1,"")</f>
        <v/>
      </c>
      <c r="B54" s="238" t="str">
        <f>IF(Glutamine!$E46&gt;0,Glutamine!A45+0.1,"")</f>
        <v/>
      </c>
      <c r="C54" s="242" t="str">
        <f>IF(Glutamine!$E46&gt;0,Glutamine!B45,"")</f>
        <v/>
      </c>
      <c r="D54" s="247" t="str">
        <f>IF(Glutamine!$E46&gt;0,Glutamine!C45,"")</f>
        <v/>
      </c>
      <c r="E54" s="238" t="str">
        <f>IF(Glutamine!$E46&gt;0,Glutamine!D45,"")</f>
        <v/>
      </c>
      <c r="F54" s="238" t="str">
        <f>IF(Glutamine!$E46&gt;0,Glutamine!E45,"")</f>
        <v/>
      </c>
      <c r="G54" s="238" t="str">
        <f>IF(Glutamine!$E46&gt;0,Glutamine!G45,"")</f>
        <v/>
      </c>
      <c r="H54" s="243" t="str">
        <f>IF(Glutamine!$E46&gt;0,Glutamine!H45,"")</f>
        <v/>
      </c>
      <c r="I54" s="243" t="str">
        <f>IF(Glutamine!$E46&gt;0,Glutamine!I45,"")</f>
        <v/>
      </c>
      <c r="J54" s="243" t="str">
        <f>IF(Glutamine!$E46&gt;0,Glutamine!J45,"")</f>
        <v/>
      </c>
      <c r="K54" s="243" t="str">
        <f>IF(Glutamine!$E46&gt;0,Glutamine!K45,"")</f>
        <v/>
      </c>
      <c r="L54" s="238" t="str">
        <f>IF(Glutamine!$E46&gt;0,Glutamine!L45,"")</f>
        <v/>
      </c>
      <c r="M54" s="238" t="str">
        <f>IF(Glutamine!$E46&gt;0,Glutamine!M45,"")</f>
        <v/>
      </c>
      <c r="N54" s="238" t="str">
        <f>IF(Glutamine!$E46&gt;0,Glutamine!N45,"")</f>
        <v/>
      </c>
      <c r="O54" s="238" t="str">
        <f>IF(Glutamine!$E46&gt;0,Glutamine!O45,"")</f>
        <v/>
      </c>
      <c r="P54" s="238" t="str">
        <f>IF(Glutamine!$E46&gt;0,Glutamine!P45,"")</f>
        <v/>
      </c>
      <c r="Q54" s="238" t="str">
        <f>IF(Glutamine!$E46&gt;0,Glutamine!Q45,"")</f>
        <v/>
      </c>
      <c r="R54" s="238" t="str">
        <f>IF(Glutamine!$E46&gt;0,Glutamine!R45,"")</f>
        <v/>
      </c>
      <c r="S54" s="238" t="str">
        <f>IF(Glutamine!$E46&gt;0,Glutamine!S45,"")</f>
        <v/>
      </c>
      <c r="T54" s="244" t="str">
        <f>IF(Glutamine!$E46&gt;0,Glutamine!T45+Glutamine!$E46*Glutamine!#REF!/'In Process Calc.'!$J48,"")</f>
        <v/>
      </c>
      <c r="U54" s="244" t="str">
        <f>IF(Glutamine!$E46&gt;0,Glutamine!U45+Glutamine!$E46*Glutamine!#REF!/'In Process Calc.'!$J48,"")</f>
        <v/>
      </c>
      <c r="V54" s="244" t="str">
        <f>IF(Glutamine!$E46&gt;0,Glutamine!V45+Glutamine!$E46*Glutamine!#REF!/'In Process Calc.'!$J48,"")</f>
        <v/>
      </c>
      <c r="W54" s="244" t="str">
        <f>IF(Glutamine!$E46&gt;0,Glutamine!W45+Glutamine!$E46*Glutamine!#REF!/'In Process Calc.'!$J48,"")</f>
        <v/>
      </c>
      <c r="X54" s="244" t="str">
        <f>IF(Glutamine!$E46&gt;0,Glutamine!X45+Glutamine!$E46*Glutamine!#REF!/'In Process Calc.'!$J48,"")</f>
        <v/>
      </c>
      <c r="Y54" s="244" t="str">
        <f>IF(Glutamine!$E46&gt;0,Glutamine!Y45+Glutamine!$E46*Glutamine!#REF!/'In Process Calc.'!$J48,"")</f>
        <v/>
      </c>
      <c r="Z54" s="244" t="str">
        <f>IF(Glutamine!$E46&gt;0,Glutamine!Z45+Glutamine!$E46*Glutamine!#REF!/'In Process Calc.'!$J48,"")</f>
        <v/>
      </c>
      <c r="AA54" s="244" t="str">
        <f>IF(Glutamine!$E46&gt;0,Glutamine!AA45+Glutamine!$E46*Glutamine!#REF!/'In Process Calc.'!$J48,"")</f>
        <v/>
      </c>
      <c r="AB54" s="244" t="str">
        <f>IF(Glutamine!$E46&gt;0,Glutamine!AB45+Glutamine!$E46*Glutamine!#REF!/'In Process Calc.'!$J48,"")</f>
        <v/>
      </c>
      <c r="AC54" s="244" t="str">
        <f>IF(Glutamine!$E46&gt;0,Glutamine!AC45+Glutamine!$E46*Glutamine!#REF!/'In Process Calc.'!$J48,"")</f>
        <v/>
      </c>
      <c r="AD54" s="244" t="str">
        <f>IF(Glutamine!$E46&gt;0,Glutamine!AD45+Glutamine!$E46*Glutamine!#REF!/'In Process Calc.'!$J48,"")</f>
        <v/>
      </c>
      <c r="AE54" s="244" t="str">
        <f>IF(Glutamine!$E46&gt;0,Glutamine!AE45+Glutamine!$E46*Glutamine!#REF!/'In Process Calc.'!$J48,"")</f>
        <v/>
      </c>
      <c r="AF54" s="244" t="str">
        <f>IF(Glutamine!$E46&gt;0,Glutamine!AF45+Glutamine!$E46*Glutamine!#REF!/'In Process Calc.'!$J48,"")</f>
        <v/>
      </c>
      <c r="AG54" s="244" t="str">
        <f>IF(Glutamine!$E46&gt;0,Glutamine!AG45+Glutamine!$E46*Glutamine!#REF!/'In Process Calc.'!$J48,"")</f>
        <v/>
      </c>
      <c r="AH54" s="244" t="str">
        <f>IF(Glutamine!$E46&gt;0,Glutamine!AH45+Glutamine!$E46*Glutamine!#REF!/'In Process Calc.'!$J48,"")</f>
        <v/>
      </c>
      <c r="AI54" s="244" t="str">
        <f>IF(Glutamine!$E46&gt;0,Glutamine!AI45+Glutamine!$E46*Glutamine!#REF!/'In Process Calc.'!$J48,"")</f>
        <v/>
      </c>
      <c r="AJ54" s="244" t="str">
        <f>IF(Glutamine!$E46&gt;0,Glutamine!AJ45+Glutamine!$E46*Glutamine!#REF!/'In Process Calc.'!$J48,"")</f>
        <v/>
      </c>
      <c r="AK54" s="244" t="str">
        <f>IF(Glutamine!$E46&gt;0,Glutamine!AK45+Glutamine!$E46*Glutamine!#REF!/'In Process Calc.'!$J48,"")</f>
        <v/>
      </c>
      <c r="AL54" s="244" t="str">
        <f>IF(Glutamine!$E46&gt;0,Glutamine!AL45+Glutamine!$E46*Glutamine!#REF!/'In Process Calc.'!$J48,"")</f>
        <v/>
      </c>
      <c r="AM54" s="244" t="str">
        <f>IF(Glutamine!$E46&gt;0,Glutamine!AM45+Glutamine!$E46*Glutamine!#REF!/'In Process Calc.'!$J48,"")</f>
        <v/>
      </c>
      <c r="AN54" s="244" t="str">
        <f>IF(Glutamine!$E46&gt;0,Glutamine!AN45+Glutamine!$E46*Glutamine!#REF!/'In Process Calc.'!$J48,"")</f>
        <v/>
      </c>
      <c r="AO54" s="244" t="str">
        <f>IF(Glutamine!$E46&gt;0,Glutamine!AO45+Glutamine!$E46*Glutamine!#REF!/'In Process Calc.'!$J48,"")</f>
        <v/>
      </c>
      <c r="AP54" s="244" t="str">
        <f>IF(Glutamine!$E46&gt;0,Glutamine!AP45+Glutamine!$E46*Glutamine!AQ45/'In Process Calc.'!$J48,"")</f>
        <v/>
      </c>
      <c r="AQ54" s="244" t="str">
        <f>IF(Glutamine!$E46&gt;0,Glutamine!#REF!+Glutamine!$E46*Glutamine!AR45/'In Process Calc.'!$J48,"")</f>
        <v/>
      </c>
      <c r="AR54" s="244" t="str">
        <f>IF(Glutamine!$E46&gt;0,Glutamine!#REF!,"")</f>
        <v/>
      </c>
      <c r="AS54" s="244" t="str">
        <f>IF(Glutamine!$E46&gt;0,Glutamine!#REF!,"")</f>
        <v/>
      </c>
      <c r="AT54" s="244" t="str">
        <f>IF(Glutamine!$E46&gt;0,Glutamine!#REF!,"")</f>
        <v/>
      </c>
      <c r="AU54" s="244" t="str">
        <f>IF(Glutamine!$E46&gt;0,Glutamine!#REF!,"")</f>
        <v/>
      </c>
      <c r="AV54" s="244" t="str">
        <f>IF(Glutamine!$E46&gt;0,Glutamine!#REF!,"")</f>
        <v/>
      </c>
      <c r="AW54" s="244" t="str">
        <f>IF(Glutamine!$E46&gt;0,Glutamine!#REF!,"")</f>
        <v/>
      </c>
      <c r="AX54" s="244" t="str">
        <f>IF(Glutamine!$E46&gt;0,Glutamine!#REF!,"")</f>
        <v/>
      </c>
      <c r="AY54" s="244" t="str">
        <f>IF(Glutamine!$E46&gt;0,Glutamine!#REF!,"")</f>
        <v/>
      </c>
      <c r="AZ54" s="244" t="str">
        <f>IF(Glutamine!$E46&gt;0,Glutamine!#REF!,"")</f>
        <v/>
      </c>
      <c r="BA54" s="244" t="str">
        <f>IF(Glutamine!$E46&gt;0,Glutamine!#REF!,"")</f>
        <v/>
      </c>
      <c r="BB54" s="244" t="str">
        <f>IF(Glutamine!$E46&gt;0,Glutamine!#REF!,"")</f>
        <v/>
      </c>
      <c r="BC54" s="244" t="str">
        <f>IF(Glutamine!$E46&gt;0,Glutamine!#REF!,"")</f>
        <v/>
      </c>
      <c r="BD54" s="244" t="str">
        <f>IF(Glutamine!$E46&gt;0,Glutamine!#REF!,"")</f>
        <v/>
      </c>
      <c r="BE54" s="244" t="str">
        <f>IF(Glutamine!$E46&gt;0,Glutamine!#REF!,"")</f>
        <v/>
      </c>
      <c r="BF54" s="244" t="str">
        <f>IF(Glutamine!$E46&gt;0,Glutamine!#REF!,"")</f>
        <v/>
      </c>
      <c r="BG54" s="244" t="str">
        <f>IF(Glutamine!$E46&gt;0,Glutamine!#REF!,"")</f>
        <v/>
      </c>
      <c r="BH54" s="244" t="str">
        <f>IF(Glutamine!$E46&gt;0,Glutamine!#REF!,"")</f>
        <v/>
      </c>
      <c r="BI54" s="244" t="str">
        <f>IF(Glutamine!$E46&gt;0,Glutamine!#REF!,"")</f>
        <v/>
      </c>
      <c r="BJ54" s="244" t="str">
        <f>IF(Glutamine!$E46&gt;0,Glutamine!#REF!,"")</f>
        <v/>
      </c>
      <c r="BK54" s="244" t="str">
        <f>IF(Glutamine!$E46&gt;0,Glutamine!#REF!,"")</f>
        <v/>
      </c>
      <c r="BL54" s="244" t="str">
        <f>IF(Glutamine!$E46&gt;0,Glutamine!#REF!,"")</f>
        <v/>
      </c>
      <c r="BM54" s="244" t="str">
        <f>IF(Glutamine!$E46&gt;0,Glutamine!#REF!,"")</f>
        <v/>
      </c>
      <c r="BN54" s="244" t="str">
        <f>IF(Glutamine!$E46&gt;0,'In Process Calc.'!B47,"")</f>
        <v/>
      </c>
      <c r="BO54" s="244" t="str">
        <f>IF(Glutamine!$E46&gt;0,'In Process Calc.'!C47,"")</f>
        <v/>
      </c>
    </row>
    <row r="55" spans="1:67">
      <c r="A55" s="238" t="str">
        <f>IF(Glutamine!$E47&gt;0,Glutamine!$B$1,"")</f>
        <v/>
      </c>
      <c r="B55" s="238" t="str">
        <f>IF(Glutamine!$E47&gt;0,Glutamine!A46+0.1,"")</f>
        <v/>
      </c>
      <c r="C55" s="242" t="str">
        <f>IF(Glutamine!$E47&gt;0,Glutamine!B46,"")</f>
        <v/>
      </c>
      <c r="D55" s="247" t="str">
        <f>IF(Glutamine!$E47&gt;0,Glutamine!C46,"")</f>
        <v/>
      </c>
      <c r="E55" s="238" t="str">
        <f>IF(Glutamine!$E47&gt;0,Glutamine!D46,"")</f>
        <v/>
      </c>
      <c r="F55" s="238" t="str">
        <f>IF(Glutamine!$E47&gt;0,Glutamine!E46,"")</f>
        <v/>
      </c>
      <c r="G55" s="238" t="str">
        <f>IF(Glutamine!$E47&gt;0,Glutamine!G46,"")</f>
        <v/>
      </c>
      <c r="H55" s="243" t="str">
        <f>IF(Glutamine!$E47&gt;0,Glutamine!H46,"")</f>
        <v/>
      </c>
      <c r="I55" s="243" t="str">
        <f>IF(Glutamine!$E47&gt;0,Glutamine!I46,"")</f>
        <v/>
      </c>
      <c r="J55" s="243" t="str">
        <f>IF(Glutamine!$E47&gt;0,Glutamine!J46,"")</f>
        <v/>
      </c>
      <c r="K55" s="243" t="str">
        <f>IF(Glutamine!$E47&gt;0,Glutamine!K46,"")</f>
        <v/>
      </c>
      <c r="L55" s="238" t="str">
        <f>IF(Glutamine!$E47&gt;0,Glutamine!L46,"")</f>
        <v/>
      </c>
      <c r="M55" s="238" t="str">
        <f>IF(Glutamine!$E47&gt;0,Glutamine!M46,"")</f>
        <v/>
      </c>
      <c r="N55" s="238" t="str">
        <f>IF(Glutamine!$E47&gt;0,Glutamine!N46,"")</f>
        <v/>
      </c>
      <c r="O55" s="238" t="str">
        <f>IF(Glutamine!$E47&gt;0,Glutamine!O46,"")</f>
        <v/>
      </c>
      <c r="P55" s="238" t="str">
        <f>IF(Glutamine!$E47&gt;0,Glutamine!P46,"")</f>
        <v/>
      </c>
      <c r="Q55" s="238" t="str">
        <f>IF(Glutamine!$E47&gt;0,Glutamine!Q46,"")</f>
        <v/>
      </c>
      <c r="R55" s="238" t="str">
        <f>IF(Glutamine!$E47&gt;0,Glutamine!R46,"")</f>
        <v/>
      </c>
      <c r="S55" s="238" t="str">
        <f>IF(Glutamine!$E47&gt;0,Glutamine!S46,"")</f>
        <v/>
      </c>
      <c r="T55" s="244" t="str">
        <f>IF(Glutamine!$E47&gt;0,Glutamine!T46+Glutamine!$E47*Glutamine!#REF!/'In Process Calc.'!$J49,"")</f>
        <v/>
      </c>
      <c r="U55" s="244" t="str">
        <f>IF(Glutamine!$E47&gt;0,Glutamine!U46+Glutamine!$E47*Glutamine!#REF!/'In Process Calc.'!$J49,"")</f>
        <v/>
      </c>
      <c r="V55" s="244" t="str">
        <f>IF(Glutamine!$E47&gt;0,Glutamine!V46+Glutamine!$E47*Glutamine!#REF!/'In Process Calc.'!$J49,"")</f>
        <v/>
      </c>
      <c r="W55" s="244" t="str">
        <f>IF(Glutamine!$E47&gt;0,Glutamine!W46+Glutamine!$E47*Glutamine!#REF!/'In Process Calc.'!$J49,"")</f>
        <v/>
      </c>
      <c r="X55" s="244" t="str">
        <f>IF(Glutamine!$E47&gt;0,Glutamine!X46+Glutamine!$E47*Glutamine!#REF!/'In Process Calc.'!$J49,"")</f>
        <v/>
      </c>
      <c r="Y55" s="244" t="str">
        <f>IF(Glutamine!$E47&gt;0,Glutamine!Y46+Glutamine!$E47*Glutamine!#REF!/'In Process Calc.'!$J49,"")</f>
        <v/>
      </c>
      <c r="Z55" s="244" t="str">
        <f>IF(Glutamine!$E47&gt;0,Glutamine!Z46+Glutamine!$E47*Glutamine!#REF!/'In Process Calc.'!$J49,"")</f>
        <v/>
      </c>
      <c r="AA55" s="244" t="str">
        <f>IF(Glutamine!$E47&gt;0,Glutamine!AA46+Glutamine!$E47*Glutamine!#REF!/'In Process Calc.'!$J49,"")</f>
        <v/>
      </c>
      <c r="AB55" s="244" t="str">
        <f>IF(Glutamine!$E47&gt;0,Glutamine!AB46+Glutamine!$E47*Glutamine!#REF!/'In Process Calc.'!$J49,"")</f>
        <v/>
      </c>
      <c r="AC55" s="244" t="str">
        <f>IF(Glutamine!$E47&gt;0,Glutamine!AC46+Glutamine!$E47*Glutamine!#REF!/'In Process Calc.'!$J49,"")</f>
        <v/>
      </c>
      <c r="AD55" s="244" t="str">
        <f>IF(Glutamine!$E47&gt;0,Glutamine!AD46+Glutamine!$E47*Glutamine!#REF!/'In Process Calc.'!$J49,"")</f>
        <v/>
      </c>
      <c r="AE55" s="244" t="str">
        <f>IF(Glutamine!$E47&gt;0,Glutamine!AE46+Glutamine!$E47*Glutamine!#REF!/'In Process Calc.'!$J49,"")</f>
        <v/>
      </c>
      <c r="AF55" s="244" t="str">
        <f>IF(Glutamine!$E47&gt;0,Glutamine!AF46+Glutamine!$E47*Glutamine!#REF!/'In Process Calc.'!$J49,"")</f>
        <v/>
      </c>
      <c r="AG55" s="244" t="str">
        <f>IF(Glutamine!$E47&gt;0,Glutamine!AG46+Glutamine!$E47*Glutamine!#REF!/'In Process Calc.'!$J49,"")</f>
        <v/>
      </c>
      <c r="AH55" s="244" t="str">
        <f>IF(Glutamine!$E47&gt;0,Glutamine!AH46+Glutamine!$E47*Glutamine!#REF!/'In Process Calc.'!$J49,"")</f>
        <v/>
      </c>
      <c r="AI55" s="244" t="str">
        <f>IF(Glutamine!$E47&gt;0,Glutamine!AI46+Glutamine!$E47*Glutamine!#REF!/'In Process Calc.'!$J49,"")</f>
        <v/>
      </c>
      <c r="AJ55" s="244" t="str">
        <f>IF(Glutamine!$E47&gt;0,Glutamine!AJ46+Glutamine!$E47*Glutamine!#REF!/'In Process Calc.'!$J49,"")</f>
        <v/>
      </c>
      <c r="AK55" s="244" t="str">
        <f>IF(Glutamine!$E47&gt;0,Glutamine!AK46+Glutamine!$E47*Glutamine!#REF!/'In Process Calc.'!$J49,"")</f>
        <v/>
      </c>
      <c r="AL55" s="244" t="str">
        <f>IF(Glutamine!$E47&gt;0,Glutamine!AL46+Glutamine!$E47*Glutamine!#REF!/'In Process Calc.'!$J49,"")</f>
        <v/>
      </c>
      <c r="AM55" s="244" t="str">
        <f>IF(Glutamine!$E47&gt;0,Glutamine!AM46+Glutamine!$E47*Glutamine!#REF!/'In Process Calc.'!$J49,"")</f>
        <v/>
      </c>
      <c r="AN55" s="244" t="str">
        <f>IF(Glutamine!$E47&gt;0,Glutamine!AN46+Glutamine!$E47*Glutamine!#REF!/'In Process Calc.'!$J49,"")</f>
        <v/>
      </c>
      <c r="AO55" s="244" t="str">
        <f>IF(Glutamine!$E47&gt;0,Glutamine!AO46+Glutamine!$E47*Glutamine!#REF!/'In Process Calc.'!$J49,"")</f>
        <v/>
      </c>
      <c r="AP55" s="244" t="str">
        <f>IF(Glutamine!$E47&gt;0,Glutamine!AP46+Glutamine!$E47*Glutamine!AQ46/'In Process Calc.'!$J49,"")</f>
        <v/>
      </c>
      <c r="AQ55" s="244" t="str">
        <f>IF(Glutamine!$E47&gt;0,Glutamine!#REF!+Glutamine!$E47*Glutamine!AR46/'In Process Calc.'!$J49,"")</f>
        <v/>
      </c>
      <c r="AR55" s="244" t="str">
        <f>IF(Glutamine!$E47&gt;0,Glutamine!#REF!,"")</f>
        <v/>
      </c>
      <c r="AS55" s="244" t="str">
        <f>IF(Glutamine!$E47&gt;0,Glutamine!#REF!,"")</f>
        <v/>
      </c>
      <c r="AT55" s="244" t="str">
        <f>IF(Glutamine!$E47&gt;0,Glutamine!#REF!,"")</f>
        <v/>
      </c>
      <c r="AU55" s="244" t="str">
        <f>IF(Glutamine!$E47&gt;0,Glutamine!#REF!,"")</f>
        <v/>
      </c>
      <c r="AV55" s="244" t="str">
        <f>IF(Glutamine!$E47&gt;0,Glutamine!#REF!,"")</f>
        <v/>
      </c>
      <c r="AW55" s="244" t="str">
        <f>IF(Glutamine!$E47&gt;0,Glutamine!#REF!,"")</f>
        <v/>
      </c>
      <c r="AX55" s="244" t="str">
        <f>IF(Glutamine!$E47&gt;0,Glutamine!#REF!,"")</f>
        <v/>
      </c>
      <c r="AY55" s="244" t="str">
        <f>IF(Glutamine!$E47&gt;0,Glutamine!#REF!,"")</f>
        <v/>
      </c>
      <c r="AZ55" s="244" t="str">
        <f>IF(Glutamine!$E47&gt;0,Glutamine!#REF!,"")</f>
        <v/>
      </c>
      <c r="BA55" s="244" t="str">
        <f>IF(Glutamine!$E47&gt;0,Glutamine!#REF!,"")</f>
        <v/>
      </c>
      <c r="BB55" s="244" t="str">
        <f>IF(Glutamine!$E47&gt;0,Glutamine!#REF!,"")</f>
        <v/>
      </c>
      <c r="BC55" s="244" t="str">
        <f>IF(Glutamine!$E47&gt;0,Glutamine!#REF!,"")</f>
        <v/>
      </c>
      <c r="BD55" s="244" t="str">
        <f>IF(Glutamine!$E47&gt;0,Glutamine!#REF!,"")</f>
        <v/>
      </c>
      <c r="BE55" s="244" t="str">
        <f>IF(Glutamine!$E47&gt;0,Glutamine!#REF!,"")</f>
        <v/>
      </c>
      <c r="BF55" s="244" t="str">
        <f>IF(Glutamine!$E47&gt;0,Glutamine!#REF!,"")</f>
        <v/>
      </c>
      <c r="BG55" s="244" t="str">
        <f>IF(Glutamine!$E47&gt;0,Glutamine!#REF!,"")</f>
        <v/>
      </c>
      <c r="BH55" s="244" t="str">
        <f>IF(Glutamine!$E47&gt;0,Glutamine!#REF!,"")</f>
        <v/>
      </c>
      <c r="BI55" s="244" t="str">
        <f>IF(Glutamine!$E47&gt;0,Glutamine!#REF!,"")</f>
        <v/>
      </c>
      <c r="BJ55" s="244" t="str">
        <f>IF(Glutamine!$E47&gt;0,Glutamine!#REF!,"")</f>
        <v/>
      </c>
      <c r="BK55" s="244" t="str">
        <f>IF(Glutamine!$E47&gt;0,Glutamine!#REF!,"")</f>
        <v/>
      </c>
      <c r="BL55" s="244" t="str">
        <f>IF(Glutamine!$E47&gt;0,Glutamine!#REF!,"")</f>
        <v/>
      </c>
      <c r="BM55" s="244" t="str">
        <f>IF(Glutamine!$E47&gt;0,Glutamine!#REF!,"")</f>
        <v/>
      </c>
      <c r="BN55" s="244" t="str">
        <f>IF(Glutamine!$E47&gt;0,'In Process Calc.'!B48,"")</f>
        <v/>
      </c>
      <c r="BO55" s="244" t="str">
        <f>IF(Glutamine!$E47&gt;0,'In Process Calc.'!C48,"")</f>
        <v/>
      </c>
    </row>
    <row r="56" spans="1:67">
      <c r="A56" s="238" t="str">
        <f>IF(Glutamine!$E48&gt;0,Glutamine!$B$1,"")</f>
        <v/>
      </c>
      <c r="B56" s="238" t="str">
        <f>IF(Glutamine!$E48&gt;0,Glutamine!A47+0.1,"")</f>
        <v/>
      </c>
      <c r="C56" s="242" t="str">
        <f>IF(Glutamine!$E48&gt;0,Glutamine!B47,"")</f>
        <v/>
      </c>
      <c r="D56" s="247" t="str">
        <f>IF(Glutamine!$E48&gt;0,Glutamine!C47,"")</f>
        <v/>
      </c>
      <c r="E56" s="238" t="str">
        <f>IF(Glutamine!$E48&gt;0,Glutamine!D47,"")</f>
        <v/>
      </c>
      <c r="F56" s="238" t="str">
        <f>IF(Glutamine!$E48&gt;0,Glutamine!E47,"")</f>
        <v/>
      </c>
      <c r="G56" s="238" t="str">
        <f>IF(Glutamine!$E48&gt;0,Glutamine!G47,"")</f>
        <v/>
      </c>
      <c r="H56" s="243" t="str">
        <f>IF(Glutamine!$E48&gt;0,Glutamine!H47,"")</f>
        <v/>
      </c>
      <c r="I56" s="243" t="str">
        <f>IF(Glutamine!$E48&gt;0,Glutamine!I47,"")</f>
        <v/>
      </c>
      <c r="J56" s="243" t="str">
        <f>IF(Glutamine!$E48&gt;0,Glutamine!J47,"")</f>
        <v/>
      </c>
      <c r="K56" s="243" t="str">
        <f>IF(Glutamine!$E48&gt;0,Glutamine!K47,"")</f>
        <v/>
      </c>
      <c r="L56" s="238" t="str">
        <f>IF(Glutamine!$E48&gt;0,Glutamine!L47,"")</f>
        <v/>
      </c>
      <c r="M56" s="238" t="str">
        <f>IF(Glutamine!$E48&gt;0,Glutamine!M47,"")</f>
        <v/>
      </c>
      <c r="N56" s="238" t="str">
        <f>IF(Glutamine!$E48&gt;0,Glutamine!N47,"")</f>
        <v/>
      </c>
      <c r="O56" s="238" t="str">
        <f>IF(Glutamine!$E48&gt;0,Glutamine!O47,"")</f>
        <v/>
      </c>
      <c r="P56" s="238" t="str">
        <f>IF(Glutamine!$E48&gt;0,Glutamine!P47,"")</f>
        <v/>
      </c>
      <c r="Q56" s="238" t="str">
        <f>IF(Glutamine!$E48&gt;0,Glutamine!Q47,"")</f>
        <v/>
      </c>
      <c r="R56" s="238" t="str">
        <f>IF(Glutamine!$E48&gt;0,Glutamine!R47,"")</f>
        <v/>
      </c>
      <c r="S56" s="238" t="str">
        <f>IF(Glutamine!$E48&gt;0,Glutamine!S47,"")</f>
        <v/>
      </c>
      <c r="T56" s="244" t="str">
        <f>IF(Glutamine!$E48&gt;0,Glutamine!T47+Glutamine!$E48*Glutamine!#REF!/'In Process Calc.'!$J50,"")</f>
        <v/>
      </c>
      <c r="U56" s="244" t="str">
        <f>IF(Glutamine!$E48&gt;0,Glutamine!U47+Glutamine!$E48*Glutamine!#REF!/'In Process Calc.'!$J50,"")</f>
        <v/>
      </c>
      <c r="V56" s="244" t="str">
        <f>IF(Glutamine!$E48&gt;0,Glutamine!V47+Glutamine!$E48*Glutamine!#REF!/'In Process Calc.'!$J50,"")</f>
        <v/>
      </c>
      <c r="W56" s="244" t="str">
        <f>IF(Glutamine!$E48&gt;0,Glutamine!W47+Glutamine!$E48*Glutamine!#REF!/'In Process Calc.'!$J50,"")</f>
        <v/>
      </c>
      <c r="X56" s="244" t="str">
        <f>IF(Glutamine!$E48&gt;0,Glutamine!X47+Glutamine!$E48*Glutamine!#REF!/'In Process Calc.'!$J50,"")</f>
        <v/>
      </c>
      <c r="Y56" s="244" t="str">
        <f>IF(Glutamine!$E48&gt;0,Glutamine!Y47+Glutamine!$E48*Glutamine!#REF!/'In Process Calc.'!$J50,"")</f>
        <v/>
      </c>
      <c r="Z56" s="244" t="str">
        <f>IF(Glutamine!$E48&gt;0,Glutamine!Z47+Glutamine!$E48*Glutamine!#REF!/'In Process Calc.'!$J50,"")</f>
        <v/>
      </c>
      <c r="AA56" s="244" t="str">
        <f>IF(Glutamine!$E48&gt;0,Glutamine!AA47+Glutamine!$E48*Glutamine!#REF!/'In Process Calc.'!$J50,"")</f>
        <v/>
      </c>
      <c r="AB56" s="244" t="str">
        <f>IF(Glutamine!$E48&gt;0,Glutamine!AB47+Glutamine!$E48*Glutamine!#REF!/'In Process Calc.'!$J50,"")</f>
        <v/>
      </c>
      <c r="AC56" s="244" t="str">
        <f>IF(Glutamine!$E48&gt;0,Glutamine!AC47+Glutamine!$E48*Glutamine!#REF!/'In Process Calc.'!$J50,"")</f>
        <v/>
      </c>
      <c r="AD56" s="244" t="str">
        <f>IF(Glutamine!$E48&gt;0,Glutamine!AD47+Glutamine!$E48*Glutamine!#REF!/'In Process Calc.'!$J50,"")</f>
        <v/>
      </c>
      <c r="AE56" s="244" t="str">
        <f>IF(Glutamine!$E48&gt;0,Glutamine!AE47+Glutamine!$E48*Glutamine!#REF!/'In Process Calc.'!$J50,"")</f>
        <v/>
      </c>
      <c r="AF56" s="244" t="str">
        <f>IF(Glutamine!$E48&gt;0,Glutamine!AF47+Glutamine!$E48*Glutamine!#REF!/'In Process Calc.'!$J50,"")</f>
        <v/>
      </c>
      <c r="AG56" s="244" t="str">
        <f>IF(Glutamine!$E48&gt;0,Glutamine!AG47+Glutamine!$E48*Glutamine!#REF!/'In Process Calc.'!$J50,"")</f>
        <v/>
      </c>
      <c r="AH56" s="244" t="str">
        <f>IF(Glutamine!$E48&gt;0,Glutamine!AH47+Glutamine!$E48*Glutamine!#REF!/'In Process Calc.'!$J50,"")</f>
        <v/>
      </c>
      <c r="AI56" s="244" t="str">
        <f>IF(Glutamine!$E48&gt;0,Glutamine!AI47+Glutamine!$E48*Glutamine!#REF!/'In Process Calc.'!$J50,"")</f>
        <v/>
      </c>
      <c r="AJ56" s="244" t="str">
        <f>IF(Glutamine!$E48&gt;0,Glutamine!AJ47+Glutamine!$E48*Glutamine!#REF!/'In Process Calc.'!$J50,"")</f>
        <v/>
      </c>
      <c r="AK56" s="244" t="str">
        <f>IF(Glutamine!$E48&gt;0,Glutamine!AK47+Glutamine!$E48*Glutamine!#REF!/'In Process Calc.'!$J50,"")</f>
        <v/>
      </c>
      <c r="AL56" s="244" t="str">
        <f>IF(Glutamine!$E48&gt;0,Glutamine!AL47+Glutamine!$E48*Glutamine!#REF!/'In Process Calc.'!$J50,"")</f>
        <v/>
      </c>
      <c r="AM56" s="244" t="str">
        <f>IF(Glutamine!$E48&gt;0,Glutamine!AM47+Glutamine!$E48*Glutamine!#REF!/'In Process Calc.'!$J50,"")</f>
        <v/>
      </c>
      <c r="AN56" s="244" t="str">
        <f>IF(Glutamine!$E48&gt;0,Glutamine!AN47+Glutamine!$E48*Glutamine!#REF!/'In Process Calc.'!$J50,"")</f>
        <v/>
      </c>
      <c r="AO56" s="244" t="str">
        <f>IF(Glutamine!$E48&gt;0,Glutamine!AO47+Glutamine!$E48*Glutamine!#REF!/'In Process Calc.'!$J50,"")</f>
        <v/>
      </c>
      <c r="AP56" s="244" t="str">
        <f>IF(Glutamine!$E48&gt;0,Glutamine!AP47+Glutamine!$E48*Glutamine!AQ47/'In Process Calc.'!$J50,"")</f>
        <v/>
      </c>
      <c r="AQ56" s="244" t="str">
        <f>IF(Glutamine!$E48&gt;0,Glutamine!#REF!+Glutamine!$E48*Glutamine!AR47/'In Process Calc.'!$J50,"")</f>
        <v/>
      </c>
      <c r="AR56" s="244" t="str">
        <f>IF(Glutamine!$E48&gt;0,Glutamine!#REF!,"")</f>
        <v/>
      </c>
      <c r="AS56" s="244" t="str">
        <f>IF(Glutamine!$E48&gt;0,Glutamine!#REF!,"")</f>
        <v/>
      </c>
      <c r="AT56" s="244" t="str">
        <f>IF(Glutamine!$E48&gt;0,Glutamine!#REF!,"")</f>
        <v/>
      </c>
      <c r="AU56" s="244" t="str">
        <f>IF(Glutamine!$E48&gt;0,Glutamine!#REF!,"")</f>
        <v/>
      </c>
      <c r="AV56" s="244" t="str">
        <f>IF(Glutamine!$E48&gt;0,Glutamine!#REF!,"")</f>
        <v/>
      </c>
      <c r="AW56" s="244" t="str">
        <f>IF(Glutamine!$E48&gt;0,Glutamine!#REF!,"")</f>
        <v/>
      </c>
      <c r="AX56" s="244" t="str">
        <f>IF(Glutamine!$E48&gt;0,Glutamine!#REF!,"")</f>
        <v/>
      </c>
      <c r="AY56" s="244" t="str">
        <f>IF(Glutamine!$E48&gt;0,Glutamine!#REF!,"")</f>
        <v/>
      </c>
      <c r="AZ56" s="244" t="str">
        <f>IF(Glutamine!$E48&gt;0,Glutamine!#REF!,"")</f>
        <v/>
      </c>
      <c r="BA56" s="244" t="str">
        <f>IF(Glutamine!$E48&gt;0,Glutamine!#REF!,"")</f>
        <v/>
      </c>
      <c r="BB56" s="244" t="str">
        <f>IF(Glutamine!$E48&gt;0,Glutamine!#REF!,"")</f>
        <v/>
      </c>
      <c r="BC56" s="244" t="str">
        <f>IF(Glutamine!$E48&gt;0,Glutamine!#REF!,"")</f>
        <v/>
      </c>
      <c r="BD56" s="244" t="str">
        <f>IF(Glutamine!$E48&gt;0,Glutamine!#REF!,"")</f>
        <v/>
      </c>
      <c r="BE56" s="244" t="str">
        <f>IF(Glutamine!$E48&gt;0,Glutamine!#REF!,"")</f>
        <v/>
      </c>
      <c r="BF56" s="244" t="str">
        <f>IF(Glutamine!$E48&gt;0,Glutamine!#REF!,"")</f>
        <v/>
      </c>
      <c r="BG56" s="244" t="str">
        <f>IF(Glutamine!$E48&gt;0,Glutamine!#REF!,"")</f>
        <v/>
      </c>
      <c r="BH56" s="244" t="str">
        <f>IF(Glutamine!$E48&gt;0,Glutamine!#REF!,"")</f>
        <v/>
      </c>
      <c r="BI56" s="244" t="str">
        <f>IF(Glutamine!$E48&gt;0,Glutamine!#REF!,"")</f>
        <v/>
      </c>
      <c r="BJ56" s="244" t="str">
        <f>IF(Glutamine!$E48&gt;0,Glutamine!#REF!,"")</f>
        <v/>
      </c>
      <c r="BK56" s="244" t="str">
        <f>IF(Glutamine!$E48&gt;0,Glutamine!#REF!,"")</f>
        <v/>
      </c>
      <c r="BL56" s="244" t="str">
        <f>IF(Glutamine!$E48&gt;0,Glutamine!#REF!,"")</f>
        <v/>
      </c>
      <c r="BM56" s="244" t="str">
        <f>IF(Glutamine!$E48&gt;0,Glutamine!#REF!,"")</f>
        <v/>
      </c>
      <c r="BN56" s="244" t="str">
        <f>IF(Glutamine!$E48&gt;0,'In Process Calc.'!B49,"")</f>
        <v/>
      </c>
      <c r="BO56" s="244" t="str">
        <f>IF(Glutamine!$E48&gt;0,'In Process Calc.'!C49,"")</f>
        <v/>
      </c>
    </row>
    <row r="57" spans="1:67">
      <c r="A57" s="238" t="str">
        <f>IF(Glutamine!$E49&gt;0,Glutamine!$B$1,"")</f>
        <v/>
      </c>
      <c r="B57" s="238" t="str">
        <f>IF(Glutamine!$E49&gt;0,Glutamine!A48+0.1,"")</f>
        <v/>
      </c>
      <c r="C57" s="242" t="str">
        <f>IF(Glutamine!$E49&gt;0,Glutamine!B48,"")</f>
        <v/>
      </c>
      <c r="D57" s="247" t="str">
        <f>IF(Glutamine!$E49&gt;0,Glutamine!C48,"")</f>
        <v/>
      </c>
      <c r="E57" s="238" t="str">
        <f>IF(Glutamine!$E49&gt;0,Glutamine!D48,"")</f>
        <v/>
      </c>
      <c r="F57" s="238" t="str">
        <f>IF(Glutamine!$E49&gt;0,Glutamine!E48,"")</f>
        <v/>
      </c>
      <c r="G57" s="238" t="str">
        <f>IF(Glutamine!$E49&gt;0,Glutamine!G48,"")</f>
        <v/>
      </c>
      <c r="H57" s="243" t="str">
        <f>IF(Glutamine!$E49&gt;0,Glutamine!H48,"")</f>
        <v/>
      </c>
      <c r="I57" s="243" t="str">
        <f>IF(Glutamine!$E49&gt;0,Glutamine!I48,"")</f>
        <v/>
      </c>
      <c r="J57" s="243" t="str">
        <f>IF(Glutamine!$E49&gt;0,Glutamine!J48,"")</f>
        <v/>
      </c>
      <c r="K57" s="243" t="str">
        <f>IF(Glutamine!$E49&gt;0,Glutamine!K48,"")</f>
        <v/>
      </c>
      <c r="L57" s="238" t="str">
        <f>IF(Glutamine!$E49&gt;0,Glutamine!L48,"")</f>
        <v/>
      </c>
      <c r="M57" s="238" t="str">
        <f>IF(Glutamine!$E49&gt;0,Glutamine!M48,"")</f>
        <v/>
      </c>
      <c r="N57" s="238" t="str">
        <f>IF(Glutamine!$E49&gt;0,Glutamine!N48,"")</f>
        <v/>
      </c>
      <c r="O57" s="238" t="str">
        <f>IF(Glutamine!$E49&gt;0,Glutamine!O48,"")</f>
        <v/>
      </c>
      <c r="P57" s="238" t="str">
        <f>IF(Glutamine!$E49&gt;0,Glutamine!P48,"")</f>
        <v/>
      </c>
      <c r="Q57" s="238" t="str">
        <f>IF(Glutamine!$E49&gt;0,Glutamine!Q48,"")</f>
        <v/>
      </c>
      <c r="R57" s="238" t="str">
        <f>IF(Glutamine!$E49&gt;0,Glutamine!R48,"")</f>
        <v/>
      </c>
      <c r="S57" s="238" t="str">
        <f>IF(Glutamine!$E49&gt;0,Glutamine!S48,"")</f>
        <v/>
      </c>
      <c r="T57" s="244" t="str">
        <f>IF(Glutamine!$E49&gt;0,Glutamine!T48+Glutamine!$E49*Glutamine!#REF!/'In Process Calc.'!$J51,"")</f>
        <v/>
      </c>
      <c r="U57" s="244" t="str">
        <f>IF(Glutamine!$E49&gt;0,Glutamine!U48+Glutamine!$E49*Glutamine!#REF!/'In Process Calc.'!$J51,"")</f>
        <v/>
      </c>
      <c r="V57" s="244" t="str">
        <f>IF(Glutamine!$E49&gt;0,Glutamine!V48+Glutamine!$E49*Glutamine!#REF!/'In Process Calc.'!$J51,"")</f>
        <v/>
      </c>
      <c r="W57" s="244" t="str">
        <f>IF(Glutamine!$E49&gt;0,Glutamine!W48+Glutamine!$E49*Glutamine!#REF!/'In Process Calc.'!$J51,"")</f>
        <v/>
      </c>
      <c r="X57" s="244" t="str">
        <f>IF(Glutamine!$E49&gt;0,Glutamine!X48+Glutamine!$E49*Glutamine!#REF!/'In Process Calc.'!$J51,"")</f>
        <v/>
      </c>
      <c r="Y57" s="244" t="str">
        <f>IF(Glutamine!$E49&gt;0,Glutamine!Y48+Glutamine!$E49*Glutamine!#REF!/'In Process Calc.'!$J51,"")</f>
        <v/>
      </c>
      <c r="Z57" s="244" t="str">
        <f>IF(Glutamine!$E49&gt;0,Glutamine!Z48+Glutamine!$E49*Glutamine!#REF!/'In Process Calc.'!$J51,"")</f>
        <v/>
      </c>
      <c r="AA57" s="244" t="str">
        <f>IF(Glutamine!$E49&gt;0,Glutamine!AA48+Glutamine!$E49*Glutamine!#REF!/'In Process Calc.'!$J51,"")</f>
        <v/>
      </c>
      <c r="AB57" s="244" t="str">
        <f>IF(Glutamine!$E49&gt;0,Glutamine!AB48+Glutamine!$E49*Glutamine!#REF!/'In Process Calc.'!$J51,"")</f>
        <v/>
      </c>
      <c r="AC57" s="244" t="str">
        <f>IF(Glutamine!$E49&gt;0,Glutamine!AC48+Glutamine!$E49*Glutamine!#REF!/'In Process Calc.'!$J51,"")</f>
        <v/>
      </c>
      <c r="AD57" s="244" t="str">
        <f>IF(Glutamine!$E49&gt;0,Glutamine!AD48+Glutamine!$E49*Glutamine!#REF!/'In Process Calc.'!$J51,"")</f>
        <v/>
      </c>
      <c r="AE57" s="244" t="str">
        <f>IF(Glutamine!$E49&gt;0,Glutamine!AE48+Glutamine!$E49*Glutamine!#REF!/'In Process Calc.'!$J51,"")</f>
        <v/>
      </c>
      <c r="AF57" s="244" t="str">
        <f>IF(Glutamine!$E49&gt;0,Glutamine!AF48+Glutamine!$E49*Glutamine!#REF!/'In Process Calc.'!$J51,"")</f>
        <v/>
      </c>
      <c r="AG57" s="244" t="str">
        <f>IF(Glutamine!$E49&gt;0,Glutamine!AG48+Glutamine!$E49*Glutamine!#REF!/'In Process Calc.'!$J51,"")</f>
        <v/>
      </c>
      <c r="AH57" s="244" t="str">
        <f>IF(Glutamine!$E49&gt;0,Glutamine!AH48+Glutamine!$E49*Glutamine!#REF!/'In Process Calc.'!$J51,"")</f>
        <v/>
      </c>
      <c r="AI57" s="244" t="str">
        <f>IF(Glutamine!$E49&gt;0,Glutamine!AI48+Glutamine!$E49*Glutamine!#REF!/'In Process Calc.'!$J51,"")</f>
        <v/>
      </c>
      <c r="AJ57" s="244" t="str">
        <f>IF(Glutamine!$E49&gt;0,Glutamine!AJ48+Glutamine!$E49*Glutamine!#REF!/'In Process Calc.'!$J51,"")</f>
        <v/>
      </c>
      <c r="AK57" s="244" t="str">
        <f>IF(Glutamine!$E49&gt;0,Glutamine!AK48+Glutamine!$E49*Glutamine!#REF!/'In Process Calc.'!$J51,"")</f>
        <v/>
      </c>
      <c r="AL57" s="244" t="str">
        <f>IF(Glutamine!$E49&gt;0,Glutamine!AL48+Glutamine!$E49*Glutamine!#REF!/'In Process Calc.'!$J51,"")</f>
        <v/>
      </c>
      <c r="AM57" s="244" t="str">
        <f>IF(Glutamine!$E49&gt;0,Glutamine!AM48+Glutamine!$E49*Glutamine!#REF!/'In Process Calc.'!$J51,"")</f>
        <v/>
      </c>
      <c r="AN57" s="244" t="str">
        <f>IF(Glutamine!$E49&gt;0,Glutamine!AN48+Glutamine!$E49*Glutamine!#REF!/'In Process Calc.'!$J51,"")</f>
        <v/>
      </c>
      <c r="AO57" s="244" t="str">
        <f>IF(Glutamine!$E49&gt;0,Glutamine!AO48+Glutamine!$E49*Glutamine!#REF!/'In Process Calc.'!$J51,"")</f>
        <v/>
      </c>
      <c r="AP57" s="244" t="str">
        <f>IF(Glutamine!$E49&gt;0,Glutamine!AP48+Glutamine!$E49*Glutamine!AQ48/'In Process Calc.'!$J51,"")</f>
        <v/>
      </c>
      <c r="AQ57" s="244" t="str">
        <f>IF(Glutamine!$E49&gt;0,Glutamine!#REF!+Glutamine!$E49*Glutamine!AR48/'In Process Calc.'!$J51,"")</f>
        <v/>
      </c>
      <c r="AR57" s="244" t="str">
        <f>IF(Glutamine!$E49&gt;0,Glutamine!#REF!,"")</f>
        <v/>
      </c>
      <c r="AS57" s="244" t="str">
        <f>IF(Glutamine!$E49&gt;0,Glutamine!#REF!,"")</f>
        <v/>
      </c>
      <c r="AT57" s="244" t="str">
        <f>IF(Glutamine!$E49&gt;0,Glutamine!#REF!,"")</f>
        <v/>
      </c>
      <c r="AU57" s="244" t="str">
        <f>IF(Glutamine!$E49&gt;0,Glutamine!#REF!,"")</f>
        <v/>
      </c>
      <c r="AV57" s="244" t="str">
        <f>IF(Glutamine!$E49&gt;0,Glutamine!#REF!,"")</f>
        <v/>
      </c>
      <c r="AW57" s="244" t="str">
        <f>IF(Glutamine!$E49&gt;0,Glutamine!#REF!,"")</f>
        <v/>
      </c>
      <c r="AX57" s="244" t="str">
        <f>IF(Glutamine!$E49&gt;0,Glutamine!#REF!,"")</f>
        <v/>
      </c>
      <c r="AY57" s="244" t="str">
        <f>IF(Glutamine!$E49&gt;0,Glutamine!#REF!,"")</f>
        <v/>
      </c>
      <c r="AZ57" s="244" t="str">
        <f>IF(Glutamine!$E49&gt;0,Glutamine!#REF!,"")</f>
        <v/>
      </c>
      <c r="BA57" s="244" t="str">
        <f>IF(Glutamine!$E49&gt;0,Glutamine!#REF!,"")</f>
        <v/>
      </c>
      <c r="BB57" s="244" t="str">
        <f>IF(Glutamine!$E49&gt;0,Glutamine!#REF!,"")</f>
        <v/>
      </c>
      <c r="BC57" s="244" t="str">
        <f>IF(Glutamine!$E49&gt;0,Glutamine!#REF!,"")</f>
        <v/>
      </c>
      <c r="BD57" s="244" t="str">
        <f>IF(Glutamine!$E49&gt;0,Glutamine!#REF!,"")</f>
        <v/>
      </c>
      <c r="BE57" s="244" t="str">
        <f>IF(Glutamine!$E49&gt;0,Glutamine!#REF!,"")</f>
        <v/>
      </c>
      <c r="BF57" s="244" t="str">
        <f>IF(Glutamine!$E49&gt;0,Glutamine!#REF!,"")</f>
        <v/>
      </c>
      <c r="BG57" s="244" t="str">
        <f>IF(Glutamine!$E49&gt;0,Glutamine!#REF!,"")</f>
        <v/>
      </c>
      <c r="BH57" s="244" t="str">
        <f>IF(Glutamine!$E49&gt;0,Glutamine!#REF!,"")</f>
        <v/>
      </c>
      <c r="BI57" s="244" t="str">
        <f>IF(Glutamine!$E49&gt;0,Glutamine!#REF!,"")</f>
        <v/>
      </c>
      <c r="BJ57" s="244" t="str">
        <f>IF(Glutamine!$E49&gt;0,Glutamine!#REF!,"")</f>
        <v/>
      </c>
      <c r="BK57" s="244" t="str">
        <f>IF(Glutamine!$E49&gt;0,Glutamine!#REF!,"")</f>
        <v/>
      </c>
      <c r="BL57" s="244" t="str">
        <f>IF(Glutamine!$E49&gt;0,Glutamine!#REF!,"")</f>
        <v/>
      </c>
      <c r="BM57" s="244" t="str">
        <f>IF(Glutamine!$E49&gt;0,Glutamine!#REF!,"")</f>
        <v/>
      </c>
      <c r="BN57" s="244" t="str">
        <f>IF(Glutamine!$E49&gt;0,'In Process Calc.'!B50,"")</f>
        <v/>
      </c>
      <c r="BO57" s="244" t="str">
        <f>IF(Glutamine!$E49&gt;0,'In Process Calc.'!C50,"")</f>
        <v/>
      </c>
    </row>
    <row r="58" spans="1:67">
      <c r="A58" s="238" t="str">
        <f>IF(Glutamine!$E50&gt;0,Glutamine!$B$1,"")</f>
        <v/>
      </c>
      <c r="B58" s="238" t="str">
        <f>IF(Glutamine!$E50&gt;0,Glutamine!A49+0.1,"")</f>
        <v/>
      </c>
      <c r="C58" s="242" t="str">
        <f>IF(Glutamine!$E50&gt;0,Glutamine!B49,"")</f>
        <v/>
      </c>
      <c r="D58" s="247" t="str">
        <f>IF(Glutamine!$E50&gt;0,Glutamine!C49,"")</f>
        <v/>
      </c>
      <c r="E58" s="238" t="str">
        <f>IF(Glutamine!$E50&gt;0,Glutamine!D49,"")</f>
        <v/>
      </c>
      <c r="F58" s="238" t="str">
        <f>IF(Glutamine!$E50&gt;0,Glutamine!E49,"")</f>
        <v/>
      </c>
      <c r="G58" s="238" t="str">
        <f>IF(Glutamine!$E50&gt;0,Glutamine!G49,"")</f>
        <v/>
      </c>
      <c r="H58" s="243" t="str">
        <f>IF(Glutamine!$E50&gt;0,Glutamine!H49,"")</f>
        <v/>
      </c>
      <c r="I58" s="243" t="str">
        <f>IF(Glutamine!$E50&gt;0,Glutamine!I49,"")</f>
        <v/>
      </c>
      <c r="J58" s="243" t="str">
        <f>IF(Glutamine!$E50&gt;0,Glutamine!J49,"")</f>
        <v/>
      </c>
      <c r="K58" s="243" t="str">
        <f>IF(Glutamine!$E50&gt;0,Glutamine!K49,"")</f>
        <v/>
      </c>
      <c r="L58" s="238" t="str">
        <f>IF(Glutamine!$E50&gt;0,Glutamine!L49,"")</f>
        <v/>
      </c>
      <c r="M58" s="238" t="str">
        <f>IF(Glutamine!$E50&gt;0,Glutamine!M49,"")</f>
        <v/>
      </c>
      <c r="N58" s="238" t="str">
        <f>IF(Glutamine!$E50&gt;0,Glutamine!N49,"")</f>
        <v/>
      </c>
      <c r="O58" s="238" t="str">
        <f>IF(Glutamine!$E50&gt;0,Glutamine!O49,"")</f>
        <v/>
      </c>
      <c r="P58" s="238" t="str">
        <f>IF(Glutamine!$E50&gt;0,Glutamine!P49,"")</f>
        <v/>
      </c>
      <c r="Q58" s="238" t="str">
        <f>IF(Glutamine!$E50&gt;0,Glutamine!Q49,"")</f>
        <v/>
      </c>
      <c r="R58" s="238" t="str">
        <f>IF(Glutamine!$E50&gt;0,Glutamine!R49,"")</f>
        <v/>
      </c>
      <c r="S58" s="238" t="str">
        <f>IF(Glutamine!$E50&gt;0,Glutamine!S49,"")</f>
        <v/>
      </c>
      <c r="T58" s="244" t="str">
        <f>IF(Glutamine!$E50&gt;0,Glutamine!T49+Glutamine!$E50*Glutamine!#REF!/'In Process Calc.'!$J52,"")</f>
        <v/>
      </c>
      <c r="U58" s="244" t="str">
        <f>IF(Glutamine!$E50&gt;0,Glutamine!U49+Glutamine!$E50*Glutamine!#REF!/'In Process Calc.'!$J52,"")</f>
        <v/>
      </c>
      <c r="V58" s="244" t="str">
        <f>IF(Glutamine!$E50&gt;0,Glutamine!V49+Glutamine!$E50*Glutamine!#REF!/'In Process Calc.'!$J52,"")</f>
        <v/>
      </c>
      <c r="W58" s="244" t="str">
        <f>IF(Glutamine!$E50&gt;0,Glutamine!W49+Glutamine!$E50*Glutamine!#REF!/'In Process Calc.'!$J52,"")</f>
        <v/>
      </c>
      <c r="X58" s="244" t="str">
        <f>IF(Glutamine!$E50&gt;0,Glutamine!X49+Glutamine!$E50*Glutamine!#REF!/'In Process Calc.'!$J52,"")</f>
        <v/>
      </c>
      <c r="Y58" s="244" t="str">
        <f>IF(Glutamine!$E50&gt;0,Glutamine!Y49+Glutamine!$E50*Glutamine!#REF!/'In Process Calc.'!$J52,"")</f>
        <v/>
      </c>
      <c r="Z58" s="244" t="str">
        <f>IF(Glutamine!$E50&gt;0,Glutamine!Z49+Glutamine!$E50*Glutamine!#REF!/'In Process Calc.'!$J52,"")</f>
        <v/>
      </c>
      <c r="AA58" s="244" t="str">
        <f>IF(Glutamine!$E50&gt;0,Glutamine!AA49+Glutamine!$E50*Glutamine!#REF!/'In Process Calc.'!$J52,"")</f>
        <v/>
      </c>
      <c r="AB58" s="244" t="str">
        <f>IF(Glutamine!$E50&gt;0,Glutamine!AB49+Glutamine!$E50*Glutamine!#REF!/'In Process Calc.'!$J52,"")</f>
        <v/>
      </c>
      <c r="AC58" s="244" t="str">
        <f>IF(Glutamine!$E50&gt;0,Glutamine!AC49+Glutamine!$E50*Glutamine!#REF!/'In Process Calc.'!$J52,"")</f>
        <v/>
      </c>
      <c r="AD58" s="244" t="str">
        <f>IF(Glutamine!$E50&gt;0,Glutamine!AD49+Glutamine!$E50*Glutamine!#REF!/'In Process Calc.'!$J52,"")</f>
        <v/>
      </c>
      <c r="AE58" s="244" t="str">
        <f>IF(Glutamine!$E50&gt;0,Glutamine!AE49+Glutamine!$E50*Glutamine!#REF!/'In Process Calc.'!$J52,"")</f>
        <v/>
      </c>
      <c r="AF58" s="244" t="str">
        <f>IF(Glutamine!$E50&gt;0,Glutamine!AF49+Glutamine!$E50*Glutamine!#REF!/'In Process Calc.'!$J52,"")</f>
        <v/>
      </c>
      <c r="AG58" s="244" t="str">
        <f>IF(Glutamine!$E50&gt;0,Glutamine!AG49+Glutamine!$E50*Glutamine!#REF!/'In Process Calc.'!$J52,"")</f>
        <v/>
      </c>
      <c r="AH58" s="244" t="str">
        <f>IF(Glutamine!$E50&gt;0,Glutamine!AH49+Glutamine!$E50*Glutamine!#REF!/'In Process Calc.'!$J52,"")</f>
        <v/>
      </c>
      <c r="AI58" s="244" t="str">
        <f>IF(Glutamine!$E50&gt;0,Glutamine!AI49+Glutamine!$E50*Glutamine!#REF!/'In Process Calc.'!$J52,"")</f>
        <v/>
      </c>
      <c r="AJ58" s="244" t="str">
        <f>IF(Glutamine!$E50&gt;0,Glutamine!AJ49+Glutamine!$E50*Glutamine!#REF!/'In Process Calc.'!$J52,"")</f>
        <v/>
      </c>
      <c r="AK58" s="244" t="str">
        <f>IF(Glutamine!$E50&gt;0,Glutamine!AK49+Glutamine!$E50*Glutamine!#REF!/'In Process Calc.'!$J52,"")</f>
        <v/>
      </c>
      <c r="AL58" s="244" t="str">
        <f>IF(Glutamine!$E50&gt;0,Glutamine!AL49+Glutamine!$E50*Glutamine!#REF!/'In Process Calc.'!$J52,"")</f>
        <v/>
      </c>
      <c r="AM58" s="244" t="str">
        <f>IF(Glutamine!$E50&gt;0,Glutamine!AM49+Glutamine!$E50*Glutamine!#REF!/'In Process Calc.'!$J52,"")</f>
        <v/>
      </c>
      <c r="AN58" s="244" t="str">
        <f>IF(Glutamine!$E50&gt;0,Glutamine!AN49+Glutamine!$E50*Glutamine!#REF!/'In Process Calc.'!$J52,"")</f>
        <v/>
      </c>
      <c r="AO58" s="244" t="str">
        <f>IF(Glutamine!$E50&gt;0,Glutamine!AO49+Glutamine!$E50*Glutamine!#REF!/'In Process Calc.'!$J52,"")</f>
        <v/>
      </c>
      <c r="AP58" s="244" t="str">
        <f>IF(Glutamine!$E50&gt;0,Glutamine!AP49+Glutamine!$E50*Glutamine!AQ49/'In Process Calc.'!$J52,"")</f>
        <v/>
      </c>
      <c r="AQ58" s="244" t="str">
        <f>IF(Glutamine!$E50&gt;0,Glutamine!#REF!+Glutamine!$E50*Glutamine!AR49/'In Process Calc.'!$J52,"")</f>
        <v/>
      </c>
      <c r="AR58" s="244" t="str">
        <f>IF(Glutamine!$E50&gt;0,Glutamine!#REF!,"")</f>
        <v/>
      </c>
      <c r="AS58" s="244" t="str">
        <f>IF(Glutamine!$E50&gt;0,Glutamine!#REF!,"")</f>
        <v/>
      </c>
      <c r="AT58" s="244" t="str">
        <f>IF(Glutamine!$E50&gt;0,Glutamine!#REF!,"")</f>
        <v/>
      </c>
      <c r="AU58" s="244" t="str">
        <f>IF(Glutamine!$E50&gt;0,Glutamine!#REF!,"")</f>
        <v/>
      </c>
      <c r="AV58" s="244" t="str">
        <f>IF(Glutamine!$E50&gt;0,Glutamine!#REF!,"")</f>
        <v/>
      </c>
      <c r="AW58" s="244" t="str">
        <f>IF(Glutamine!$E50&gt;0,Glutamine!#REF!,"")</f>
        <v/>
      </c>
      <c r="AX58" s="244" t="str">
        <f>IF(Glutamine!$E50&gt;0,Glutamine!#REF!,"")</f>
        <v/>
      </c>
      <c r="AY58" s="244" t="str">
        <f>IF(Glutamine!$E50&gt;0,Glutamine!#REF!,"")</f>
        <v/>
      </c>
      <c r="AZ58" s="244" t="str">
        <f>IF(Glutamine!$E50&gt;0,Glutamine!#REF!,"")</f>
        <v/>
      </c>
      <c r="BA58" s="244" t="str">
        <f>IF(Glutamine!$E50&gt;0,Glutamine!#REF!,"")</f>
        <v/>
      </c>
      <c r="BB58" s="244" t="str">
        <f>IF(Glutamine!$E50&gt;0,Glutamine!#REF!,"")</f>
        <v/>
      </c>
      <c r="BC58" s="244" t="str">
        <f>IF(Glutamine!$E50&gt;0,Glutamine!#REF!,"")</f>
        <v/>
      </c>
      <c r="BD58" s="244" t="str">
        <f>IF(Glutamine!$E50&gt;0,Glutamine!#REF!,"")</f>
        <v/>
      </c>
      <c r="BE58" s="244" t="str">
        <f>IF(Glutamine!$E50&gt;0,Glutamine!#REF!,"")</f>
        <v/>
      </c>
      <c r="BF58" s="244" t="str">
        <f>IF(Glutamine!$E50&gt;0,Glutamine!#REF!,"")</f>
        <v/>
      </c>
      <c r="BG58" s="244" t="str">
        <f>IF(Glutamine!$E50&gt;0,Glutamine!#REF!,"")</f>
        <v/>
      </c>
      <c r="BH58" s="244" t="str">
        <f>IF(Glutamine!$E50&gt;0,Glutamine!#REF!,"")</f>
        <v/>
      </c>
      <c r="BI58" s="244" t="str">
        <f>IF(Glutamine!$E50&gt;0,Glutamine!#REF!,"")</f>
        <v/>
      </c>
      <c r="BJ58" s="244" t="str">
        <f>IF(Glutamine!$E50&gt;0,Glutamine!#REF!,"")</f>
        <v/>
      </c>
      <c r="BK58" s="244" t="str">
        <f>IF(Glutamine!$E50&gt;0,Glutamine!#REF!,"")</f>
        <v/>
      </c>
      <c r="BL58" s="244" t="str">
        <f>IF(Glutamine!$E50&gt;0,Glutamine!#REF!,"")</f>
        <v/>
      </c>
      <c r="BM58" s="244" t="str">
        <f>IF(Glutamine!$E50&gt;0,Glutamine!#REF!,"")</f>
        <v/>
      </c>
      <c r="BN58" s="244" t="str">
        <f>IF(Glutamine!$E50&gt;0,'In Process Calc.'!B51,"")</f>
        <v/>
      </c>
      <c r="BO58" s="244" t="str">
        <f>IF(Glutamine!$E50&gt;0,'In Process Calc.'!C51,"")</f>
        <v/>
      </c>
    </row>
    <row r="59" spans="1:67">
      <c r="A59" s="238" t="str">
        <f>IF(Glutamine!$E51&gt;0,Glutamine!$B$1,"")</f>
        <v/>
      </c>
      <c r="B59" s="238" t="str">
        <f>IF(Glutamine!$E51&gt;0,Glutamine!A50+0.1,"")</f>
        <v/>
      </c>
      <c r="C59" s="242" t="str">
        <f>IF(Glutamine!$E51&gt;0,Glutamine!B50,"")</f>
        <v/>
      </c>
      <c r="D59" s="247" t="str">
        <f>IF(Glutamine!$E51&gt;0,Glutamine!C50,"")</f>
        <v/>
      </c>
      <c r="E59" s="238" t="str">
        <f>IF(Glutamine!$E51&gt;0,Glutamine!D50,"")</f>
        <v/>
      </c>
      <c r="F59" s="238" t="str">
        <f>IF(Glutamine!$E51&gt;0,Glutamine!E50,"")</f>
        <v/>
      </c>
      <c r="G59" s="238" t="str">
        <f>IF(Glutamine!$E51&gt;0,Glutamine!G50,"")</f>
        <v/>
      </c>
      <c r="H59" s="243" t="str">
        <f>IF(Glutamine!$E51&gt;0,Glutamine!H50,"")</f>
        <v/>
      </c>
      <c r="I59" s="243" t="str">
        <f>IF(Glutamine!$E51&gt;0,Glutamine!I50,"")</f>
        <v/>
      </c>
      <c r="J59" s="243" t="str">
        <f>IF(Glutamine!$E51&gt;0,Glutamine!J50,"")</f>
        <v/>
      </c>
      <c r="K59" s="243" t="str">
        <f>IF(Glutamine!$E51&gt;0,Glutamine!K50,"")</f>
        <v/>
      </c>
      <c r="L59" s="238" t="str">
        <f>IF(Glutamine!$E51&gt;0,Glutamine!L50,"")</f>
        <v/>
      </c>
      <c r="M59" s="238" t="str">
        <f>IF(Glutamine!$E51&gt;0,Glutamine!M50,"")</f>
        <v/>
      </c>
      <c r="N59" s="238" t="str">
        <f>IF(Glutamine!$E51&gt;0,Glutamine!N50,"")</f>
        <v/>
      </c>
      <c r="O59" s="238" t="str">
        <f>IF(Glutamine!$E51&gt;0,Glutamine!O50,"")</f>
        <v/>
      </c>
      <c r="P59" s="238" t="str">
        <f>IF(Glutamine!$E51&gt;0,Glutamine!P50,"")</f>
        <v/>
      </c>
      <c r="Q59" s="238" t="str">
        <f>IF(Glutamine!$E51&gt;0,Glutamine!Q50,"")</f>
        <v/>
      </c>
      <c r="R59" s="238" t="str">
        <f>IF(Glutamine!$E51&gt;0,Glutamine!R50,"")</f>
        <v/>
      </c>
      <c r="S59" s="238" t="str">
        <f>IF(Glutamine!$E51&gt;0,Glutamine!S50,"")</f>
        <v/>
      </c>
      <c r="T59" s="244" t="str">
        <f>IF(Glutamine!$E51&gt;0,Glutamine!T50+Glutamine!$E51*Glutamine!#REF!/'In Process Calc.'!$J53,"")</f>
        <v/>
      </c>
      <c r="U59" s="244" t="str">
        <f>IF(Glutamine!$E51&gt;0,Glutamine!U50+Glutamine!$E51*Glutamine!#REF!/'In Process Calc.'!$J53,"")</f>
        <v/>
      </c>
      <c r="V59" s="244" t="str">
        <f>IF(Glutamine!$E51&gt;0,Glutamine!V50+Glutamine!$E51*Glutamine!#REF!/'In Process Calc.'!$J53,"")</f>
        <v/>
      </c>
      <c r="W59" s="244" t="str">
        <f>IF(Glutamine!$E51&gt;0,Glutamine!W50+Glutamine!$E51*Glutamine!#REF!/'In Process Calc.'!$J53,"")</f>
        <v/>
      </c>
      <c r="X59" s="244" t="str">
        <f>IF(Glutamine!$E51&gt;0,Glutamine!X50+Glutamine!$E51*Glutamine!#REF!/'In Process Calc.'!$J53,"")</f>
        <v/>
      </c>
      <c r="Y59" s="244" t="str">
        <f>IF(Glutamine!$E51&gt;0,Glutamine!Y50+Glutamine!$E51*Glutamine!#REF!/'In Process Calc.'!$J53,"")</f>
        <v/>
      </c>
      <c r="Z59" s="244" t="str">
        <f>IF(Glutamine!$E51&gt;0,Glutamine!Z50+Glutamine!$E51*Glutamine!#REF!/'In Process Calc.'!$J53,"")</f>
        <v/>
      </c>
      <c r="AA59" s="244" t="str">
        <f>IF(Glutamine!$E51&gt;0,Glutamine!AA50+Glutamine!$E51*Glutamine!#REF!/'In Process Calc.'!$J53,"")</f>
        <v/>
      </c>
      <c r="AB59" s="244" t="str">
        <f>IF(Glutamine!$E51&gt;0,Glutamine!AB50+Glutamine!$E51*Glutamine!#REF!/'In Process Calc.'!$J53,"")</f>
        <v/>
      </c>
      <c r="AC59" s="244" t="str">
        <f>IF(Glutamine!$E51&gt;0,Glutamine!AC50+Glutamine!$E51*Glutamine!#REF!/'In Process Calc.'!$J53,"")</f>
        <v/>
      </c>
      <c r="AD59" s="244" t="str">
        <f>IF(Glutamine!$E51&gt;0,Glutamine!AD50+Glutamine!$E51*Glutamine!#REF!/'In Process Calc.'!$J53,"")</f>
        <v/>
      </c>
      <c r="AE59" s="244" t="str">
        <f>IF(Glutamine!$E51&gt;0,Glutamine!AE50+Glutamine!$E51*Glutamine!#REF!/'In Process Calc.'!$J53,"")</f>
        <v/>
      </c>
      <c r="AF59" s="244" t="str">
        <f>IF(Glutamine!$E51&gt;0,Glutamine!AF50+Glutamine!$E51*Glutamine!#REF!/'In Process Calc.'!$J53,"")</f>
        <v/>
      </c>
      <c r="AG59" s="244" t="str">
        <f>IF(Glutamine!$E51&gt;0,Glutamine!AG50+Glutamine!$E51*Glutamine!#REF!/'In Process Calc.'!$J53,"")</f>
        <v/>
      </c>
      <c r="AH59" s="244" t="str">
        <f>IF(Glutamine!$E51&gt;0,Glutamine!AH50+Glutamine!$E51*Glutamine!#REF!/'In Process Calc.'!$J53,"")</f>
        <v/>
      </c>
      <c r="AI59" s="244" t="str">
        <f>IF(Glutamine!$E51&gt;0,Glutamine!AI50+Glutamine!$E51*Glutamine!#REF!/'In Process Calc.'!$J53,"")</f>
        <v/>
      </c>
      <c r="AJ59" s="244" t="str">
        <f>IF(Glutamine!$E51&gt;0,Glutamine!AJ50+Glutamine!$E51*Glutamine!#REF!/'In Process Calc.'!$J53,"")</f>
        <v/>
      </c>
      <c r="AK59" s="244" t="str">
        <f>IF(Glutamine!$E51&gt;0,Glutamine!AK50+Glutamine!$E51*Glutamine!#REF!/'In Process Calc.'!$J53,"")</f>
        <v/>
      </c>
      <c r="AL59" s="244" t="str">
        <f>IF(Glutamine!$E51&gt;0,Glutamine!AL50+Glutamine!$E51*Glutamine!#REF!/'In Process Calc.'!$J53,"")</f>
        <v/>
      </c>
      <c r="AM59" s="244" t="str">
        <f>IF(Glutamine!$E51&gt;0,Glutamine!AM50+Glutamine!$E51*Glutamine!#REF!/'In Process Calc.'!$J53,"")</f>
        <v/>
      </c>
      <c r="AN59" s="244" t="str">
        <f>IF(Glutamine!$E51&gt;0,Glutamine!AN50+Glutamine!$E51*Glutamine!#REF!/'In Process Calc.'!$J53,"")</f>
        <v/>
      </c>
      <c r="AO59" s="244" t="str">
        <f>IF(Glutamine!$E51&gt;0,Glutamine!AO50+Glutamine!$E51*Glutamine!#REF!/'In Process Calc.'!$J53,"")</f>
        <v/>
      </c>
      <c r="AP59" s="244" t="str">
        <f>IF(Glutamine!$E51&gt;0,Glutamine!AP50+Glutamine!$E51*Glutamine!AQ50/'In Process Calc.'!$J53,"")</f>
        <v/>
      </c>
      <c r="AQ59" s="244" t="str">
        <f>IF(Glutamine!$E51&gt;0,Glutamine!#REF!+Glutamine!$E51*Glutamine!AR50/'In Process Calc.'!$J53,"")</f>
        <v/>
      </c>
      <c r="AR59" s="244" t="str">
        <f>IF(Glutamine!$E51&gt;0,Glutamine!#REF!,"")</f>
        <v/>
      </c>
      <c r="AS59" s="244" t="str">
        <f>IF(Glutamine!$E51&gt;0,Glutamine!#REF!,"")</f>
        <v/>
      </c>
      <c r="AT59" s="244" t="str">
        <f>IF(Glutamine!$E51&gt;0,Glutamine!#REF!,"")</f>
        <v/>
      </c>
      <c r="AU59" s="244" t="str">
        <f>IF(Glutamine!$E51&gt;0,Glutamine!#REF!,"")</f>
        <v/>
      </c>
      <c r="AV59" s="244" t="str">
        <f>IF(Glutamine!$E51&gt;0,Glutamine!#REF!,"")</f>
        <v/>
      </c>
      <c r="AW59" s="244" t="str">
        <f>IF(Glutamine!$E51&gt;0,Glutamine!#REF!,"")</f>
        <v/>
      </c>
      <c r="AX59" s="244" t="str">
        <f>IF(Glutamine!$E51&gt;0,Glutamine!#REF!,"")</f>
        <v/>
      </c>
      <c r="AY59" s="244" t="str">
        <f>IF(Glutamine!$E51&gt;0,Glutamine!#REF!,"")</f>
        <v/>
      </c>
      <c r="AZ59" s="244" t="str">
        <f>IF(Glutamine!$E51&gt;0,Glutamine!#REF!,"")</f>
        <v/>
      </c>
      <c r="BA59" s="244" t="str">
        <f>IF(Glutamine!$E51&gt;0,Glutamine!#REF!,"")</f>
        <v/>
      </c>
      <c r="BB59" s="244" t="str">
        <f>IF(Glutamine!$E51&gt;0,Glutamine!#REF!,"")</f>
        <v/>
      </c>
      <c r="BC59" s="244" t="str">
        <f>IF(Glutamine!$E51&gt;0,Glutamine!#REF!,"")</f>
        <v/>
      </c>
      <c r="BD59" s="244" t="str">
        <f>IF(Glutamine!$E51&gt;0,Glutamine!#REF!,"")</f>
        <v/>
      </c>
      <c r="BE59" s="244" t="str">
        <f>IF(Glutamine!$E51&gt;0,Glutamine!#REF!,"")</f>
        <v/>
      </c>
      <c r="BF59" s="244" t="str">
        <f>IF(Glutamine!$E51&gt;0,Glutamine!#REF!,"")</f>
        <v/>
      </c>
      <c r="BG59" s="244" t="str">
        <f>IF(Glutamine!$E51&gt;0,Glutamine!#REF!,"")</f>
        <v/>
      </c>
      <c r="BH59" s="244" t="str">
        <f>IF(Glutamine!$E51&gt;0,Glutamine!#REF!,"")</f>
        <v/>
      </c>
      <c r="BI59" s="244" t="str">
        <f>IF(Glutamine!$E51&gt;0,Glutamine!#REF!,"")</f>
        <v/>
      </c>
      <c r="BJ59" s="244" t="str">
        <f>IF(Glutamine!$E51&gt;0,Glutamine!#REF!,"")</f>
        <v/>
      </c>
      <c r="BK59" s="244" t="str">
        <f>IF(Glutamine!$E51&gt;0,Glutamine!#REF!,"")</f>
        <v/>
      </c>
      <c r="BL59" s="244" t="str">
        <f>IF(Glutamine!$E51&gt;0,Glutamine!#REF!,"")</f>
        <v/>
      </c>
      <c r="BM59" s="244" t="str">
        <f>IF(Glutamine!$E51&gt;0,Glutamine!#REF!,"")</f>
        <v/>
      </c>
      <c r="BN59" s="244" t="str">
        <f>IF(Glutamine!$E51&gt;0,'In Process Calc.'!B52,"")</f>
        <v/>
      </c>
      <c r="BO59" s="244" t="str">
        <f>IF(Glutamine!$E51&gt;0,'In Process Calc.'!C52,"")</f>
        <v/>
      </c>
    </row>
    <row r="60" spans="1:67">
      <c r="A60" s="238" t="str">
        <f>IF(Glutamine!$E52&gt;0,Glutamine!$B$1,"")</f>
        <v/>
      </c>
      <c r="B60" s="238" t="str">
        <f>IF(Glutamine!$E52&gt;0,Glutamine!A51+0.1,"")</f>
        <v/>
      </c>
      <c r="C60" s="242" t="str">
        <f>IF(Glutamine!$E52&gt;0,Glutamine!B51,"")</f>
        <v/>
      </c>
      <c r="D60" s="247" t="str">
        <f>IF(Glutamine!$E52&gt;0,Glutamine!C51,"")</f>
        <v/>
      </c>
      <c r="E60" s="238" t="str">
        <f>IF(Glutamine!$E52&gt;0,Glutamine!D51,"")</f>
        <v/>
      </c>
      <c r="F60" s="238" t="str">
        <f>IF(Glutamine!$E52&gt;0,Glutamine!E51,"")</f>
        <v/>
      </c>
      <c r="G60" s="238" t="str">
        <f>IF(Glutamine!$E52&gt;0,Glutamine!G51,"")</f>
        <v/>
      </c>
      <c r="H60" s="243" t="str">
        <f>IF(Glutamine!$E52&gt;0,Glutamine!H51,"")</f>
        <v/>
      </c>
      <c r="I60" s="243" t="str">
        <f>IF(Glutamine!$E52&gt;0,Glutamine!I51,"")</f>
        <v/>
      </c>
      <c r="J60" s="243" t="str">
        <f>IF(Glutamine!$E52&gt;0,Glutamine!J51,"")</f>
        <v/>
      </c>
      <c r="K60" s="243" t="str">
        <f>IF(Glutamine!$E52&gt;0,Glutamine!K51,"")</f>
        <v/>
      </c>
      <c r="L60" s="238" t="str">
        <f>IF(Glutamine!$E52&gt;0,Glutamine!L51,"")</f>
        <v/>
      </c>
      <c r="M60" s="238" t="str">
        <f>IF(Glutamine!$E52&gt;0,Glutamine!M51,"")</f>
        <v/>
      </c>
      <c r="N60" s="238" t="str">
        <f>IF(Glutamine!$E52&gt;0,Glutamine!N51,"")</f>
        <v/>
      </c>
      <c r="O60" s="238" t="str">
        <f>IF(Glutamine!$E52&gt;0,Glutamine!O51,"")</f>
        <v/>
      </c>
      <c r="P60" s="238" t="str">
        <f>IF(Glutamine!$E52&gt;0,Glutamine!P51,"")</f>
        <v/>
      </c>
      <c r="Q60" s="238" t="str">
        <f>IF(Glutamine!$E52&gt;0,Glutamine!Q51,"")</f>
        <v/>
      </c>
      <c r="R60" s="238" t="str">
        <f>IF(Glutamine!$E52&gt;0,Glutamine!R51,"")</f>
        <v/>
      </c>
      <c r="S60" s="238" t="str">
        <f>IF(Glutamine!$E52&gt;0,Glutamine!S51,"")</f>
        <v/>
      </c>
      <c r="T60" s="244" t="str">
        <f>IF(Glutamine!$E52&gt;0,Glutamine!T51+Glutamine!$E52*Glutamine!#REF!/'In Process Calc.'!$J54,"")</f>
        <v/>
      </c>
      <c r="U60" s="244" t="str">
        <f>IF(Glutamine!$E52&gt;0,Glutamine!U51+Glutamine!$E52*Glutamine!#REF!/'In Process Calc.'!$J54,"")</f>
        <v/>
      </c>
      <c r="V60" s="244" t="str">
        <f>IF(Glutamine!$E52&gt;0,Glutamine!V51+Glutamine!$E52*Glutamine!#REF!/'In Process Calc.'!$J54,"")</f>
        <v/>
      </c>
      <c r="W60" s="244" t="str">
        <f>IF(Glutamine!$E52&gt;0,Glutamine!W51+Glutamine!$E52*Glutamine!#REF!/'In Process Calc.'!$J54,"")</f>
        <v/>
      </c>
      <c r="X60" s="244" t="str">
        <f>IF(Glutamine!$E52&gt;0,Glutamine!X51+Glutamine!$E52*Glutamine!#REF!/'In Process Calc.'!$J54,"")</f>
        <v/>
      </c>
      <c r="Y60" s="244" t="str">
        <f>IF(Glutamine!$E52&gt;0,Glutamine!Y51+Glutamine!$E52*Glutamine!#REF!/'In Process Calc.'!$J54,"")</f>
        <v/>
      </c>
      <c r="Z60" s="244" t="str">
        <f>IF(Glutamine!$E52&gt;0,Glutamine!Z51+Glutamine!$E52*Glutamine!#REF!/'In Process Calc.'!$J54,"")</f>
        <v/>
      </c>
      <c r="AA60" s="244" t="str">
        <f>IF(Glutamine!$E52&gt;0,Glutamine!AA51+Glutamine!$E52*Glutamine!#REF!/'In Process Calc.'!$J54,"")</f>
        <v/>
      </c>
      <c r="AB60" s="244" t="str">
        <f>IF(Glutamine!$E52&gt;0,Glutamine!AB51+Glutamine!$E52*Glutamine!#REF!/'In Process Calc.'!$J54,"")</f>
        <v/>
      </c>
      <c r="AC60" s="244" t="str">
        <f>IF(Glutamine!$E52&gt;0,Glutamine!AC51+Glutamine!$E52*Glutamine!#REF!/'In Process Calc.'!$J54,"")</f>
        <v/>
      </c>
      <c r="AD60" s="244" t="str">
        <f>IF(Glutamine!$E52&gt;0,Glutamine!AD51+Glutamine!$E52*Glutamine!#REF!/'In Process Calc.'!$J54,"")</f>
        <v/>
      </c>
      <c r="AE60" s="244" t="str">
        <f>IF(Glutamine!$E52&gt;0,Glutamine!AE51+Glutamine!$E52*Glutamine!#REF!/'In Process Calc.'!$J54,"")</f>
        <v/>
      </c>
      <c r="AF60" s="244" t="str">
        <f>IF(Glutamine!$E52&gt;0,Glutamine!AF51+Glutamine!$E52*Glutamine!#REF!/'In Process Calc.'!$J54,"")</f>
        <v/>
      </c>
      <c r="AG60" s="244" t="str">
        <f>IF(Glutamine!$E52&gt;0,Glutamine!AG51+Glutamine!$E52*Glutamine!#REF!/'In Process Calc.'!$J54,"")</f>
        <v/>
      </c>
      <c r="AH60" s="244" t="str">
        <f>IF(Glutamine!$E52&gt;0,Glutamine!AH51+Glutamine!$E52*Glutamine!#REF!/'In Process Calc.'!$J54,"")</f>
        <v/>
      </c>
      <c r="AI60" s="244" t="str">
        <f>IF(Glutamine!$E52&gt;0,Glutamine!AI51+Glutamine!$E52*Glutamine!#REF!/'In Process Calc.'!$J54,"")</f>
        <v/>
      </c>
      <c r="AJ60" s="244" t="str">
        <f>IF(Glutamine!$E52&gt;0,Glutamine!AJ51+Glutamine!$E52*Glutamine!#REF!/'In Process Calc.'!$J54,"")</f>
        <v/>
      </c>
      <c r="AK60" s="244" t="str">
        <f>IF(Glutamine!$E52&gt;0,Glutamine!AK51+Glutamine!$E52*Glutamine!#REF!/'In Process Calc.'!$J54,"")</f>
        <v/>
      </c>
      <c r="AL60" s="244" t="str">
        <f>IF(Glutamine!$E52&gt;0,Glutamine!AL51+Glutamine!$E52*Glutamine!#REF!/'In Process Calc.'!$J54,"")</f>
        <v/>
      </c>
      <c r="AM60" s="244" t="str">
        <f>IF(Glutamine!$E52&gt;0,Glutamine!AM51+Glutamine!$E52*Glutamine!#REF!/'In Process Calc.'!$J54,"")</f>
        <v/>
      </c>
      <c r="AN60" s="244" t="str">
        <f>IF(Glutamine!$E52&gt;0,Glutamine!AN51+Glutamine!$E52*Glutamine!#REF!/'In Process Calc.'!$J54,"")</f>
        <v/>
      </c>
      <c r="AO60" s="244" t="str">
        <f>IF(Glutamine!$E52&gt;0,Glutamine!AO51+Glutamine!$E52*Glutamine!#REF!/'In Process Calc.'!$J54,"")</f>
        <v/>
      </c>
      <c r="AP60" s="244" t="str">
        <f>IF(Glutamine!$E52&gt;0,Glutamine!AP51+Glutamine!$E52*Glutamine!AQ51/'In Process Calc.'!$J54,"")</f>
        <v/>
      </c>
      <c r="AQ60" s="244" t="str">
        <f>IF(Glutamine!$E52&gt;0,Glutamine!#REF!+Glutamine!$E52*Glutamine!AR51/'In Process Calc.'!$J54,"")</f>
        <v/>
      </c>
      <c r="AR60" s="244" t="str">
        <f>IF(Glutamine!$E52&gt;0,Glutamine!#REF!,"")</f>
        <v/>
      </c>
      <c r="AS60" s="244" t="str">
        <f>IF(Glutamine!$E52&gt;0,Glutamine!#REF!,"")</f>
        <v/>
      </c>
      <c r="AT60" s="244" t="str">
        <f>IF(Glutamine!$E52&gt;0,Glutamine!#REF!,"")</f>
        <v/>
      </c>
      <c r="AU60" s="244" t="str">
        <f>IF(Glutamine!$E52&gt;0,Glutamine!#REF!,"")</f>
        <v/>
      </c>
      <c r="AV60" s="244" t="str">
        <f>IF(Glutamine!$E52&gt;0,Glutamine!#REF!,"")</f>
        <v/>
      </c>
      <c r="AW60" s="244" t="str">
        <f>IF(Glutamine!$E52&gt;0,Glutamine!#REF!,"")</f>
        <v/>
      </c>
      <c r="AX60" s="244" t="str">
        <f>IF(Glutamine!$E52&gt;0,Glutamine!#REF!,"")</f>
        <v/>
      </c>
      <c r="AY60" s="244" t="str">
        <f>IF(Glutamine!$E52&gt;0,Glutamine!#REF!,"")</f>
        <v/>
      </c>
      <c r="AZ60" s="244" t="str">
        <f>IF(Glutamine!$E52&gt;0,Glutamine!#REF!,"")</f>
        <v/>
      </c>
      <c r="BA60" s="244" t="str">
        <f>IF(Glutamine!$E52&gt;0,Glutamine!#REF!,"")</f>
        <v/>
      </c>
      <c r="BB60" s="244" t="str">
        <f>IF(Glutamine!$E52&gt;0,Glutamine!#REF!,"")</f>
        <v/>
      </c>
      <c r="BC60" s="244" t="str">
        <f>IF(Glutamine!$E52&gt;0,Glutamine!#REF!,"")</f>
        <v/>
      </c>
      <c r="BD60" s="244" t="str">
        <f>IF(Glutamine!$E52&gt;0,Glutamine!#REF!,"")</f>
        <v/>
      </c>
      <c r="BE60" s="244" t="str">
        <f>IF(Glutamine!$E52&gt;0,Glutamine!#REF!,"")</f>
        <v/>
      </c>
      <c r="BF60" s="244" t="str">
        <f>IF(Glutamine!$E52&gt;0,Glutamine!#REF!,"")</f>
        <v/>
      </c>
      <c r="BG60" s="244" t="str">
        <f>IF(Glutamine!$E52&gt;0,Glutamine!#REF!,"")</f>
        <v/>
      </c>
      <c r="BH60" s="244" t="str">
        <f>IF(Glutamine!$E52&gt;0,Glutamine!#REF!,"")</f>
        <v/>
      </c>
      <c r="BI60" s="244" t="str">
        <f>IF(Glutamine!$E52&gt;0,Glutamine!#REF!,"")</f>
        <v/>
      </c>
      <c r="BJ60" s="244" t="str">
        <f>IF(Glutamine!$E52&gt;0,Glutamine!#REF!,"")</f>
        <v/>
      </c>
      <c r="BK60" s="244" t="str">
        <f>IF(Glutamine!$E52&gt;0,Glutamine!#REF!,"")</f>
        <v/>
      </c>
      <c r="BL60" s="244" t="str">
        <f>IF(Glutamine!$E52&gt;0,Glutamine!#REF!,"")</f>
        <v/>
      </c>
      <c r="BM60" s="244" t="str">
        <f>IF(Glutamine!$E52&gt;0,Glutamine!#REF!,"")</f>
        <v/>
      </c>
      <c r="BN60" s="244" t="str">
        <f>IF(Glutamine!$E52&gt;0,'In Process Calc.'!B53,"")</f>
        <v/>
      </c>
      <c r="BO60" s="244" t="str">
        <f>IF(Glutamine!$E52&gt;0,'In Process Calc.'!C53,"")</f>
        <v/>
      </c>
    </row>
    <row r="61" spans="1:67">
      <c r="A61" s="238" t="str">
        <f>IF(Glutamine!$E53&gt;0,Glutamine!$B$1,"")</f>
        <v/>
      </c>
      <c r="B61" s="238" t="str">
        <f>IF(Glutamine!$E53&gt;0,Glutamine!A52+0.1,"")</f>
        <v/>
      </c>
      <c r="C61" s="242" t="str">
        <f>IF(Glutamine!$E53&gt;0,Glutamine!B52,"")</f>
        <v/>
      </c>
      <c r="D61" s="247" t="str">
        <f>IF(Glutamine!$E53&gt;0,Glutamine!C52,"")</f>
        <v/>
      </c>
      <c r="E61" s="238" t="str">
        <f>IF(Glutamine!$E53&gt;0,Glutamine!D52,"")</f>
        <v/>
      </c>
      <c r="F61" s="238" t="str">
        <f>IF(Glutamine!$E53&gt;0,Glutamine!E52,"")</f>
        <v/>
      </c>
      <c r="G61" s="238" t="str">
        <f>IF(Glutamine!$E53&gt;0,Glutamine!G52,"")</f>
        <v/>
      </c>
      <c r="H61" s="243" t="str">
        <f>IF(Glutamine!$E53&gt;0,Glutamine!H52,"")</f>
        <v/>
      </c>
      <c r="I61" s="243" t="str">
        <f>IF(Glutamine!$E53&gt;0,Glutamine!I52,"")</f>
        <v/>
      </c>
      <c r="J61" s="243" t="str">
        <f>IF(Glutamine!$E53&gt;0,Glutamine!J52,"")</f>
        <v/>
      </c>
      <c r="K61" s="243" t="str">
        <f>IF(Glutamine!$E53&gt;0,Glutamine!K52,"")</f>
        <v/>
      </c>
      <c r="L61" s="238" t="str">
        <f>IF(Glutamine!$E53&gt;0,Glutamine!L52,"")</f>
        <v/>
      </c>
      <c r="M61" s="238" t="str">
        <f>IF(Glutamine!$E53&gt;0,Glutamine!M52,"")</f>
        <v/>
      </c>
      <c r="N61" s="238" t="str">
        <f>IF(Glutamine!$E53&gt;0,Glutamine!N52,"")</f>
        <v/>
      </c>
      <c r="O61" s="238" t="str">
        <f>IF(Glutamine!$E53&gt;0,Glutamine!O52,"")</f>
        <v/>
      </c>
      <c r="P61" s="238" t="str">
        <f>IF(Glutamine!$E53&gt;0,Glutamine!P52,"")</f>
        <v/>
      </c>
      <c r="Q61" s="238" t="str">
        <f>IF(Glutamine!$E53&gt;0,Glutamine!Q52,"")</f>
        <v/>
      </c>
      <c r="R61" s="238" t="str">
        <f>IF(Glutamine!$E53&gt;0,Glutamine!R52,"")</f>
        <v/>
      </c>
      <c r="S61" s="238" t="str">
        <f>IF(Glutamine!$E53&gt;0,Glutamine!S52,"")</f>
        <v/>
      </c>
      <c r="T61" s="244" t="str">
        <f>IF(Glutamine!$E53&gt;0,Glutamine!T52+Glutamine!$E53*Glutamine!#REF!/'In Process Calc.'!$J55,"")</f>
        <v/>
      </c>
      <c r="U61" s="244" t="str">
        <f>IF(Glutamine!$E53&gt;0,Glutamine!U52+Glutamine!$E53*Glutamine!#REF!/'In Process Calc.'!$J55,"")</f>
        <v/>
      </c>
      <c r="V61" s="244" t="str">
        <f>IF(Glutamine!$E53&gt;0,Glutamine!V52+Glutamine!$E53*Glutamine!#REF!/'In Process Calc.'!$J55,"")</f>
        <v/>
      </c>
      <c r="W61" s="244" t="str">
        <f>IF(Glutamine!$E53&gt;0,Glutamine!W52+Glutamine!$E53*Glutamine!#REF!/'In Process Calc.'!$J55,"")</f>
        <v/>
      </c>
      <c r="X61" s="244" t="str">
        <f>IF(Glutamine!$E53&gt;0,Glutamine!X52+Glutamine!$E53*Glutamine!#REF!/'In Process Calc.'!$J55,"")</f>
        <v/>
      </c>
      <c r="Y61" s="244" t="str">
        <f>IF(Glutamine!$E53&gt;0,Glutamine!Y52+Glutamine!$E53*Glutamine!#REF!/'In Process Calc.'!$J55,"")</f>
        <v/>
      </c>
      <c r="Z61" s="244" t="str">
        <f>IF(Glutamine!$E53&gt;0,Glutamine!Z52+Glutamine!$E53*Glutamine!#REF!/'In Process Calc.'!$J55,"")</f>
        <v/>
      </c>
      <c r="AA61" s="244" t="str">
        <f>IF(Glutamine!$E53&gt;0,Glutamine!AA52+Glutamine!$E53*Glutamine!#REF!/'In Process Calc.'!$J55,"")</f>
        <v/>
      </c>
      <c r="AB61" s="244" t="str">
        <f>IF(Glutamine!$E53&gt;0,Glutamine!AB52+Glutamine!$E53*Glutamine!#REF!/'In Process Calc.'!$J55,"")</f>
        <v/>
      </c>
      <c r="AC61" s="244" t="str">
        <f>IF(Glutamine!$E53&gt;0,Glutamine!AC52+Glutamine!$E53*Glutamine!#REF!/'In Process Calc.'!$J55,"")</f>
        <v/>
      </c>
      <c r="AD61" s="244" t="str">
        <f>IF(Glutamine!$E53&gt;0,Glutamine!AD52+Glutamine!$E53*Glutamine!#REF!/'In Process Calc.'!$J55,"")</f>
        <v/>
      </c>
      <c r="AE61" s="244" t="str">
        <f>IF(Glutamine!$E53&gt;0,Glutamine!AE52+Glutamine!$E53*Glutamine!#REF!/'In Process Calc.'!$J55,"")</f>
        <v/>
      </c>
      <c r="AF61" s="244" t="str">
        <f>IF(Glutamine!$E53&gt;0,Glutamine!AF52+Glutamine!$E53*Glutamine!#REF!/'In Process Calc.'!$J55,"")</f>
        <v/>
      </c>
      <c r="AG61" s="244" t="str">
        <f>IF(Glutamine!$E53&gt;0,Glutamine!AG52+Glutamine!$E53*Glutamine!#REF!/'In Process Calc.'!$J55,"")</f>
        <v/>
      </c>
      <c r="AH61" s="244" t="str">
        <f>IF(Glutamine!$E53&gt;0,Glutamine!AH52+Glutamine!$E53*Glutamine!#REF!/'In Process Calc.'!$J55,"")</f>
        <v/>
      </c>
      <c r="AI61" s="244" t="str">
        <f>IF(Glutamine!$E53&gt;0,Glutamine!AI52+Glutamine!$E53*Glutamine!#REF!/'In Process Calc.'!$J55,"")</f>
        <v/>
      </c>
      <c r="AJ61" s="244" t="str">
        <f>IF(Glutamine!$E53&gt;0,Glutamine!AJ52+Glutamine!$E53*Glutamine!#REF!/'In Process Calc.'!$J55,"")</f>
        <v/>
      </c>
      <c r="AK61" s="244" t="str">
        <f>IF(Glutamine!$E53&gt;0,Glutamine!AK52+Glutamine!$E53*Glutamine!#REF!/'In Process Calc.'!$J55,"")</f>
        <v/>
      </c>
      <c r="AL61" s="244" t="str">
        <f>IF(Glutamine!$E53&gt;0,Glutamine!AL52+Glutamine!$E53*Glutamine!#REF!/'In Process Calc.'!$J55,"")</f>
        <v/>
      </c>
      <c r="AM61" s="244" t="str">
        <f>IF(Glutamine!$E53&gt;0,Glutamine!AM52+Glutamine!$E53*Glutamine!#REF!/'In Process Calc.'!$J55,"")</f>
        <v/>
      </c>
      <c r="AN61" s="244" t="str">
        <f>IF(Glutamine!$E53&gt;0,Glutamine!AN52+Glutamine!$E53*Glutamine!#REF!/'In Process Calc.'!$J55,"")</f>
        <v/>
      </c>
      <c r="AO61" s="244" t="str">
        <f>IF(Glutamine!$E53&gt;0,Glutamine!AO52+Glutamine!$E53*Glutamine!#REF!/'In Process Calc.'!$J55,"")</f>
        <v/>
      </c>
      <c r="AP61" s="244" t="str">
        <f>IF(Glutamine!$E53&gt;0,Glutamine!AP52+Glutamine!$E53*Glutamine!AQ52/'In Process Calc.'!$J55,"")</f>
        <v/>
      </c>
      <c r="AQ61" s="244" t="str">
        <f>IF(Glutamine!$E53&gt;0,Glutamine!#REF!+Glutamine!$E53*Glutamine!AR52/'In Process Calc.'!$J55,"")</f>
        <v/>
      </c>
      <c r="AR61" s="244" t="str">
        <f>IF(Glutamine!$E53&gt;0,Glutamine!#REF!,"")</f>
        <v/>
      </c>
      <c r="AS61" s="244" t="str">
        <f>IF(Glutamine!$E53&gt;0,Glutamine!#REF!,"")</f>
        <v/>
      </c>
      <c r="AT61" s="244" t="str">
        <f>IF(Glutamine!$E53&gt;0,Glutamine!#REF!,"")</f>
        <v/>
      </c>
      <c r="AU61" s="244" t="str">
        <f>IF(Glutamine!$E53&gt;0,Glutamine!#REF!,"")</f>
        <v/>
      </c>
      <c r="AV61" s="244" t="str">
        <f>IF(Glutamine!$E53&gt;0,Glutamine!#REF!,"")</f>
        <v/>
      </c>
      <c r="AW61" s="244" t="str">
        <f>IF(Glutamine!$E53&gt;0,Glutamine!#REF!,"")</f>
        <v/>
      </c>
      <c r="AX61" s="244" t="str">
        <f>IF(Glutamine!$E53&gt;0,Glutamine!#REF!,"")</f>
        <v/>
      </c>
      <c r="AY61" s="244" t="str">
        <f>IF(Glutamine!$E53&gt;0,Glutamine!#REF!,"")</f>
        <v/>
      </c>
      <c r="AZ61" s="244" t="str">
        <f>IF(Glutamine!$E53&gt;0,Glutamine!#REF!,"")</f>
        <v/>
      </c>
      <c r="BA61" s="244" t="str">
        <f>IF(Glutamine!$E53&gt;0,Glutamine!#REF!,"")</f>
        <v/>
      </c>
      <c r="BB61" s="244" t="str">
        <f>IF(Glutamine!$E53&gt;0,Glutamine!#REF!,"")</f>
        <v/>
      </c>
      <c r="BC61" s="244" t="str">
        <f>IF(Glutamine!$E53&gt;0,Glutamine!#REF!,"")</f>
        <v/>
      </c>
      <c r="BD61" s="244" t="str">
        <f>IF(Glutamine!$E53&gt;0,Glutamine!#REF!,"")</f>
        <v/>
      </c>
      <c r="BE61" s="244" t="str">
        <f>IF(Glutamine!$E53&gt;0,Glutamine!#REF!,"")</f>
        <v/>
      </c>
      <c r="BF61" s="244" t="str">
        <f>IF(Glutamine!$E53&gt;0,Glutamine!#REF!,"")</f>
        <v/>
      </c>
      <c r="BG61" s="244" t="str">
        <f>IF(Glutamine!$E53&gt;0,Glutamine!#REF!,"")</f>
        <v/>
      </c>
      <c r="BH61" s="244" t="str">
        <f>IF(Glutamine!$E53&gt;0,Glutamine!#REF!,"")</f>
        <v/>
      </c>
      <c r="BI61" s="244" t="str">
        <f>IF(Glutamine!$E53&gt;0,Glutamine!#REF!,"")</f>
        <v/>
      </c>
      <c r="BJ61" s="244" t="str">
        <f>IF(Glutamine!$E53&gt;0,Glutamine!#REF!,"")</f>
        <v/>
      </c>
      <c r="BK61" s="244" t="str">
        <f>IF(Glutamine!$E53&gt;0,Glutamine!#REF!,"")</f>
        <v/>
      </c>
      <c r="BL61" s="244" t="str">
        <f>IF(Glutamine!$E53&gt;0,Glutamine!#REF!,"")</f>
        <v/>
      </c>
      <c r="BM61" s="244" t="str">
        <f>IF(Glutamine!$E53&gt;0,Glutamine!#REF!,"")</f>
        <v/>
      </c>
      <c r="BN61" s="244" t="str">
        <f>IF(Glutamine!$E53&gt;0,'In Process Calc.'!B54,"")</f>
        <v/>
      </c>
      <c r="BO61" s="244" t="str">
        <f>IF(Glutamine!$E53&gt;0,'In Process Calc.'!C54,"")</f>
        <v/>
      </c>
    </row>
    <row r="62" spans="1:67">
      <c r="A62" s="238" t="str">
        <f>IF(Glutamine!$E54&gt;0,Glutamine!$B$1,"")</f>
        <v/>
      </c>
      <c r="B62" s="238" t="str">
        <f>IF(Glutamine!$E54&gt;0,Glutamine!A53+0.1,"")</f>
        <v/>
      </c>
      <c r="C62" s="242" t="str">
        <f>IF(Glutamine!$E54&gt;0,Glutamine!B53,"")</f>
        <v/>
      </c>
      <c r="D62" s="247" t="str">
        <f>IF(Glutamine!$E54&gt;0,Glutamine!C53,"")</f>
        <v/>
      </c>
      <c r="E62" s="238" t="str">
        <f>IF(Glutamine!$E54&gt;0,Glutamine!D53,"")</f>
        <v/>
      </c>
      <c r="F62" s="238" t="str">
        <f>IF(Glutamine!$E54&gt;0,Glutamine!E53,"")</f>
        <v/>
      </c>
      <c r="G62" s="238" t="str">
        <f>IF(Glutamine!$E54&gt;0,Glutamine!G53,"")</f>
        <v/>
      </c>
      <c r="H62" s="243" t="str">
        <f>IF(Glutamine!$E54&gt;0,Glutamine!H53,"")</f>
        <v/>
      </c>
      <c r="I62" s="243" t="str">
        <f>IF(Glutamine!$E54&gt;0,Glutamine!I53,"")</f>
        <v/>
      </c>
      <c r="J62" s="243" t="str">
        <f>IF(Glutamine!$E54&gt;0,Glutamine!J53,"")</f>
        <v/>
      </c>
      <c r="K62" s="243" t="str">
        <f>IF(Glutamine!$E54&gt;0,Glutamine!K53,"")</f>
        <v/>
      </c>
      <c r="L62" s="238" t="str">
        <f>IF(Glutamine!$E54&gt;0,Glutamine!L53,"")</f>
        <v/>
      </c>
      <c r="M62" s="238" t="str">
        <f>IF(Glutamine!$E54&gt;0,Glutamine!M53,"")</f>
        <v/>
      </c>
      <c r="N62" s="238" t="str">
        <f>IF(Glutamine!$E54&gt;0,Glutamine!N53,"")</f>
        <v/>
      </c>
      <c r="O62" s="238" t="str">
        <f>IF(Glutamine!$E54&gt;0,Glutamine!O53,"")</f>
        <v/>
      </c>
      <c r="P62" s="238" t="str">
        <f>IF(Glutamine!$E54&gt;0,Glutamine!P53,"")</f>
        <v/>
      </c>
      <c r="Q62" s="238" t="str">
        <f>IF(Glutamine!$E54&gt;0,Glutamine!Q53,"")</f>
        <v/>
      </c>
      <c r="R62" s="238" t="str">
        <f>IF(Glutamine!$E54&gt;0,Glutamine!R53,"")</f>
        <v/>
      </c>
      <c r="S62" s="238" t="str">
        <f>IF(Glutamine!$E54&gt;0,Glutamine!S53,"")</f>
        <v/>
      </c>
      <c r="T62" s="244" t="str">
        <f>IF(Glutamine!$E54&gt;0,Glutamine!T53+Glutamine!$E54*Glutamine!#REF!/'In Process Calc.'!$J56,"")</f>
        <v/>
      </c>
      <c r="U62" s="244" t="str">
        <f>IF(Glutamine!$E54&gt;0,Glutamine!U53+Glutamine!$E54*Glutamine!#REF!/'In Process Calc.'!$J56,"")</f>
        <v/>
      </c>
      <c r="V62" s="244" t="str">
        <f>IF(Glutamine!$E54&gt;0,Glutamine!V53+Glutamine!$E54*Glutamine!#REF!/'In Process Calc.'!$J56,"")</f>
        <v/>
      </c>
      <c r="W62" s="244" t="str">
        <f>IF(Glutamine!$E54&gt;0,Glutamine!W53+Glutamine!$E54*Glutamine!#REF!/'In Process Calc.'!$J56,"")</f>
        <v/>
      </c>
      <c r="X62" s="244" t="str">
        <f>IF(Glutamine!$E54&gt;0,Glutamine!X53+Glutamine!$E54*Glutamine!#REF!/'In Process Calc.'!$J56,"")</f>
        <v/>
      </c>
      <c r="Y62" s="244" t="str">
        <f>IF(Glutamine!$E54&gt;0,Glutamine!Y53+Glutamine!$E54*Glutamine!#REF!/'In Process Calc.'!$J56,"")</f>
        <v/>
      </c>
      <c r="Z62" s="244" t="str">
        <f>IF(Glutamine!$E54&gt;0,Glutamine!Z53+Glutamine!$E54*Glutamine!#REF!/'In Process Calc.'!$J56,"")</f>
        <v/>
      </c>
      <c r="AA62" s="244" t="str">
        <f>IF(Glutamine!$E54&gt;0,Glutamine!AA53+Glutamine!$E54*Glutamine!#REF!/'In Process Calc.'!$J56,"")</f>
        <v/>
      </c>
      <c r="AB62" s="244" t="str">
        <f>IF(Glutamine!$E54&gt;0,Glutamine!AB53+Glutamine!$E54*Glutamine!#REF!/'In Process Calc.'!$J56,"")</f>
        <v/>
      </c>
      <c r="AC62" s="244" t="str">
        <f>IF(Glutamine!$E54&gt;0,Glutamine!AC53+Glutamine!$E54*Glutamine!#REF!/'In Process Calc.'!$J56,"")</f>
        <v/>
      </c>
      <c r="AD62" s="244" t="str">
        <f>IF(Glutamine!$E54&gt;0,Glutamine!AD53+Glutamine!$E54*Glutamine!#REF!/'In Process Calc.'!$J56,"")</f>
        <v/>
      </c>
      <c r="AE62" s="244" t="str">
        <f>IF(Glutamine!$E54&gt;0,Glutamine!AE53+Glutamine!$E54*Glutamine!#REF!/'In Process Calc.'!$J56,"")</f>
        <v/>
      </c>
      <c r="AF62" s="244" t="str">
        <f>IF(Glutamine!$E54&gt;0,Glutamine!AF53+Glutamine!$E54*Glutamine!#REF!/'In Process Calc.'!$J56,"")</f>
        <v/>
      </c>
      <c r="AG62" s="244" t="str">
        <f>IF(Glutamine!$E54&gt;0,Glutamine!AG53+Glutamine!$E54*Glutamine!#REF!/'In Process Calc.'!$J56,"")</f>
        <v/>
      </c>
      <c r="AH62" s="244" t="str">
        <f>IF(Glutamine!$E54&gt;0,Glutamine!AH53+Glutamine!$E54*Glutamine!#REF!/'In Process Calc.'!$J56,"")</f>
        <v/>
      </c>
      <c r="AI62" s="244" t="str">
        <f>IF(Glutamine!$E54&gt;0,Glutamine!AI53+Glutamine!$E54*Glutamine!#REF!/'In Process Calc.'!$J56,"")</f>
        <v/>
      </c>
      <c r="AJ62" s="244" t="str">
        <f>IF(Glutamine!$E54&gt;0,Glutamine!AJ53+Glutamine!$E54*Glutamine!#REF!/'In Process Calc.'!$J56,"")</f>
        <v/>
      </c>
      <c r="AK62" s="244" t="str">
        <f>IF(Glutamine!$E54&gt;0,Glutamine!AK53+Glutamine!$E54*Glutamine!#REF!/'In Process Calc.'!$J56,"")</f>
        <v/>
      </c>
      <c r="AL62" s="244" t="str">
        <f>IF(Glutamine!$E54&gt;0,Glutamine!AL53+Glutamine!$E54*Glutamine!#REF!/'In Process Calc.'!$J56,"")</f>
        <v/>
      </c>
      <c r="AM62" s="244" t="str">
        <f>IF(Glutamine!$E54&gt;0,Glutamine!AM53+Glutamine!$E54*Glutamine!#REF!/'In Process Calc.'!$J56,"")</f>
        <v/>
      </c>
      <c r="AN62" s="244" t="str">
        <f>IF(Glutamine!$E54&gt;0,Glutamine!AN53+Glutamine!$E54*Glutamine!#REF!/'In Process Calc.'!$J56,"")</f>
        <v/>
      </c>
      <c r="AO62" s="244" t="str">
        <f>IF(Glutamine!$E54&gt;0,Glutamine!AO53+Glutamine!$E54*Glutamine!#REF!/'In Process Calc.'!$J56,"")</f>
        <v/>
      </c>
      <c r="AP62" s="244" t="str">
        <f>IF(Glutamine!$E54&gt;0,Glutamine!AP53+Glutamine!$E54*Glutamine!AQ53/'In Process Calc.'!$J56,"")</f>
        <v/>
      </c>
      <c r="AQ62" s="244" t="str">
        <f>IF(Glutamine!$E54&gt;0,Glutamine!#REF!+Glutamine!$E54*Glutamine!AR53/'In Process Calc.'!$J56,"")</f>
        <v/>
      </c>
      <c r="AR62" s="244" t="str">
        <f>IF(Glutamine!$E54&gt;0,Glutamine!#REF!,"")</f>
        <v/>
      </c>
      <c r="AS62" s="244" t="str">
        <f>IF(Glutamine!$E54&gt;0,Glutamine!#REF!,"")</f>
        <v/>
      </c>
      <c r="AT62" s="244" t="str">
        <f>IF(Glutamine!$E54&gt;0,Glutamine!#REF!,"")</f>
        <v/>
      </c>
      <c r="AU62" s="244" t="str">
        <f>IF(Glutamine!$E54&gt;0,Glutamine!#REF!,"")</f>
        <v/>
      </c>
      <c r="AV62" s="244" t="str">
        <f>IF(Glutamine!$E54&gt;0,Glutamine!#REF!,"")</f>
        <v/>
      </c>
      <c r="AW62" s="244" t="str">
        <f>IF(Glutamine!$E54&gt;0,Glutamine!#REF!,"")</f>
        <v/>
      </c>
      <c r="AX62" s="244" t="str">
        <f>IF(Glutamine!$E54&gt;0,Glutamine!#REF!,"")</f>
        <v/>
      </c>
      <c r="AY62" s="244" t="str">
        <f>IF(Glutamine!$E54&gt;0,Glutamine!#REF!,"")</f>
        <v/>
      </c>
      <c r="AZ62" s="244" t="str">
        <f>IF(Glutamine!$E54&gt;0,Glutamine!#REF!,"")</f>
        <v/>
      </c>
      <c r="BA62" s="244" t="str">
        <f>IF(Glutamine!$E54&gt;0,Glutamine!#REF!,"")</f>
        <v/>
      </c>
      <c r="BB62" s="244" t="str">
        <f>IF(Glutamine!$E54&gt;0,Glutamine!#REF!,"")</f>
        <v/>
      </c>
      <c r="BC62" s="244" t="str">
        <f>IF(Glutamine!$E54&gt;0,Glutamine!#REF!,"")</f>
        <v/>
      </c>
      <c r="BD62" s="244" t="str">
        <f>IF(Glutamine!$E54&gt;0,Glutamine!#REF!,"")</f>
        <v/>
      </c>
      <c r="BE62" s="244" t="str">
        <f>IF(Glutamine!$E54&gt;0,Glutamine!#REF!,"")</f>
        <v/>
      </c>
      <c r="BF62" s="244" t="str">
        <f>IF(Glutamine!$E54&gt;0,Glutamine!#REF!,"")</f>
        <v/>
      </c>
      <c r="BG62" s="244" t="str">
        <f>IF(Glutamine!$E54&gt;0,Glutamine!#REF!,"")</f>
        <v/>
      </c>
      <c r="BH62" s="244" t="str">
        <f>IF(Glutamine!$E54&gt;0,Glutamine!#REF!,"")</f>
        <v/>
      </c>
      <c r="BI62" s="244" t="str">
        <f>IF(Glutamine!$E54&gt;0,Glutamine!#REF!,"")</f>
        <v/>
      </c>
      <c r="BJ62" s="244" t="str">
        <f>IF(Glutamine!$E54&gt;0,Glutamine!#REF!,"")</f>
        <v/>
      </c>
      <c r="BK62" s="244" t="str">
        <f>IF(Glutamine!$E54&gt;0,Glutamine!#REF!,"")</f>
        <v/>
      </c>
      <c r="BL62" s="244" t="str">
        <f>IF(Glutamine!$E54&gt;0,Glutamine!#REF!,"")</f>
        <v/>
      </c>
      <c r="BM62" s="244" t="str">
        <f>IF(Glutamine!$E54&gt;0,Glutamine!#REF!,"")</f>
        <v/>
      </c>
      <c r="BN62" s="244" t="str">
        <f>IF(Glutamine!$E54&gt;0,'In Process Calc.'!B55,"")</f>
        <v/>
      </c>
      <c r="BO62" s="244" t="str">
        <f>IF(Glutamine!$E54&gt;0,'In Process Calc.'!C55,"")</f>
        <v/>
      </c>
    </row>
    <row r="63" spans="1:67">
      <c r="A63" s="238" t="str">
        <f>IF(Glutamine!$E55&gt;0,Glutamine!$B$1,"")</f>
        <v/>
      </c>
      <c r="B63" s="238" t="str">
        <f>IF(Glutamine!$E55&gt;0,Glutamine!A54+0.1,"")</f>
        <v/>
      </c>
      <c r="C63" s="242" t="str">
        <f>IF(Glutamine!$E55&gt;0,Glutamine!B54,"")</f>
        <v/>
      </c>
      <c r="D63" s="247" t="str">
        <f>IF(Glutamine!$E55&gt;0,Glutamine!C54,"")</f>
        <v/>
      </c>
      <c r="E63" s="238" t="str">
        <f>IF(Glutamine!$E55&gt;0,Glutamine!D54,"")</f>
        <v/>
      </c>
      <c r="F63" s="238" t="str">
        <f>IF(Glutamine!$E55&gt;0,Glutamine!E54,"")</f>
        <v/>
      </c>
      <c r="G63" s="238" t="str">
        <f>IF(Glutamine!$E55&gt;0,Glutamine!G54,"")</f>
        <v/>
      </c>
      <c r="H63" s="243" t="str">
        <f>IF(Glutamine!$E55&gt;0,Glutamine!H54,"")</f>
        <v/>
      </c>
      <c r="I63" s="243" t="str">
        <f>IF(Glutamine!$E55&gt;0,Glutamine!I54,"")</f>
        <v/>
      </c>
      <c r="J63" s="243" t="str">
        <f>IF(Glutamine!$E55&gt;0,Glutamine!J54,"")</f>
        <v/>
      </c>
      <c r="K63" s="243" t="str">
        <f>IF(Glutamine!$E55&gt;0,Glutamine!K54,"")</f>
        <v/>
      </c>
      <c r="L63" s="238" t="str">
        <f>IF(Glutamine!$E55&gt;0,Glutamine!L54,"")</f>
        <v/>
      </c>
      <c r="M63" s="238" t="str">
        <f>IF(Glutamine!$E55&gt;0,Glutamine!M54,"")</f>
        <v/>
      </c>
      <c r="N63" s="238" t="str">
        <f>IF(Glutamine!$E55&gt;0,Glutamine!N54,"")</f>
        <v/>
      </c>
      <c r="O63" s="238" t="str">
        <f>IF(Glutamine!$E55&gt;0,Glutamine!O54,"")</f>
        <v/>
      </c>
      <c r="P63" s="238" t="str">
        <f>IF(Glutamine!$E55&gt;0,Glutamine!P54,"")</f>
        <v/>
      </c>
      <c r="Q63" s="238" t="str">
        <f>IF(Glutamine!$E55&gt;0,Glutamine!Q54,"")</f>
        <v/>
      </c>
      <c r="R63" s="238" t="str">
        <f>IF(Glutamine!$E55&gt;0,Glutamine!R54,"")</f>
        <v/>
      </c>
      <c r="S63" s="238" t="str">
        <f>IF(Glutamine!$E55&gt;0,Glutamine!S54,"")</f>
        <v/>
      </c>
      <c r="T63" s="244" t="str">
        <f>IF(Glutamine!$E55&gt;0,Glutamine!T54+Glutamine!$E55*Glutamine!#REF!/'In Process Calc.'!$J57,"")</f>
        <v/>
      </c>
      <c r="U63" s="244" t="str">
        <f>IF(Glutamine!$E55&gt;0,Glutamine!U54+Glutamine!$E55*Glutamine!#REF!/'In Process Calc.'!$J57,"")</f>
        <v/>
      </c>
      <c r="V63" s="244" t="str">
        <f>IF(Glutamine!$E55&gt;0,Glutamine!V54+Glutamine!$E55*Glutamine!#REF!/'In Process Calc.'!$J57,"")</f>
        <v/>
      </c>
      <c r="W63" s="244" t="str">
        <f>IF(Glutamine!$E55&gt;0,Glutamine!W54+Glutamine!$E55*Glutamine!#REF!/'In Process Calc.'!$J57,"")</f>
        <v/>
      </c>
      <c r="X63" s="244" t="str">
        <f>IF(Glutamine!$E55&gt;0,Glutamine!X54+Glutamine!$E55*Glutamine!#REF!/'In Process Calc.'!$J57,"")</f>
        <v/>
      </c>
      <c r="Y63" s="244" t="str">
        <f>IF(Glutamine!$E55&gt;0,Glutamine!Y54+Glutamine!$E55*Glutamine!#REF!/'In Process Calc.'!$J57,"")</f>
        <v/>
      </c>
      <c r="Z63" s="244" t="str">
        <f>IF(Glutamine!$E55&gt;0,Glutamine!Z54+Glutamine!$E55*Glutamine!#REF!/'In Process Calc.'!$J57,"")</f>
        <v/>
      </c>
      <c r="AA63" s="244" t="str">
        <f>IF(Glutamine!$E55&gt;0,Glutamine!AA54+Glutamine!$E55*Glutamine!#REF!/'In Process Calc.'!$J57,"")</f>
        <v/>
      </c>
      <c r="AB63" s="244" t="str">
        <f>IF(Glutamine!$E55&gt;0,Glutamine!AB54+Glutamine!$E55*Glutamine!#REF!/'In Process Calc.'!$J57,"")</f>
        <v/>
      </c>
      <c r="AC63" s="244" t="str">
        <f>IF(Glutamine!$E55&gt;0,Glutamine!AC54+Glutamine!$E55*Glutamine!#REF!/'In Process Calc.'!$J57,"")</f>
        <v/>
      </c>
      <c r="AD63" s="244" t="str">
        <f>IF(Glutamine!$E55&gt;0,Glutamine!AD54+Glutamine!$E55*Glutamine!#REF!/'In Process Calc.'!$J57,"")</f>
        <v/>
      </c>
      <c r="AE63" s="244" t="str">
        <f>IF(Glutamine!$E55&gt;0,Glutamine!AE54+Glutamine!$E55*Glutamine!#REF!/'In Process Calc.'!$J57,"")</f>
        <v/>
      </c>
      <c r="AF63" s="244" t="str">
        <f>IF(Glutamine!$E55&gt;0,Glutamine!AF54+Glutamine!$E55*Glutamine!#REF!/'In Process Calc.'!$J57,"")</f>
        <v/>
      </c>
      <c r="AG63" s="244" t="str">
        <f>IF(Glutamine!$E55&gt;0,Glutamine!AG54+Glutamine!$E55*Glutamine!#REF!/'In Process Calc.'!$J57,"")</f>
        <v/>
      </c>
      <c r="AH63" s="244" t="str">
        <f>IF(Glutamine!$E55&gt;0,Glutamine!AH54+Glutamine!$E55*Glutamine!#REF!/'In Process Calc.'!$J57,"")</f>
        <v/>
      </c>
      <c r="AI63" s="244" t="str">
        <f>IF(Glutamine!$E55&gt;0,Glutamine!AI54+Glutamine!$E55*Glutamine!#REF!/'In Process Calc.'!$J57,"")</f>
        <v/>
      </c>
      <c r="AJ63" s="244" t="str">
        <f>IF(Glutamine!$E55&gt;0,Glutamine!AJ54+Glutamine!$E55*Glutamine!#REF!/'In Process Calc.'!$J57,"")</f>
        <v/>
      </c>
      <c r="AK63" s="244" t="str">
        <f>IF(Glutamine!$E55&gt;0,Glutamine!AK54+Glutamine!$E55*Glutamine!#REF!/'In Process Calc.'!$J57,"")</f>
        <v/>
      </c>
      <c r="AL63" s="244" t="str">
        <f>IF(Glutamine!$E55&gt;0,Glutamine!AL54+Glutamine!$E55*Glutamine!#REF!/'In Process Calc.'!$J57,"")</f>
        <v/>
      </c>
      <c r="AM63" s="244" t="str">
        <f>IF(Glutamine!$E55&gt;0,Glutamine!AM54+Glutamine!$E55*Glutamine!#REF!/'In Process Calc.'!$J57,"")</f>
        <v/>
      </c>
      <c r="AN63" s="244" t="str">
        <f>IF(Glutamine!$E55&gt;0,Glutamine!AN54+Glutamine!$E55*Glutamine!#REF!/'In Process Calc.'!$J57,"")</f>
        <v/>
      </c>
      <c r="AO63" s="244" t="str">
        <f>IF(Glutamine!$E55&gt;0,Glutamine!AO54+Glutamine!$E55*Glutamine!#REF!/'In Process Calc.'!$J57,"")</f>
        <v/>
      </c>
      <c r="AP63" s="244" t="str">
        <f>IF(Glutamine!$E55&gt;0,Glutamine!AP54+Glutamine!$E55*Glutamine!AQ54/'In Process Calc.'!$J57,"")</f>
        <v/>
      </c>
      <c r="AQ63" s="244" t="str">
        <f>IF(Glutamine!$E55&gt;0,Glutamine!#REF!+Glutamine!$E55*Glutamine!AR54/'In Process Calc.'!$J57,"")</f>
        <v/>
      </c>
      <c r="AR63" s="244" t="str">
        <f>IF(Glutamine!$E55&gt;0,Glutamine!#REF!,"")</f>
        <v/>
      </c>
      <c r="AS63" s="244" t="str">
        <f>IF(Glutamine!$E55&gt;0,Glutamine!#REF!,"")</f>
        <v/>
      </c>
      <c r="AT63" s="244" t="str">
        <f>IF(Glutamine!$E55&gt;0,Glutamine!#REF!,"")</f>
        <v/>
      </c>
      <c r="AU63" s="244" t="str">
        <f>IF(Glutamine!$E55&gt;0,Glutamine!#REF!,"")</f>
        <v/>
      </c>
      <c r="AV63" s="244" t="str">
        <f>IF(Glutamine!$E55&gt;0,Glutamine!#REF!,"")</f>
        <v/>
      </c>
      <c r="AW63" s="244" t="str">
        <f>IF(Glutamine!$E55&gt;0,Glutamine!#REF!,"")</f>
        <v/>
      </c>
      <c r="AX63" s="244" t="str">
        <f>IF(Glutamine!$E55&gt;0,Glutamine!#REF!,"")</f>
        <v/>
      </c>
      <c r="AY63" s="244" t="str">
        <f>IF(Glutamine!$E55&gt;0,Glutamine!#REF!,"")</f>
        <v/>
      </c>
      <c r="AZ63" s="244" t="str">
        <f>IF(Glutamine!$E55&gt;0,Glutamine!#REF!,"")</f>
        <v/>
      </c>
      <c r="BA63" s="244" t="str">
        <f>IF(Glutamine!$E55&gt;0,Glutamine!#REF!,"")</f>
        <v/>
      </c>
      <c r="BB63" s="244" t="str">
        <f>IF(Glutamine!$E55&gt;0,Glutamine!#REF!,"")</f>
        <v/>
      </c>
      <c r="BC63" s="244" t="str">
        <f>IF(Glutamine!$E55&gt;0,Glutamine!#REF!,"")</f>
        <v/>
      </c>
      <c r="BD63" s="244" t="str">
        <f>IF(Glutamine!$E55&gt;0,Glutamine!#REF!,"")</f>
        <v/>
      </c>
      <c r="BE63" s="244" t="str">
        <f>IF(Glutamine!$E55&gt;0,Glutamine!#REF!,"")</f>
        <v/>
      </c>
      <c r="BF63" s="244" t="str">
        <f>IF(Glutamine!$E55&gt;0,Glutamine!#REF!,"")</f>
        <v/>
      </c>
      <c r="BG63" s="244" t="str">
        <f>IF(Glutamine!$E55&gt;0,Glutamine!#REF!,"")</f>
        <v/>
      </c>
      <c r="BH63" s="244" t="str">
        <f>IF(Glutamine!$E55&gt;0,Glutamine!#REF!,"")</f>
        <v/>
      </c>
      <c r="BI63" s="244" t="str">
        <f>IF(Glutamine!$E55&gt;0,Glutamine!#REF!,"")</f>
        <v/>
      </c>
      <c r="BJ63" s="244" t="str">
        <f>IF(Glutamine!$E55&gt;0,Glutamine!#REF!,"")</f>
        <v/>
      </c>
      <c r="BK63" s="244" t="str">
        <f>IF(Glutamine!$E55&gt;0,Glutamine!#REF!,"")</f>
        <v/>
      </c>
      <c r="BL63" s="244" t="str">
        <f>IF(Glutamine!$E55&gt;0,Glutamine!#REF!,"")</f>
        <v/>
      </c>
      <c r="BM63" s="244" t="str">
        <f>IF(Glutamine!$E55&gt;0,Glutamine!#REF!,"")</f>
        <v/>
      </c>
      <c r="BN63" s="244" t="str">
        <f>IF(Glutamine!$E55&gt;0,'In Process Calc.'!B56,"")</f>
        <v/>
      </c>
      <c r="BO63" s="244" t="str">
        <f>IF(Glutamine!$E55&gt;0,'In Process Calc.'!C56,"")</f>
        <v/>
      </c>
    </row>
    <row r="64" spans="1:67">
      <c r="A64" s="238" t="str">
        <f>IF(Glutamine!$E56&gt;0,Glutamine!$B$1,"")</f>
        <v/>
      </c>
      <c r="B64" s="238" t="str">
        <f>IF(Glutamine!$E56&gt;0,Glutamine!A55+0.1,"")</f>
        <v/>
      </c>
      <c r="C64" s="242" t="str">
        <f>IF(Glutamine!$E56&gt;0,Glutamine!B55,"")</f>
        <v/>
      </c>
      <c r="D64" s="247" t="str">
        <f>IF(Glutamine!$E56&gt;0,Glutamine!C55,"")</f>
        <v/>
      </c>
      <c r="E64" s="238" t="str">
        <f>IF(Glutamine!$E56&gt;0,Glutamine!D55,"")</f>
        <v/>
      </c>
      <c r="F64" s="238" t="str">
        <f>IF(Glutamine!$E56&gt;0,Glutamine!E55,"")</f>
        <v/>
      </c>
      <c r="G64" s="238" t="str">
        <f>IF(Glutamine!$E56&gt;0,Glutamine!G55,"")</f>
        <v/>
      </c>
      <c r="H64" s="243" t="str">
        <f>IF(Glutamine!$E56&gt;0,Glutamine!H55,"")</f>
        <v/>
      </c>
      <c r="I64" s="243" t="str">
        <f>IF(Glutamine!$E56&gt;0,Glutamine!I55,"")</f>
        <v/>
      </c>
      <c r="J64" s="243" t="str">
        <f>IF(Glutamine!$E56&gt;0,Glutamine!J55,"")</f>
        <v/>
      </c>
      <c r="K64" s="243" t="str">
        <f>IF(Glutamine!$E56&gt;0,Glutamine!K55,"")</f>
        <v/>
      </c>
      <c r="L64" s="238" t="str">
        <f>IF(Glutamine!$E56&gt;0,Glutamine!L55,"")</f>
        <v/>
      </c>
      <c r="M64" s="238" t="str">
        <f>IF(Glutamine!$E56&gt;0,Glutamine!M55,"")</f>
        <v/>
      </c>
      <c r="N64" s="238" t="str">
        <f>IF(Glutamine!$E56&gt;0,Glutamine!N55,"")</f>
        <v/>
      </c>
      <c r="O64" s="238" t="str">
        <f>IF(Glutamine!$E56&gt;0,Glutamine!O55,"")</f>
        <v/>
      </c>
      <c r="P64" s="238" t="str">
        <f>IF(Glutamine!$E56&gt;0,Glutamine!P55,"")</f>
        <v/>
      </c>
      <c r="Q64" s="238" t="str">
        <f>IF(Glutamine!$E56&gt;0,Glutamine!Q55,"")</f>
        <v/>
      </c>
      <c r="R64" s="238" t="str">
        <f>IF(Glutamine!$E56&gt;0,Glutamine!R55,"")</f>
        <v/>
      </c>
      <c r="S64" s="238" t="str">
        <f>IF(Glutamine!$E56&gt;0,Glutamine!S55,"")</f>
        <v/>
      </c>
      <c r="T64" s="244" t="str">
        <f>IF(Glutamine!$E56&gt;0,Glutamine!T55+Glutamine!$E56*Glutamine!#REF!/'In Process Calc.'!$J58,"")</f>
        <v/>
      </c>
      <c r="U64" s="244" t="str">
        <f>IF(Glutamine!$E56&gt;0,Glutamine!U55+Glutamine!$E56*Glutamine!#REF!/'In Process Calc.'!$J58,"")</f>
        <v/>
      </c>
      <c r="V64" s="244" t="str">
        <f>IF(Glutamine!$E56&gt;0,Glutamine!V55+Glutamine!$E56*Glutamine!#REF!/'In Process Calc.'!$J58,"")</f>
        <v/>
      </c>
      <c r="W64" s="244" t="str">
        <f>IF(Glutamine!$E56&gt;0,Glutamine!W55+Glutamine!$E56*Glutamine!#REF!/'In Process Calc.'!$J58,"")</f>
        <v/>
      </c>
      <c r="X64" s="244" t="str">
        <f>IF(Glutamine!$E56&gt;0,Glutamine!X55+Glutamine!$E56*Glutamine!#REF!/'In Process Calc.'!$J58,"")</f>
        <v/>
      </c>
      <c r="Y64" s="244" t="str">
        <f>IF(Glutamine!$E56&gt;0,Glutamine!Y55+Glutamine!$E56*Glutamine!#REF!/'In Process Calc.'!$J58,"")</f>
        <v/>
      </c>
      <c r="Z64" s="244" t="str">
        <f>IF(Glutamine!$E56&gt;0,Glutamine!Z55+Glutamine!$E56*Glutamine!#REF!/'In Process Calc.'!$J58,"")</f>
        <v/>
      </c>
      <c r="AA64" s="244" t="str">
        <f>IF(Glutamine!$E56&gt;0,Glutamine!AA55+Glutamine!$E56*Glutamine!#REF!/'In Process Calc.'!$J58,"")</f>
        <v/>
      </c>
      <c r="AB64" s="244" t="str">
        <f>IF(Glutamine!$E56&gt;0,Glutamine!AB55+Glutamine!$E56*Glutamine!#REF!/'In Process Calc.'!$J58,"")</f>
        <v/>
      </c>
      <c r="AC64" s="244" t="str">
        <f>IF(Glutamine!$E56&gt;0,Glutamine!AC55+Glutamine!$E56*Glutamine!#REF!/'In Process Calc.'!$J58,"")</f>
        <v/>
      </c>
      <c r="AD64" s="244" t="str">
        <f>IF(Glutamine!$E56&gt;0,Glutamine!AD55+Glutamine!$E56*Glutamine!#REF!/'In Process Calc.'!$J58,"")</f>
        <v/>
      </c>
      <c r="AE64" s="244" t="str">
        <f>IF(Glutamine!$E56&gt;0,Glutamine!AE55+Glutamine!$E56*Glutamine!#REF!/'In Process Calc.'!$J58,"")</f>
        <v/>
      </c>
      <c r="AF64" s="244" t="str">
        <f>IF(Glutamine!$E56&gt;0,Glutamine!AF55+Glutamine!$E56*Glutamine!#REF!/'In Process Calc.'!$J58,"")</f>
        <v/>
      </c>
      <c r="AG64" s="244" t="str">
        <f>IF(Glutamine!$E56&gt;0,Glutamine!AG55+Glutamine!$E56*Glutamine!#REF!/'In Process Calc.'!$J58,"")</f>
        <v/>
      </c>
      <c r="AH64" s="244" t="str">
        <f>IF(Glutamine!$E56&gt;0,Glutamine!AH55+Glutamine!$E56*Glutamine!#REF!/'In Process Calc.'!$J58,"")</f>
        <v/>
      </c>
      <c r="AI64" s="244" t="str">
        <f>IF(Glutamine!$E56&gt;0,Glutamine!AI55+Glutamine!$E56*Glutamine!#REF!/'In Process Calc.'!$J58,"")</f>
        <v/>
      </c>
      <c r="AJ64" s="244" t="str">
        <f>IF(Glutamine!$E56&gt;0,Glutamine!AJ55+Glutamine!$E56*Glutamine!#REF!/'In Process Calc.'!$J58,"")</f>
        <v/>
      </c>
      <c r="AK64" s="244" t="str">
        <f>IF(Glutamine!$E56&gt;0,Glutamine!AK55+Glutamine!$E56*Glutamine!#REF!/'In Process Calc.'!$J58,"")</f>
        <v/>
      </c>
      <c r="AL64" s="244" t="str">
        <f>IF(Glutamine!$E56&gt;0,Glutamine!AL55+Glutamine!$E56*Glutamine!#REF!/'In Process Calc.'!$J58,"")</f>
        <v/>
      </c>
      <c r="AM64" s="244" t="str">
        <f>IF(Glutamine!$E56&gt;0,Glutamine!AM55+Glutamine!$E56*Glutamine!#REF!/'In Process Calc.'!$J58,"")</f>
        <v/>
      </c>
      <c r="AN64" s="244" t="str">
        <f>IF(Glutamine!$E56&gt;0,Glutamine!AN55+Glutamine!$E56*Glutamine!#REF!/'In Process Calc.'!$J58,"")</f>
        <v/>
      </c>
      <c r="AO64" s="244" t="str">
        <f>IF(Glutamine!$E56&gt;0,Glutamine!AO55+Glutamine!$E56*Glutamine!#REF!/'In Process Calc.'!$J58,"")</f>
        <v/>
      </c>
      <c r="AP64" s="244" t="str">
        <f>IF(Glutamine!$E56&gt;0,Glutamine!AP55+Glutamine!$E56*Glutamine!AQ55/'In Process Calc.'!$J58,"")</f>
        <v/>
      </c>
      <c r="AQ64" s="244" t="str">
        <f>IF(Glutamine!$E56&gt;0,Glutamine!#REF!+Glutamine!$E56*Glutamine!AR55/'In Process Calc.'!$J58,"")</f>
        <v/>
      </c>
      <c r="AR64" s="244" t="str">
        <f>IF(Glutamine!$E56&gt;0,Glutamine!#REF!,"")</f>
        <v/>
      </c>
      <c r="AS64" s="244" t="str">
        <f>IF(Glutamine!$E56&gt;0,Glutamine!#REF!,"")</f>
        <v/>
      </c>
      <c r="AT64" s="244" t="str">
        <f>IF(Glutamine!$E56&gt;0,Glutamine!#REF!,"")</f>
        <v/>
      </c>
      <c r="AU64" s="244" t="str">
        <f>IF(Glutamine!$E56&gt;0,Glutamine!#REF!,"")</f>
        <v/>
      </c>
      <c r="AV64" s="244" t="str">
        <f>IF(Glutamine!$E56&gt;0,Glutamine!#REF!,"")</f>
        <v/>
      </c>
      <c r="AW64" s="244" t="str">
        <f>IF(Glutamine!$E56&gt;0,Glutamine!#REF!,"")</f>
        <v/>
      </c>
      <c r="AX64" s="244" t="str">
        <f>IF(Glutamine!$E56&gt;0,Glutamine!#REF!,"")</f>
        <v/>
      </c>
      <c r="AY64" s="244" t="str">
        <f>IF(Glutamine!$E56&gt;0,Glutamine!#REF!,"")</f>
        <v/>
      </c>
      <c r="AZ64" s="244" t="str">
        <f>IF(Glutamine!$E56&gt;0,Glutamine!#REF!,"")</f>
        <v/>
      </c>
      <c r="BA64" s="244" t="str">
        <f>IF(Glutamine!$E56&gt;0,Glutamine!#REF!,"")</f>
        <v/>
      </c>
      <c r="BB64" s="244" t="str">
        <f>IF(Glutamine!$E56&gt;0,Glutamine!#REF!,"")</f>
        <v/>
      </c>
      <c r="BC64" s="244" t="str">
        <f>IF(Glutamine!$E56&gt;0,Glutamine!#REF!,"")</f>
        <v/>
      </c>
      <c r="BD64" s="244" t="str">
        <f>IF(Glutamine!$E56&gt;0,Glutamine!#REF!,"")</f>
        <v/>
      </c>
      <c r="BE64" s="244" t="str">
        <f>IF(Glutamine!$E56&gt;0,Glutamine!#REF!,"")</f>
        <v/>
      </c>
      <c r="BF64" s="244" t="str">
        <f>IF(Glutamine!$E56&gt;0,Glutamine!#REF!,"")</f>
        <v/>
      </c>
      <c r="BG64" s="244" t="str">
        <f>IF(Glutamine!$E56&gt;0,Glutamine!#REF!,"")</f>
        <v/>
      </c>
      <c r="BH64" s="244" t="str">
        <f>IF(Glutamine!$E56&gt;0,Glutamine!#REF!,"")</f>
        <v/>
      </c>
      <c r="BI64" s="244" t="str">
        <f>IF(Glutamine!$E56&gt;0,Glutamine!#REF!,"")</f>
        <v/>
      </c>
      <c r="BJ64" s="244" t="str">
        <f>IF(Glutamine!$E56&gt;0,Glutamine!#REF!,"")</f>
        <v/>
      </c>
      <c r="BK64" s="244" t="str">
        <f>IF(Glutamine!$E56&gt;0,Glutamine!#REF!,"")</f>
        <v/>
      </c>
      <c r="BL64" s="244" t="str">
        <f>IF(Glutamine!$E56&gt;0,Glutamine!#REF!,"")</f>
        <v/>
      </c>
      <c r="BM64" s="244" t="str">
        <f>IF(Glutamine!$E56&gt;0,Glutamine!#REF!,"")</f>
        <v/>
      </c>
      <c r="BN64" s="244" t="str">
        <f>IF(Glutamine!$E56&gt;0,'In Process Calc.'!B57,"")</f>
        <v/>
      </c>
      <c r="BO64" s="244" t="str">
        <f>IF(Glutamine!$E56&gt;0,'In Process Calc.'!C57,"")</f>
        <v/>
      </c>
    </row>
    <row r="65" spans="1:67">
      <c r="A65" s="238" t="str">
        <f>IF(Glutamine!$E57&gt;0,Glutamine!$B$1,"")</f>
        <v/>
      </c>
      <c r="B65" s="238" t="str">
        <f>IF(Glutamine!$E57&gt;0,Glutamine!A56+0.1,"")</f>
        <v/>
      </c>
      <c r="C65" s="242" t="str">
        <f>IF(Glutamine!$E57&gt;0,Glutamine!B56,"")</f>
        <v/>
      </c>
      <c r="D65" s="247" t="str">
        <f>IF(Glutamine!$E57&gt;0,Glutamine!C56,"")</f>
        <v/>
      </c>
      <c r="E65" s="238" t="str">
        <f>IF(Glutamine!$E57&gt;0,Glutamine!D56,"")</f>
        <v/>
      </c>
      <c r="F65" s="238" t="str">
        <f>IF(Glutamine!$E57&gt;0,Glutamine!E56,"")</f>
        <v/>
      </c>
      <c r="G65" s="238" t="str">
        <f>IF(Glutamine!$E57&gt;0,Glutamine!G56,"")</f>
        <v/>
      </c>
      <c r="H65" s="243" t="str">
        <f>IF(Glutamine!$E57&gt;0,Glutamine!H56,"")</f>
        <v/>
      </c>
      <c r="I65" s="243" t="str">
        <f>IF(Glutamine!$E57&gt;0,Glutamine!I56,"")</f>
        <v/>
      </c>
      <c r="J65" s="243" t="str">
        <f>IF(Glutamine!$E57&gt;0,Glutamine!J56,"")</f>
        <v/>
      </c>
      <c r="K65" s="243" t="str">
        <f>IF(Glutamine!$E57&gt;0,Glutamine!K56,"")</f>
        <v/>
      </c>
      <c r="L65" s="238" t="str">
        <f>IF(Glutamine!$E57&gt;0,Glutamine!L56,"")</f>
        <v/>
      </c>
      <c r="M65" s="238" t="str">
        <f>IF(Glutamine!$E57&gt;0,Glutamine!M56,"")</f>
        <v/>
      </c>
      <c r="N65" s="238" t="str">
        <f>IF(Glutamine!$E57&gt;0,Glutamine!N56,"")</f>
        <v/>
      </c>
      <c r="O65" s="238" t="str">
        <f>IF(Glutamine!$E57&gt;0,Glutamine!O56,"")</f>
        <v/>
      </c>
      <c r="P65" s="238" t="str">
        <f>IF(Glutamine!$E57&gt;0,Glutamine!P56,"")</f>
        <v/>
      </c>
      <c r="Q65" s="238" t="str">
        <f>IF(Glutamine!$E57&gt;0,Glutamine!Q56,"")</f>
        <v/>
      </c>
      <c r="R65" s="238" t="str">
        <f>IF(Glutamine!$E57&gt;0,Glutamine!R56,"")</f>
        <v/>
      </c>
      <c r="S65" s="238" t="str">
        <f>IF(Glutamine!$E57&gt;0,Glutamine!S56,"")</f>
        <v/>
      </c>
      <c r="T65" s="244" t="str">
        <f>IF(Glutamine!$E57&gt;0,Glutamine!T56+Glutamine!$E57*Glutamine!#REF!/'In Process Calc.'!$J59,"")</f>
        <v/>
      </c>
      <c r="U65" s="244" t="str">
        <f>IF(Glutamine!$E57&gt;0,Glutamine!U56+Glutamine!$E57*Glutamine!#REF!/'In Process Calc.'!$J59,"")</f>
        <v/>
      </c>
      <c r="V65" s="244" t="str">
        <f>IF(Glutamine!$E57&gt;0,Glutamine!V56+Glutamine!$E57*Glutamine!#REF!/'In Process Calc.'!$J59,"")</f>
        <v/>
      </c>
      <c r="W65" s="244" t="str">
        <f>IF(Glutamine!$E57&gt;0,Glutamine!W56+Glutamine!$E57*Glutamine!#REF!/'In Process Calc.'!$J59,"")</f>
        <v/>
      </c>
      <c r="X65" s="244" t="str">
        <f>IF(Glutamine!$E57&gt;0,Glutamine!X56+Glutamine!$E57*Glutamine!#REF!/'In Process Calc.'!$J59,"")</f>
        <v/>
      </c>
      <c r="Y65" s="244" t="str">
        <f>IF(Glutamine!$E57&gt;0,Glutamine!Y56+Glutamine!$E57*Glutamine!#REF!/'In Process Calc.'!$J59,"")</f>
        <v/>
      </c>
      <c r="Z65" s="244" t="str">
        <f>IF(Glutamine!$E57&gt;0,Glutamine!Z56+Glutamine!$E57*Glutamine!#REF!/'In Process Calc.'!$J59,"")</f>
        <v/>
      </c>
      <c r="AA65" s="244" t="str">
        <f>IF(Glutamine!$E57&gt;0,Glutamine!AA56+Glutamine!$E57*Glutamine!#REF!/'In Process Calc.'!$J59,"")</f>
        <v/>
      </c>
      <c r="AB65" s="244" t="str">
        <f>IF(Glutamine!$E57&gt;0,Glutamine!AB56+Glutamine!$E57*Glutamine!#REF!/'In Process Calc.'!$J59,"")</f>
        <v/>
      </c>
      <c r="AC65" s="244" t="str">
        <f>IF(Glutamine!$E57&gt;0,Glutamine!AC56+Glutamine!$E57*Glutamine!#REF!/'In Process Calc.'!$J59,"")</f>
        <v/>
      </c>
      <c r="AD65" s="244" t="str">
        <f>IF(Glutamine!$E57&gt;0,Glutamine!AD56+Glutamine!$E57*Glutamine!#REF!/'In Process Calc.'!$J59,"")</f>
        <v/>
      </c>
      <c r="AE65" s="244" t="str">
        <f>IF(Glutamine!$E57&gt;0,Glutamine!AE56+Glutamine!$E57*Glutamine!#REF!/'In Process Calc.'!$J59,"")</f>
        <v/>
      </c>
      <c r="AF65" s="244" t="str">
        <f>IF(Glutamine!$E57&gt;0,Glutamine!AF56+Glutamine!$E57*Glutamine!#REF!/'In Process Calc.'!$J59,"")</f>
        <v/>
      </c>
      <c r="AG65" s="244" t="str">
        <f>IF(Glutamine!$E57&gt;0,Glutamine!AG56+Glutamine!$E57*Glutamine!#REF!/'In Process Calc.'!$J59,"")</f>
        <v/>
      </c>
      <c r="AH65" s="244" t="str">
        <f>IF(Glutamine!$E57&gt;0,Glutamine!AH56+Glutamine!$E57*Glutamine!#REF!/'In Process Calc.'!$J59,"")</f>
        <v/>
      </c>
      <c r="AI65" s="244" t="str">
        <f>IF(Glutamine!$E57&gt;0,Glutamine!AI56+Glutamine!$E57*Glutamine!#REF!/'In Process Calc.'!$J59,"")</f>
        <v/>
      </c>
      <c r="AJ65" s="244" t="str">
        <f>IF(Glutamine!$E57&gt;0,Glutamine!AJ56+Glutamine!$E57*Glutamine!#REF!/'In Process Calc.'!$J59,"")</f>
        <v/>
      </c>
      <c r="AK65" s="244" t="str">
        <f>IF(Glutamine!$E57&gt;0,Glutamine!AK56+Glutamine!$E57*Glutamine!#REF!/'In Process Calc.'!$J59,"")</f>
        <v/>
      </c>
      <c r="AL65" s="244" t="str">
        <f>IF(Glutamine!$E57&gt;0,Glutamine!AL56+Glutamine!$E57*Glutamine!#REF!/'In Process Calc.'!$J59,"")</f>
        <v/>
      </c>
      <c r="AM65" s="244" t="str">
        <f>IF(Glutamine!$E57&gt;0,Glutamine!AM56+Glutamine!$E57*Glutamine!#REF!/'In Process Calc.'!$J59,"")</f>
        <v/>
      </c>
      <c r="AN65" s="244" t="str">
        <f>IF(Glutamine!$E57&gt;0,Glutamine!AN56+Glutamine!$E57*Glutamine!#REF!/'In Process Calc.'!$J59,"")</f>
        <v/>
      </c>
      <c r="AO65" s="244" t="str">
        <f>IF(Glutamine!$E57&gt;0,Glutamine!AO56+Glutamine!$E57*Glutamine!#REF!/'In Process Calc.'!$J59,"")</f>
        <v/>
      </c>
      <c r="AP65" s="244" t="str">
        <f>IF(Glutamine!$E57&gt;0,Glutamine!AP56+Glutamine!$E57*Glutamine!AQ56/'In Process Calc.'!$J59,"")</f>
        <v/>
      </c>
      <c r="AQ65" s="244" t="str">
        <f>IF(Glutamine!$E57&gt;0,Glutamine!#REF!+Glutamine!$E57*Glutamine!AR56/'In Process Calc.'!$J59,"")</f>
        <v/>
      </c>
      <c r="AR65" s="244" t="str">
        <f>IF(Glutamine!$E57&gt;0,Glutamine!#REF!,"")</f>
        <v/>
      </c>
      <c r="AS65" s="244" t="str">
        <f>IF(Glutamine!$E57&gt;0,Glutamine!#REF!,"")</f>
        <v/>
      </c>
      <c r="AT65" s="244" t="str">
        <f>IF(Glutamine!$E57&gt;0,Glutamine!#REF!,"")</f>
        <v/>
      </c>
      <c r="AU65" s="244" t="str">
        <f>IF(Glutamine!$E57&gt;0,Glutamine!#REF!,"")</f>
        <v/>
      </c>
      <c r="AV65" s="244" t="str">
        <f>IF(Glutamine!$E57&gt;0,Glutamine!#REF!,"")</f>
        <v/>
      </c>
      <c r="AW65" s="244" t="str">
        <f>IF(Glutamine!$E57&gt;0,Glutamine!#REF!,"")</f>
        <v/>
      </c>
      <c r="AX65" s="244" t="str">
        <f>IF(Glutamine!$E57&gt;0,Glutamine!#REF!,"")</f>
        <v/>
      </c>
      <c r="AY65" s="244" t="str">
        <f>IF(Glutamine!$E57&gt;0,Glutamine!#REF!,"")</f>
        <v/>
      </c>
      <c r="AZ65" s="244" t="str">
        <f>IF(Glutamine!$E57&gt;0,Glutamine!#REF!,"")</f>
        <v/>
      </c>
      <c r="BA65" s="244" t="str">
        <f>IF(Glutamine!$E57&gt;0,Glutamine!#REF!,"")</f>
        <v/>
      </c>
      <c r="BB65" s="244" t="str">
        <f>IF(Glutamine!$E57&gt;0,Glutamine!#REF!,"")</f>
        <v/>
      </c>
      <c r="BC65" s="244" t="str">
        <f>IF(Glutamine!$E57&gt;0,Glutamine!#REF!,"")</f>
        <v/>
      </c>
      <c r="BD65" s="244" t="str">
        <f>IF(Glutamine!$E57&gt;0,Glutamine!#REF!,"")</f>
        <v/>
      </c>
      <c r="BE65" s="244" t="str">
        <f>IF(Glutamine!$E57&gt;0,Glutamine!#REF!,"")</f>
        <v/>
      </c>
      <c r="BF65" s="244" t="str">
        <f>IF(Glutamine!$E57&gt;0,Glutamine!#REF!,"")</f>
        <v/>
      </c>
      <c r="BG65" s="244" t="str">
        <f>IF(Glutamine!$E57&gt;0,Glutamine!#REF!,"")</f>
        <v/>
      </c>
      <c r="BH65" s="244" t="str">
        <f>IF(Glutamine!$E57&gt;0,Glutamine!#REF!,"")</f>
        <v/>
      </c>
      <c r="BI65" s="244" t="str">
        <f>IF(Glutamine!$E57&gt;0,Glutamine!#REF!,"")</f>
        <v/>
      </c>
      <c r="BJ65" s="244" t="str">
        <f>IF(Glutamine!$E57&gt;0,Glutamine!#REF!,"")</f>
        <v/>
      </c>
      <c r="BK65" s="244" t="str">
        <f>IF(Glutamine!$E57&gt;0,Glutamine!#REF!,"")</f>
        <v/>
      </c>
      <c r="BL65" s="244" t="str">
        <f>IF(Glutamine!$E57&gt;0,Glutamine!#REF!,"")</f>
        <v/>
      </c>
      <c r="BM65" s="244" t="str">
        <f>IF(Glutamine!$E57&gt;0,Glutamine!#REF!,"")</f>
        <v/>
      </c>
      <c r="BN65" s="244" t="str">
        <f>IF(Glutamine!$E57&gt;0,'In Process Calc.'!B58,"")</f>
        <v/>
      </c>
      <c r="BO65" s="244" t="str">
        <f>IF(Glutamine!$E57&gt;0,'In Process Calc.'!C58,"")</f>
        <v/>
      </c>
    </row>
    <row r="66" spans="1:67">
      <c r="A66" s="238" t="str">
        <f>IF(Glutamine!$E58&gt;0,Glutamine!$B$1,"")</f>
        <v/>
      </c>
      <c r="B66" s="238" t="str">
        <f>IF(Glutamine!$E58&gt;0,Glutamine!A57+0.1,"")</f>
        <v/>
      </c>
      <c r="C66" s="242" t="str">
        <f>IF(Glutamine!$E58&gt;0,Glutamine!B57,"")</f>
        <v/>
      </c>
      <c r="D66" s="247" t="str">
        <f>IF(Glutamine!$E58&gt;0,Glutamine!C57,"")</f>
        <v/>
      </c>
      <c r="E66" s="238" t="str">
        <f>IF(Glutamine!$E58&gt;0,Glutamine!D57,"")</f>
        <v/>
      </c>
      <c r="F66" s="238" t="str">
        <f>IF(Glutamine!$E58&gt;0,Glutamine!E57,"")</f>
        <v/>
      </c>
      <c r="G66" s="238" t="str">
        <f>IF(Glutamine!$E58&gt;0,Glutamine!G57,"")</f>
        <v/>
      </c>
      <c r="H66" s="243" t="str">
        <f>IF(Glutamine!$E58&gt;0,Glutamine!H57,"")</f>
        <v/>
      </c>
      <c r="I66" s="243" t="str">
        <f>IF(Glutamine!$E58&gt;0,Glutamine!I57,"")</f>
        <v/>
      </c>
      <c r="J66" s="243" t="str">
        <f>IF(Glutamine!$E58&gt;0,Glutamine!J57,"")</f>
        <v/>
      </c>
      <c r="K66" s="243" t="str">
        <f>IF(Glutamine!$E58&gt;0,Glutamine!K57,"")</f>
        <v/>
      </c>
      <c r="L66" s="238" t="str">
        <f>IF(Glutamine!$E58&gt;0,Glutamine!L57,"")</f>
        <v/>
      </c>
      <c r="M66" s="238" t="str">
        <f>IF(Glutamine!$E58&gt;0,Glutamine!M57,"")</f>
        <v/>
      </c>
      <c r="N66" s="238" t="str">
        <f>IF(Glutamine!$E58&gt;0,Glutamine!N57,"")</f>
        <v/>
      </c>
      <c r="O66" s="238" t="str">
        <f>IF(Glutamine!$E58&gt;0,Glutamine!O57,"")</f>
        <v/>
      </c>
      <c r="P66" s="238" t="str">
        <f>IF(Glutamine!$E58&gt;0,Glutamine!P57,"")</f>
        <v/>
      </c>
      <c r="Q66" s="238" t="str">
        <f>IF(Glutamine!$E58&gt;0,Glutamine!Q57,"")</f>
        <v/>
      </c>
      <c r="R66" s="238" t="str">
        <f>IF(Glutamine!$E58&gt;0,Glutamine!R57,"")</f>
        <v/>
      </c>
      <c r="S66" s="238" t="str">
        <f>IF(Glutamine!$E58&gt;0,Glutamine!S57,"")</f>
        <v/>
      </c>
      <c r="T66" s="244" t="str">
        <f>IF(Glutamine!$E58&gt;0,Glutamine!T57+Glutamine!$E58*Glutamine!#REF!/'In Process Calc.'!$J60,"")</f>
        <v/>
      </c>
      <c r="U66" s="244" t="str">
        <f>IF(Glutamine!$E58&gt;0,Glutamine!U57+Glutamine!$E58*Glutamine!#REF!/'In Process Calc.'!$J60,"")</f>
        <v/>
      </c>
      <c r="V66" s="244" t="str">
        <f>IF(Glutamine!$E58&gt;0,Glutamine!V57+Glutamine!$E58*Glutamine!#REF!/'In Process Calc.'!$J60,"")</f>
        <v/>
      </c>
      <c r="W66" s="244" t="str">
        <f>IF(Glutamine!$E58&gt;0,Glutamine!W57+Glutamine!$E58*Glutamine!#REF!/'In Process Calc.'!$J60,"")</f>
        <v/>
      </c>
      <c r="X66" s="244" t="str">
        <f>IF(Glutamine!$E58&gt;0,Glutamine!X57+Glutamine!$E58*Glutamine!#REF!/'In Process Calc.'!$J60,"")</f>
        <v/>
      </c>
      <c r="Y66" s="244" t="str">
        <f>IF(Glutamine!$E58&gt;0,Glutamine!Y57+Glutamine!$E58*Glutamine!#REF!/'In Process Calc.'!$J60,"")</f>
        <v/>
      </c>
      <c r="Z66" s="244" t="str">
        <f>IF(Glutamine!$E58&gt;0,Glutamine!Z57+Glutamine!$E58*Glutamine!#REF!/'In Process Calc.'!$J60,"")</f>
        <v/>
      </c>
      <c r="AA66" s="244" t="str">
        <f>IF(Glutamine!$E58&gt;0,Glutamine!AA57+Glutamine!$E58*Glutamine!#REF!/'In Process Calc.'!$J60,"")</f>
        <v/>
      </c>
      <c r="AB66" s="244" t="str">
        <f>IF(Glutamine!$E58&gt;0,Glutamine!AB57+Glutamine!$E58*Glutamine!#REF!/'In Process Calc.'!$J60,"")</f>
        <v/>
      </c>
      <c r="AC66" s="244" t="str">
        <f>IF(Glutamine!$E58&gt;0,Glutamine!AC57+Glutamine!$E58*Glutamine!#REF!/'In Process Calc.'!$J60,"")</f>
        <v/>
      </c>
      <c r="AD66" s="244" t="str">
        <f>IF(Glutamine!$E58&gt;0,Glutamine!AD57+Glutamine!$E58*Glutamine!#REF!/'In Process Calc.'!$J60,"")</f>
        <v/>
      </c>
      <c r="AE66" s="244" t="str">
        <f>IF(Glutamine!$E58&gt;0,Glutamine!AE57+Glutamine!$E58*Glutamine!#REF!/'In Process Calc.'!$J60,"")</f>
        <v/>
      </c>
      <c r="AF66" s="244" t="str">
        <f>IF(Glutamine!$E58&gt;0,Glutamine!AF57+Glutamine!$E58*Glutamine!#REF!/'In Process Calc.'!$J60,"")</f>
        <v/>
      </c>
      <c r="AG66" s="244" t="str">
        <f>IF(Glutamine!$E58&gt;0,Glutamine!AG57+Glutamine!$E58*Glutamine!#REF!/'In Process Calc.'!$J60,"")</f>
        <v/>
      </c>
      <c r="AH66" s="244" t="str">
        <f>IF(Glutamine!$E58&gt;0,Glutamine!AH57+Glutamine!$E58*Glutamine!#REF!/'In Process Calc.'!$J60,"")</f>
        <v/>
      </c>
      <c r="AI66" s="244" t="str">
        <f>IF(Glutamine!$E58&gt;0,Glutamine!AI57+Glutamine!$E58*Glutamine!#REF!/'In Process Calc.'!$J60,"")</f>
        <v/>
      </c>
      <c r="AJ66" s="244" t="str">
        <f>IF(Glutamine!$E58&gt;0,Glutamine!AJ57+Glutamine!$E58*Glutamine!#REF!/'In Process Calc.'!$J60,"")</f>
        <v/>
      </c>
      <c r="AK66" s="244" t="str">
        <f>IF(Glutamine!$E58&gt;0,Glutamine!AK57+Glutamine!$E58*Glutamine!#REF!/'In Process Calc.'!$J60,"")</f>
        <v/>
      </c>
      <c r="AL66" s="244" t="str">
        <f>IF(Glutamine!$E58&gt;0,Glutamine!AL57+Glutamine!$E58*Glutamine!#REF!/'In Process Calc.'!$J60,"")</f>
        <v/>
      </c>
      <c r="AM66" s="244" t="str">
        <f>IF(Glutamine!$E58&gt;0,Glutamine!AM57+Glutamine!$E58*Glutamine!#REF!/'In Process Calc.'!$J60,"")</f>
        <v/>
      </c>
      <c r="AN66" s="244" t="str">
        <f>IF(Glutamine!$E58&gt;0,Glutamine!AN57+Glutamine!$E58*Glutamine!#REF!/'In Process Calc.'!$J60,"")</f>
        <v/>
      </c>
      <c r="AO66" s="244" t="str">
        <f>IF(Glutamine!$E58&gt;0,Glutamine!AO57+Glutamine!$E58*Glutamine!#REF!/'In Process Calc.'!$J60,"")</f>
        <v/>
      </c>
      <c r="AP66" s="244" t="str">
        <f>IF(Glutamine!$E58&gt;0,Glutamine!AP57+Glutamine!$E58*Glutamine!AQ57/'In Process Calc.'!$J60,"")</f>
        <v/>
      </c>
      <c r="AQ66" s="244" t="str">
        <f>IF(Glutamine!$E58&gt;0,Glutamine!#REF!+Glutamine!$E58*Glutamine!AR57/'In Process Calc.'!$J60,"")</f>
        <v/>
      </c>
      <c r="AR66" s="244" t="str">
        <f>IF(Glutamine!$E58&gt;0,Glutamine!#REF!,"")</f>
        <v/>
      </c>
      <c r="AS66" s="244" t="str">
        <f>IF(Glutamine!$E58&gt;0,Glutamine!#REF!,"")</f>
        <v/>
      </c>
      <c r="AT66" s="244" t="str">
        <f>IF(Glutamine!$E58&gt;0,Glutamine!#REF!,"")</f>
        <v/>
      </c>
      <c r="AU66" s="244" t="str">
        <f>IF(Glutamine!$E58&gt;0,Glutamine!#REF!,"")</f>
        <v/>
      </c>
      <c r="AV66" s="244" t="str">
        <f>IF(Glutamine!$E58&gt;0,Glutamine!#REF!,"")</f>
        <v/>
      </c>
      <c r="AW66" s="244" t="str">
        <f>IF(Glutamine!$E58&gt;0,Glutamine!#REF!,"")</f>
        <v/>
      </c>
      <c r="AX66" s="244" t="str">
        <f>IF(Glutamine!$E58&gt;0,Glutamine!#REF!,"")</f>
        <v/>
      </c>
      <c r="AY66" s="244" t="str">
        <f>IF(Glutamine!$E58&gt;0,Glutamine!#REF!,"")</f>
        <v/>
      </c>
      <c r="AZ66" s="244" t="str">
        <f>IF(Glutamine!$E58&gt;0,Glutamine!#REF!,"")</f>
        <v/>
      </c>
      <c r="BA66" s="244" t="str">
        <f>IF(Glutamine!$E58&gt;0,Glutamine!#REF!,"")</f>
        <v/>
      </c>
      <c r="BB66" s="244" t="str">
        <f>IF(Glutamine!$E58&gt;0,Glutamine!#REF!,"")</f>
        <v/>
      </c>
      <c r="BC66" s="244" t="str">
        <f>IF(Glutamine!$E58&gt;0,Glutamine!#REF!,"")</f>
        <v/>
      </c>
      <c r="BD66" s="244" t="str">
        <f>IF(Glutamine!$E58&gt;0,Glutamine!#REF!,"")</f>
        <v/>
      </c>
      <c r="BE66" s="244" t="str">
        <f>IF(Glutamine!$E58&gt;0,Glutamine!#REF!,"")</f>
        <v/>
      </c>
      <c r="BF66" s="244" t="str">
        <f>IF(Glutamine!$E58&gt;0,Glutamine!#REF!,"")</f>
        <v/>
      </c>
      <c r="BG66" s="244" t="str">
        <f>IF(Glutamine!$E58&gt;0,Glutamine!#REF!,"")</f>
        <v/>
      </c>
      <c r="BH66" s="244" t="str">
        <f>IF(Glutamine!$E58&gt;0,Glutamine!#REF!,"")</f>
        <v/>
      </c>
      <c r="BI66" s="244" t="str">
        <f>IF(Glutamine!$E58&gt;0,Glutamine!#REF!,"")</f>
        <v/>
      </c>
      <c r="BJ66" s="244" t="str">
        <f>IF(Glutamine!$E58&gt;0,Glutamine!#REF!,"")</f>
        <v/>
      </c>
      <c r="BK66" s="244" t="str">
        <f>IF(Glutamine!$E58&gt;0,Glutamine!#REF!,"")</f>
        <v/>
      </c>
      <c r="BL66" s="244" t="str">
        <f>IF(Glutamine!$E58&gt;0,Glutamine!#REF!,"")</f>
        <v/>
      </c>
      <c r="BM66" s="244" t="str">
        <f>IF(Glutamine!$E58&gt;0,Glutamine!#REF!,"")</f>
        <v/>
      </c>
      <c r="BN66" s="244" t="str">
        <f>IF(Glutamine!$E58&gt;0,'In Process Calc.'!B59,"")</f>
        <v/>
      </c>
      <c r="BO66" s="244" t="str">
        <f>IF(Glutamine!$E58&gt;0,'In Process Calc.'!C59,"")</f>
        <v/>
      </c>
    </row>
    <row r="67" spans="1:67">
      <c r="A67" s="238" t="str">
        <f>IF(Glutamine!$E59&gt;0,Glutamine!$B$1,"")</f>
        <v/>
      </c>
      <c r="B67" s="238" t="str">
        <f>IF(Glutamine!$E59&gt;0,Glutamine!A58+0.1,"")</f>
        <v/>
      </c>
      <c r="C67" s="242" t="str">
        <f>IF(Glutamine!$E59&gt;0,Glutamine!B58,"")</f>
        <v/>
      </c>
      <c r="D67" s="247" t="str">
        <f>IF(Glutamine!$E59&gt;0,Glutamine!C58,"")</f>
        <v/>
      </c>
      <c r="E67" s="238" t="str">
        <f>IF(Glutamine!$E59&gt;0,Glutamine!D58,"")</f>
        <v/>
      </c>
      <c r="F67" s="238" t="str">
        <f>IF(Glutamine!$E59&gt;0,Glutamine!E58,"")</f>
        <v/>
      </c>
      <c r="G67" s="238" t="str">
        <f>IF(Glutamine!$E59&gt;0,Glutamine!G58,"")</f>
        <v/>
      </c>
      <c r="H67" s="243" t="str">
        <f>IF(Glutamine!$E59&gt;0,Glutamine!H58,"")</f>
        <v/>
      </c>
      <c r="I67" s="243" t="str">
        <f>IF(Glutamine!$E59&gt;0,Glutamine!I58,"")</f>
        <v/>
      </c>
      <c r="J67" s="243" t="str">
        <f>IF(Glutamine!$E59&gt;0,Glutamine!J58,"")</f>
        <v/>
      </c>
      <c r="K67" s="243" t="str">
        <f>IF(Glutamine!$E59&gt;0,Glutamine!K58,"")</f>
        <v/>
      </c>
      <c r="L67" s="238" t="str">
        <f>IF(Glutamine!$E59&gt;0,Glutamine!L58,"")</f>
        <v/>
      </c>
      <c r="M67" s="238" t="str">
        <f>IF(Glutamine!$E59&gt;0,Glutamine!M58,"")</f>
        <v/>
      </c>
      <c r="N67" s="238" t="str">
        <f>IF(Glutamine!$E59&gt;0,Glutamine!N58,"")</f>
        <v/>
      </c>
      <c r="O67" s="238" t="str">
        <f>IF(Glutamine!$E59&gt;0,Glutamine!O58,"")</f>
        <v/>
      </c>
      <c r="P67" s="238" t="str">
        <f>IF(Glutamine!$E59&gt;0,Glutamine!P58,"")</f>
        <v/>
      </c>
      <c r="Q67" s="238" t="str">
        <f>IF(Glutamine!$E59&gt;0,Glutamine!Q58,"")</f>
        <v/>
      </c>
      <c r="R67" s="238" t="str">
        <f>IF(Glutamine!$E59&gt;0,Glutamine!R58,"")</f>
        <v/>
      </c>
      <c r="S67" s="238" t="str">
        <f>IF(Glutamine!$E59&gt;0,Glutamine!S58,"")</f>
        <v/>
      </c>
      <c r="T67" s="244" t="str">
        <f>IF(Glutamine!$E59&gt;0,Glutamine!T58+Glutamine!$E59*Glutamine!#REF!/'In Process Calc.'!$J61,"")</f>
        <v/>
      </c>
      <c r="U67" s="244" t="str">
        <f>IF(Glutamine!$E59&gt;0,Glutamine!U58+Glutamine!$E59*Glutamine!#REF!/'In Process Calc.'!$J61,"")</f>
        <v/>
      </c>
      <c r="V67" s="244" t="str">
        <f>IF(Glutamine!$E59&gt;0,Glutamine!V58+Glutamine!$E59*Glutamine!#REF!/'In Process Calc.'!$J61,"")</f>
        <v/>
      </c>
      <c r="W67" s="244" t="str">
        <f>IF(Glutamine!$E59&gt;0,Glutamine!W58+Glutamine!$E59*Glutamine!#REF!/'In Process Calc.'!$J61,"")</f>
        <v/>
      </c>
      <c r="X67" s="244" t="str">
        <f>IF(Glutamine!$E59&gt;0,Glutamine!X58+Glutamine!$E59*Glutamine!#REF!/'In Process Calc.'!$J61,"")</f>
        <v/>
      </c>
      <c r="Y67" s="244" t="str">
        <f>IF(Glutamine!$E59&gt;0,Glutamine!Y58+Glutamine!$E59*Glutamine!#REF!/'In Process Calc.'!$J61,"")</f>
        <v/>
      </c>
      <c r="Z67" s="244" t="str">
        <f>IF(Glutamine!$E59&gt;0,Glutamine!Z58+Glutamine!$E59*Glutamine!#REF!/'In Process Calc.'!$J61,"")</f>
        <v/>
      </c>
      <c r="AA67" s="244" t="str">
        <f>IF(Glutamine!$E59&gt;0,Glutamine!AA58+Glutamine!$E59*Glutamine!#REF!/'In Process Calc.'!$J61,"")</f>
        <v/>
      </c>
      <c r="AB67" s="244" t="str">
        <f>IF(Glutamine!$E59&gt;0,Glutamine!AB58+Glutamine!$E59*Glutamine!#REF!/'In Process Calc.'!$J61,"")</f>
        <v/>
      </c>
      <c r="AC67" s="244" t="str">
        <f>IF(Glutamine!$E59&gt;0,Glutamine!AC58+Glutamine!$E59*Glutamine!#REF!/'In Process Calc.'!$J61,"")</f>
        <v/>
      </c>
      <c r="AD67" s="244" t="str">
        <f>IF(Glutamine!$E59&gt;0,Glutamine!AD58+Glutamine!$E59*Glutamine!#REF!/'In Process Calc.'!$J61,"")</f>
        <v/>
      </c>
      <c r="AE67" s="244" t="str">
        <f>IF(Glutamine!$E59&gt;0,Glutamine!AE58+Glutamine!$E59*Glutamine!#REF!/'In Process Calc.'!$J61,"")</f>
        <v/>
      </c>
      <c r="AF67" s="244" t="str">
        <f>IF(Glutamine!$E59&gt;0,Glutamine!AF58+Glutamine!$E59*Glutamine!#REF!/'In Process Calc.'!$J61,"")</f>
        <v/>
      </c>
      <c r="AG67" s="244" t="str">
        <f>IF(Glutamine!$E59&gt;0,Glutamine!AG58+Glutamine!$E59*Glutamine!#REF!/'In Process Calc.'!$J61,"")</f>
        <v/>
      </c>
      <c r="AH67" s="244" t="str">
        <f>IF(Glutamine!$E59&gt;0,Glutamine!AH58+Glutamine!$E59*Glutamine!#REF!/'In Process Calc.'!$J61,"")</f>
        <v/>
      </c>
      <c r="AI67" s="244" t="str">
        <f>IF(Glutamine!$E59&gt;0,Glutamine!AI58+Glutamine!$E59*Glutamine!#REF!/'In Process Calc.'!$J61,"")</f>
        <v/>
      </c>
      <c r="AJ67" s="244" t="str">
        <f>IF(Glutamine!$E59&gt;0,Glutamine!AJ58+Glutamine!$E59*Glutamine!#REF!/'In Process Calc.'!$J61,"")</f>
        <v/>
      </c>
      <c r="AK67" s="244" t="str">
        <f>IF(Glutamine!$E59&gt;0,Glutamine!AK58+Glutamine!$E59*Glutamine!#REF!/'In Process Calc.'!$J61,"")</f>
        <v/>
      </c>
      <c r="AL67" s="244" t="str">
        <f>IF(Glutamine!$E59&gt;0,Glutamine!AL58+Glutamine!$E59*Glutamine!#REF!/'In Process Calc.'!$J61,"")</f>
        <v/>
      </c>
      <c r="AM67" s="244" t="str">
        <f>IF(Glutamine!$E59&gt;0,Glutamine!AM58+Glutamine!$E59*Glutamine!#REF!/'In Process Calc.'!$J61,"")</f>
        <v/>
      </c>
      <c r="AN67" s="244" t="str">
        <f>IF(Glutamine!$E59&gt;0,Glutamine!AN58+Glutamine!$E59*Glutamine!#REF!/'In Process Calc.'!$J61,"")</f>
        <v/>
      </c>
      <c r="AO67" s="244" t="str">
        <f>IF(Glutamine!$E59&gt;0,Glutamine!AO58+Glutamine!$E59*Glutamine!#REF!/'In Process Calc.'!$J61,"")</f>
        <v/>
      </c>
      <c r="AP67" s="244" t="str">
        <f>IF(Glutamine!$E59&gt;0,Glutamine!AP58+Glutamine!$E59*Glutamine!AQ58/'In Process Calc.'!$J61,"")</f>
        <v/>
      </c>
      <c r="AQ67" s="244" t="str">
        <f>IF(Glutamine!$E59&gt;0,Glutamine!#REF!+Glutamine!$E59*Glutamine!AR58/'In Process Calc.'!$J61,"")</f>
        <v/>
      </c>
      <c r="AR67" s="244" t="str">
        <f>IF(Glutamine!$E59&gt;0,Glutamine!#REF!,"")</f>
        <v/>
      </c>
      <c r="AS67" s="244" t="str">
        <f>IF(Glutamine!$E59&gt;0,Glutamine!#REF!,"")</f>
        <v/>
      </c>
      <c r="AT67" s="244" t="str">
        <f>IF(Glutamine!$E59&gt;0,Glutamine!#REF!,"")</f>
        <v/>
      </c>
      <c r="AU67" s="244" t="str">
        <f>IF(Glutamine!$E59&gt;0,Glutamine!#REF!,"")</f>
        <v/>
      </c>
      <c r="AV67" s="244" t="str">
        <f>IF(Glutamine!$E59&gt;0,Glutamine!#REF!,"")</f>
        <v/>
      </c>
      <c r="AW67" s="244" t="str">
        <f>IF(Glutamine!$E59&gt;0,Glutamine!#REF!,"")</f>
        <v/>
      </c>
      <c r="AX67" s="244" t="str">
        <f>IF(Glutamine!$E59&gt;0,Glutamine!#REF!,"")</f>
        <v/>
      </c>
      <c r="AY67" s="244" t="str">
        <f>IF(Glutamine!$E59&gt;0,Glutamine!#REF!,"")</f>
        <v/>
      </c>
      <c r="AZ67" s="244" t="str">
        <f>IF(Glutamine!$E59&gt;0,Glutamine!#REF!,"")</f>
        <v/>
      </c>
      <c r="BA67" s="244" t="str">
        <f>IF(Glutamine!$E59&gt;0,Glutamine!#REF!,"")</f>
        <v/>
      </c>
      <c r="BB67" s="244" t="str">
        <f>IF(Glutamine!$E59&gt;0,Glutamine!#REF!,"")</f>
        <v/>
      </c>
      <c r="BC67" s="244" t="str">
        <f>IF(Glutamine!$E59&gt;0,Glutamine!#REF!,"")</f>
        <v/>
      </c>
      <c r="BD67" s="244" t="str">
        <f>IF(Glutamine!$E59&gt;0,Glutamine!#REF!,"")</f>
        <v/>
      </c>
      <c r="BE67" s="244" t="str">
        <f>IF(Glutamine!$E59&gt;0,Glutamine!#REF!,"")</f>
        <v/>
      </c>
      <c r="BF67" s="244" t="str">
        <f>IF(Glutamine!$E59&gt;0,Glutamine!#REF!,"")</f>
        <v/>
      </c>
      <c r="BG67" s="244" t="str">
        <f>IF(Glutamine!$E59&gt;0,Glutamine!#REF!,"")</f>
        <v/>
      </c>
      <c r="BH67" s="244" t="str">
        <f>IF(Glutamine!$E59&gt;0,Glutamine!#REF!,"")</f>
        <v/>
      </c>
      <c r="BI67" s="244" t="str">
        <f>IF(Glutamine!$E59&gt;0,Glutamine!#REF!,"")</f>
        <v/>
      </c>
      <c r="BJ67" s="244" t="str">
        <f>IF(Glutamine!$E59&gt;0,Glutamine!#REF!,"")</f>
        <v/>
      </c>
      <c r="BK67" s="244" t="str">
        <f>IF(Glutamine!$E59&gt;0,Glutamine!#REF!,"")</f>
        <v/>
      </c>
      <c r="BL67" s="244" t="str">
        <f>IF(Glutamine!$E59&gt;0,Glutamine!#REF!,"")</f>
        <v/>
      </c>
      <c r="BM67" s="244" t="str">
        <f>IF(Glutamine!$E59&gt;0,Glutamine!#REF!,"")</f>
        <v/>
      </c>
      <c r="BN67" s="244" t="str">
        <f>IF(Glutamine!$E59&gt;0,'In Process Calc.'!B60,"")</f>
        <v/>
      </c>
      <c r="BO67" s="244" t="str">
        <f>IF(Glutamine!$E59&gt;0,'In Process Calc.'!C60,"")</f>
        <v/>
      </c>
    </row>
    <row r="68" spans="1:67">
      <c r="A68" s="238" t="str">
        <f>IF(Glutamine!$E60&gt;0,Glutamine!$B$1,"")</f>
        <v/>
      </c>
      <c r="B68" s="238" t="str">
        <f>IF(Glutamine!$E60&gt;0,Glutamine!A59+0.1,"")</f>
        <v/>
      </c>
      <c r="C68" s="242" t="str">
        <f>IF(Glutamine!$E60&gt;0,Glutamine!B59,"")</f>
        <v/>
      </c>
      <c r="D68" s="247" t="str">
        <f>IF(Glutamine!$E60&gt;0,Glutamine!C59,"")</f>
        <v/>
      </c>
      <c r="E68" s="238" t="str">
        <f>IF(Glutamine!$E60&gt;0,Glutamine!D59,"")</f>
        <v/>
      </c>
      <c r="F68" s="238" t="str">
        <f>IF(Glutamine!$E60&gt;0,Glutamine!E59,"")</f>
        <v/>
      </c>
      <c r="G68" s="238" t="str">
        <f>IF(Glutamine!$E60&gt;0,Glutamine!G59,"")</f>
        <v/>
      </c>
      <c r="H68" s="243" t="str">
        <f>IF(Glutamine!$E60&gt;0,Glutamine!H59,"")</f>
        <v/>
      </c>
      <c r="I68" s="243" t="str">
        <f>IF(Glutamine!$E60&gt;0,Glutamine!I59,"")</f>
        <v/>
      </c>
      <c r="J68" s="243" t="str">
        <f>IF(Glutamine!$E60&gt;0,Glutamine!J59,"")</f>
        <v/>
      </c>
      <c r="K68" s="243" t="str">
        <f>IF(Glutamine!$E60&gt;0,Glutamine!K59,"")</f>
        <v/>
      </c>
      <c r="L68" s="238" t="str">
        <f>IF(Glutamine!$E60&gt;0,Glutamine!L59,"")</f>
        <v/>
      </c>
      <c r="M68" s="238" t="str">
        <f>IF(Glutamine!$E60&gt;0,Glutamine!M59,"")</f>
        <v/>
      </c>
      <c r="N68" s="238" t="str">
        <f>IF(Glutamine!$E60&gt;0,Glutamine!N59,"")</f>
        <v/>
      </c>
      <c r="O68" s="238" t="str">
        <f>IF(Glutamine!$E60&gt;0,Glutamine!O59,"")</f>
        <v/>
      </c>
      <c r="P68" s="238" t="str">
        <f>IF(Glutamine!$E60&gt;0,Glutamine!P59,"")</f>
        <v/>
      </c>
      <c r="Q68" s="238" t="str">
        <f>IF(Glutamine!$E60&gt;0,Glutamine!Q59,"")</f>
        <v/>
      </c>
      <c r="R68" s="238" t="str">
        <f>IF(Glutamine!$E60&gt;0,Glutamine!R59,"")</f>
        <v/>
      </c>
      <c r="S68" s="238" t="str">
        <f>IF(Glutamine!$E60&gt;0,Glutamine!S59,"")</f>
        <v/>
      </c>
      <c r="T68" s="244" t="str">
        <f>IF(Glutamine!$E60&gt;0,Glutamine!T59+Glutamine!$E60*Glutamine!#REF!/'In Process Calc.'!$J62,"")</f>
        <v/>
      </c>
      <c r="U68" s="244" t="str">
        <f>IF(Glutamine!$E60&gt;0,Glutamine!U59+Glutamine!$E60*Glutamine!#REF!/'In Process Calc.'!$J62,"")</f>
        <v/>
      </c>
      <c r="V68" s="244" t="str">
        <f>IF(Glutamine!$E60&gt;0,Glutamine!V59+Glutamine!$E60*Glutamine!#REF!/'In Process Calc.'!$J62,"")</f>
        <v/>
      </c>
      <c r="W68" s="244" t="str">
        <f>IF(Glutamine!$E60&gt;0,Glutamine!W59+Glutamine!$E60*Glutamine!#REF!/'In Process Calc.'!$J62,"")</f>
        <v/>
      </c>
      <c r="X68" s="244" t="str">
        <f>IF(Glutamine!$E60&gt;0,Glutamine!X59+Glutamine!$E60*Glutamine!#REF!/'In Process Calc.'!$J62,"")</f>
        <v/>
      </c>
      <c r="Y68" s="244" t="str">
        <f>IF(Glutamine!$E60&gt;0,Glutamine!Y59+Glutamine!$E60*Glutamine!#REF!/'In Process Calc.'!$J62,"")</f>
        <v/>
      </c>
      <c r="Z68" s="244" t="str">
        <f>IF(Glutamine!$E60&gt;0,Glutamine!Z59+Glutamine!$E60*Glutamine!#REF!/'In Process Calc.'!$J62,"")</f>
        <v/>
      </c>
      <c r="AA68" s="244" t="str">
        <f>IF(Glutamine!$E60&gt;0,Glutamine!AA59+Glutamine!$E60*Glutamine!#REF!/'In Process Calc.'!$J62,"")</f>
        <v/>
      </c>
      <c r="AB68" s="244" t="str">
        <f>IF(Glutamine!$E60&gt;0,Glutamine!AB59+Glutamine!$E60*Glutamine!#REF!/'In Process Calc.'!$J62,"")</f>
        <v/>
      </c>
      <c r="AC68" s="244" t="str">
        <f>IF(Glutamine!$E60&gt;0,Glutamine!AC59+Glutamine!$E60*Glutamine!#REF!/'In Process Calc.'!$J62,"")</f>
        <v/>
      </c>
      <c r="AD68" s="244" t="str">
        <f>IF(Glutamine!$E60&gt;0,Glutamine!AD59+Glutamine!$E60*Glutamine!#REF!/'In Process Calc.'!$J62,"")</f>
        <v/>
      </c>
      <c r="AE68" s="244" t="str">
        <f>IF(Glutamine!$E60&gt;0,Glutamine!AE59+Glutamine!$E60*Glutamine!#REF!/'In Process Calc.'!$J62,"")</f>
        <v/>
      </c>
      <c r="AF68" s="244" t="str">
        <f>IF(Glutamine!$E60&gt;0,Glutamine!AF59+Glutamine!$E60*Glutamine!#REF!/'In Process Calc.'!$J62,"")</f>
        <v/>
      </c>
      <c r="AG68" s="244" t="str">
        <f>IF(Glutamine!$E60&gt;0,Glutamine!AG59+Glutamine!$E60*Glutamine!#REF!/'In Process Calc.'!$J62,"")</f>
        <v/>
      </c>
      <c r="AH68" s="244" t="str">
        <f>IF(Glutamine!$E60&gt;0,Glutamine!AH59+Glutamine!$E60*Glutamine!#REF!/'In Process Calc.'!$J62,"")</f>
        <v/>
      </c>
      <c r="AI68" s="244" t="str">
        <f>IF(Glutamine!$E60&gt;0,Glutamine!AI59+Glutamine!$E60*Glutamine!#REF!/'In Process Calc.'!$J62,"")</f>
        <v/>
      </c>
      <c r="AJ68" s="244" t="str">
        <f>IF(Glutamine!$E60&gt;0,Glutamine!AJ59+Glutamine!$E60*Glutamine!#REF!/'In Process Calc.'!$J62,"")</f>
        <v/>
      </c>
      <c r="AK68" s="244" t="str">
        <f>IF(Glutamine!$E60&gt;0,Glutamine!AK59+Glutamine!$E60*Glutamine!#REF!/'In Process Calc.'!$J62,"")</f>
        <v/>
      </c>
      <c r="AL68" s="244" t="str">
        <f>IF(Glutamine!$E60&gt;0,Glutamine!AL59+Glutamine!$E60*Glutamine!#REF!/'In Process Calc.'!$J62,"")</f>
        <v/>
      </c>
      <c r="AM68" s="244" t="str">
        <f>IF(Glutamine!$E60&gt;0,Glutamine!AM59+Glutamine!$E60*Glutamine!#REF!/'In Process Calc.'!$J62,"")</f>
        <v/>
      </c>
      <c r="AN68" s="244" t="str">
        <f>IF(Glutamine!$E60&gt;0,Glutamine!AN59+Glutamine!$E60*Glutamine!#REF!/'In Process Calc.'!$J62,"")</f>
        <v/>
      </c>
      <c r="AO68" s="244" t="str">
        <f>IF(Glutamine!$E60&gt;0,Glutamine!AO59+Glutamine!$E60*Glutamine!#REF!/'In Process Calc.'!$J62,"")</f>
        <v/>
      </c>
      <c r="AP68" s="244" t="str">
        <f>IF(Glutamine!$E60&gt;0,Glutamine!AP59+Glutamine!$E60*Glutamine!AQ59/'In Process Calc.'!$J62,"")</f>
        <v/>
      </c>
      <c r="AQ68" s="244" t="str">
        <f>IF(Glutamine!$E60&gt;0,Glutamine!#REF!+Glutamine!$E60*Glutamine!AR59/'In Process Calc.'!$J62,"")</f>
        <v/>
      </c>
      <c r="AR68" s="244" t="str">
        <f>IF(Glutamine!$E60&gt;0,Glutamine!#REF!,"")</f>
        <v/>
      </c>
      <c r="AS68" s="244" t="str">
        <f>IF(Glutamine!$E60&gt;0,Glutamine!#REF!,"")</f>
        <v/>
      </c>
      <c r="AT68" s="244" t="str">
        <f>IF(Glutamine!$E60&gt;0,Glutamine!#REF!,"")</f>
        <v/>
      </c>
      <c r="AU68" s="244" t="str">
        <f>IF(Glutamine!$E60&gt;0,Glutamine!#REF!,"")</f>
        <v/>
      </c>
      <c r="AV68" s="244" t="str">
        <f>IF(Glutamine!$E60&gt;0,Glutamine!#REF!,"")</f>
        <v/>
      </c>
      <c r="AW68" s="244" t="str">
        <f>IF(Glutamine!$E60&gt;0,Glutamine!#REF!,"")</f>
        <v/>
      </c>
      <c r="AX68" s="244" t="str">
        <f>IF(Glutamine!$E60&gt;0,Glutamine!#REF!,"")</f>
        <v/>
      </c>
      <c r="AY68" s="244" t="str">
        <f>IF(Glutamine!$E60&gt;0,Glutamine!#REF!,"")</f>
        <v/>
      </c>
      <c r="AZ68" s="244" t="str">
        <f>IF(Glutamine!$E60&gt;0,Glutamine!#REF!,"")</f>
        <v/>
      </c>
      <c r="BA68" s="244" t="str">
        <f>IF(Glutamine!$E60&gt;0,Glutamine!#REF!,"")</f>
        <v/>
      </c>
      <c r="BB68" s="244" t="str">
        <f>IF(Glutamine!$E60&gt;0,Glutamine!#REF!,"")</f>
        <v/>
      </c>
      <c r="BC68" s="244" t="str">
        <f>IF(Glutamine!$E60&gt;0,Glutamine!#REF!,"")</f>
        <v/>
      </c>
      <c r="BD68" s="244" t="str">
        <f>IF(Glutamine!$E60&gt;0,Glutamine!#REF!,"")</f>
        <v/>
      </c>
      <c r="BE68" s="244" t="str">
        <f>IF(Glutamine!$E60&gt;0,Glutamine!#REF!,"")</f>
        <v/>
      </c>
      <c r="BF68" s="244" t="str">
        <f>IF(Glutamine!$E60&gt;0,Glutamine!#REF!,"")</f>
        <v/>
      </c>
      <c r="BG68" s="244" t="str">
        <f>IF(Glutamine!$E60&gt;0,Glutamine!#REF!,"")</f>
        <v/>
      </c>
      <c r="BH68" s="244" t="str">
        <f>IF(Glutamine!$E60&gt;0,Glutamine!#REF!,"")</f>
        <v/>
      </c>
      <c r="BI68" s="244" t="str">
        <f>IF(Glutamine!$E60&gt;0,Glutamine!#REF!,"")</f>
        <v/>
      </c>
      <c r="BJ68" s="244" t="str">
        <f>IF(Glutamine!$E60&gt;0,Glutamine!#REF!,"")</f>
        <v/>
      </c>
      <c r="BK68" s="244" t="str">
        <f>IF(Glutamine!$E60&gt;0,Glutamine!#REF!,"")</f>
        <v/>
      </c>
      <c r="BL68" s="244" t="str">
        <f>IF(Glutamine!$E60&gt;0,Glutamine!#REF!,"")</f>
        <v/>
      </c>
      <c r="BM68" s="244" t="str">
        <f>IF(Glutamine!$E60&gt;0,Glutamine!#REF!,"")</f>
        <v/>
      </c>
      <c r="BN68" s="244" t="str">
        <f>IF(Glutamine!$E60&gt;0,'In Process Calc.'!B61,"")</f>
        <v/>
      </c>
      <c r="BO68" s="244" t="str">
        <f>IF(Glutamine!$E60&gt;0,'In Process Calc.'!C61,"")</f>
        <v/>
      </c>
    </row>
    <row r="69" spans="1:67">
      <c r="A69" s="238" t="str">
        <f>IF(Glutamine!$E61&gt;0,Glutamine!$B$1,"")</f>
        <v/>
      </c>
      <c r="B69" s="238" t="str">
        <f>IF(Glutamine!$E61&gt;0,Glutamine!A60+0.1,"")</f>
        <v/>
      </c>
      <c r="C69" s="242" t="str">
        <f>IF(Glutamine!$E61&gt;0,Glutamine!B60,"")</f>
        <v/>
      </c>
      <c r="D69" s="247" t="str">
        <f>IF(Glutamine!$E61&gt;0,Glutamine!C60,"")</f>
        <v/>
      </c>
      <c r="E69" s="238" t="str">
        <f>IF(Glutamine!$E61&gt;0,Glutamine!D60,"")</f>
        <v/>
      </c>
      <c r="F69" s="238" t="str">
        <f>IF(Glutamine!$E61&gt;0,Glutamine!E60,"")</f>
        <v/>
      </c>
      <c r="G69" s="238" t="str">
        <f>IF(Glutamine!$E61&gt;0,Glutamine!G60,"")</f>
        <v/>
      </c>
      <c r="H69" s="243" t="str">
        <f>IF(Glutamine!$E61&gt;0,Glutamine!H60,"")</f>
        <v/>
      </c>
      <c r="I69" s="243" t="str">
        <f>IF(Glutamine!$E61&gt;0,Glutamine!I60,"")</f>
        <v/>
      </c>
      <c r="J69" s="243" t="str">
        <f>IF(Glutamine!$E61&gt;0,Glutamine!J60,"")</f>
        <v/>
      </c>
      <c r="K69" s="243" t="str">
        <f>IF(Glutamine!$E61&gt;0,Glutamine!K60,"")</f>
        <v/>
      </c>
      <c r="L69" s="238" t="str">
        <f>IF(Glutamine!$E61&gt;0,Glutamine!L60,"")</f>
        <v/>
      </c>
      <c r="M69" s="238" t="str">
        <f>IF(Glutamine!$E61&gt;0,Glutamine!M60,"")</f>
        <v/>
      </c>
      <c r="N69" s="238" t="str">
        <f>IF(Glutamine!$E61&gt;0,Glutamine!N60,"")</f>
        <v/>
      </c>
      <c r="O69" s="238" t="str">
        <f>IF(Glutamine!$E61&gt;0,Glutamine!O60,"")</f>
        <v/>
      </c>
      <c r="P69" s="238" t="str">
        <f>IF(Glutamine!$E61&gt;0,Glutamine!P60,"")</f>
        <v/>
      </c>
      <c r="Q69" s="238" t="str">
        <f>IF(Glutamine!$E61&gt;0,Glutamine!Q60,"")</f>
        <v/>
      </c>
      <c r="R69" s="238" t="str">
        <f>IF(Glutamine!$E61&gt;0,Glutamine!R60,"")</f>
        <v/>
      </c>
      <c r="S69" s="238" t="str">
        <f>IF(Glutamine!$E61&gt;0,Glutamine!S60,"")</f>
        <v/>
      </c>
      <c r="T69" s="244" t="str">
        <f>IF(Glutamine!$E61&gt;0,Glutamine!T60+Glutamine!$E61*Glutamine!#REF!/'In Process Calc.'!$J63,"")</f>
        <v/>
      </c>
      <c r="U69" s="244" t="str">
        <f>IF(Glutamine!$E61&gt;0,Glutamine!U60+Glutamine!$E61*Glutamine!#REF!/'In Process Calc.'!$J63,"")</f>
        <v/>
      </c>
      <c r="V69" s="244" t="str">
        <f>IF(Glutamine!$E61&gt;0,Glutamine!V60+Glutamine!$E61*Glutamine!#REF!/'In Process Calc.'!$J63,"")</f>
        <v/>
      </c>
      <c r="W69" s="244" t="str">
        <f>IF(Glutamine!$E61&gt;0,Glutamine!W60+Glutamine!$E61*Glutamine!#REF!/'In Process Calc.'!$J63,"")</f>
        <v/>
      </c>
      <c r="X69" s="244" t="str">
        <f>IF(Glutamine!$E61&gt;0,Glutamine!X60+Glutamine!$E61*Glutamine!#REF!/'In Process Calc.'!$J63,"")</f>
        <v/>
      </c>
      <c r="Y69" s="244" t="str">
        <f>IF(Glutamine!$E61&gt;0,Glutamine!Y60+Glutamine!$E61*Glutamine!#REF!/'In Process Calc.'!$J63,"")</f>
        <v/>
      </c>
      <c r="Z69" s="244" t="str">
        <f>IF(Glutamine!$E61&gt;0,Glutamine!Z60+Glutamine!$E61*Glutamine!#REF!/'In Process Calc.'!$J63,"")</f>
        <v/>
      </c>
      <c r="AA69" s="244" t="str">
        <f>IF(Glutamine!$E61&gt;0,Glutamine!AA60+Glutamine!$E61*Glutamine!#REF!/'In Process Calc.'!$J63,"")</f>
        <v/>
      </c>
      <c r="AB69" s="244" t="str">
        <f>IF(Glutamine!$E61&gt;0,Glutamine!AB60+Glutamine!$E61*Glutamine!#REF!/'In Process Calc.'!$J63,"")</f>
        <v/>
      </c>
      <c r="AC69" s="244" t="str">
        <f>IF(Glutamine!$E61&gt;0,Glutamine!AC60+Glutamine!$E61*Glutamine!#REF!/'In Process Calc.'!$J63,"")</f>
        <v/>
      </c>
      <c r="AD69" s="244" t="str">
        <f>IF(Glutamine!$E61&gt;0,Glutamine!AD60+Glutamine!$E61*Glutamine!#REF!/'In Process Calc.'!$J63,"")</f>
        <v/>
      </c>
      <c r="AE69" s="244" t="str">
        <f>IF(Glutamine!$E61&gt;0,Glutamine!AE60+Glutamine!$E61*Glutamine!#REF!/'In Process Calc.'!$J63,"")</f>
        <v/>
      </c>
      <c r="AF69" s="244" t="str">
        <f>IF(Glutamine!$E61&gt;0,Glutamine!AF60+Glutamine!$E61*Glutamine!#REF!/'In Process Calc.'!$J63,"")</f>
        <v/>
      </c>
      <c r="AG69" s="244" t="str">
        <f>IF(Glutamine!$E61&gt;0,Glutamine!AG60+Glutamine!$E61*Glutamine!#REF!/'In Process Calc.'!$J63,"")</f>
        <v/>
      </c>
      <c r="AH69" s="244" t="str">
        <f>IF(Glutamine!$E61&gt;0,Glutamine!AH60+Glutamine!$E61*Glutamine!#REF!/'In Process Calc.'!$J63,"")</f>
        <v/>
      </c>
      <c r="AI69" s="244" t="str">
        <f>IF(Glutamine!$E61&gt;0,Glutamine!AI60+Glutamine!$E61*Glutamine!#REF!/'In Process Calc.'!$J63,"")</f>
        <v/>
      </c>
      <c r="AJ69" s="244" t="str">
        <f>IF(Glutamine!$E61&gt;0,Glutamine!AJ60+Glutamine!$E61*Glutamine!#REF!/'In Process Calc.'!$J63,"")</f>
        <v/>
      </c>
      <c r="AK69" s="244" t="str">
        <f>IF(Glutamine!$E61&gt;0,Glutamine!AK60+Glutamine!$E61*Glutamine!#REF!/'In Process Calc.'!$J63,"")</f>
        <v/>
      </c>
      <c r="AL69" s="244" t="str">
        <f>IF(Glutamine!$E61&gt;0,Glutamine!AL60+Glutamine!$E61*Glutamine!#REF!/'In Process Calc.'!$J63,"")</f>
        <v/>
      </c>
      <c r="AM69" s="244" t="str">
        <f>IF(Glutamine!$E61&gt;0,Glutamine!AM60+Glutamine!$E61*Glutamine!#REF!/'In Process Calc.'!$J63,"")</f>
        <v/>
      </c>
      <c r="AN69" s="244" t="str">
        <f>IF(Glutamine!$E61&gt;0,Glutamine!AN60+Glutamine!$E61*Glutamine!#REF!/'In Process Calc.'!$J63,"")</f>
        <v/>
      </c>
      <c r="AO69" s="244" t="str">
        <f>IF(Glutamine!$E61&gt;0,Glutamine!AO60+Glutamine!$E61*Glutamine!#REF!/'In Process Calc.'!$J63,"")</f>
        <v/>
      </c>
      <c r="AP69" s="244" t="str">
        <f>IF(Glutamine!$E61&gt;0,Glutamine!AP60+Glutamine!$E61*Glutamine!AQ60/'In Process Calc.'!$J63,"")</f>
        <v/>
      </c>
      <c r="AQ69" s="244" t="str">
        <f>IF(Glutamine!$E61&gt;0,Glutamine!#REF!+Glutamine!$E61*Glutamine!AR60/'In Process Calc.'!$J63,"")</f>
        <v/>
      </c>
      <c r="AR69" s="244" t="str">
        <f>IF(Glutamine!$E61&gt;0,Glutamine!#REF!,"")</f>
        <v/>
      </c>
      <c r="AS69" s="244" t="str">
        <f>IF(Glutamine!$E61&gt;0,Glutamine!#REF!,"")</f>
        <v/>
      </c>
      <c r="AT69" s="244" t="str">
        <f>IF(Glutamine!$E61&gt;0,Glutamine!#REF!,"")</f>
        <v/>
      </c>
      <c r="AU69" s="244" t="str">
        <f>IF(Glutamine!$E61&gt;0,Glutamine!#REF!,"")</f>
        <v/>
      </c>
      <c r="AV69" s="244" t="str">
        <f>IF(Glutamine!$E61&gt;0,Glutamine!#REF!,"")</f>
        <v/>
      </c>
      <c r="AW69" s="244" t="str">
        <f>IF(Glutamine!$E61&gt;0,Glutamine!#REF!,"")</f>
        <v/>
      </c>
      <c r="AX69" s="244" t="str">
        <f>IF(Glutamine!$E61&gt;0,Glutamine!#REF!,"")</f>
        <v/>
      </c>
      <c r="AY69" s="244" t="str">
        <f>IF(Glutamine!$E61&gt;0,Glutamine!#REF!,"")</f>
        <v/>
      </c>
      <c r="AZ69" s="244" t="str">
        <f>IF(Glutamine!$E61&gt;0,Glutamine!#REF!,"")</f>
        <v/>
      </c>
      <c r="BA69" s="244" t="str">
        <f>IF(Glutamine!$E61&gt;0,Glutamine!#REF!,"")</f>
        <v/>
      </c>
      <c r="BB69" s="244" t="str">
        <f>IF(Glutamine!$E61&gt;0,Glutamine!#REF!,"")</f>
        <v/>
      </c>
      <c r="BC69" s="244" t="str">
        <f>IF(Glutamine!$E61&gt;0,Glutamine!#REF!,"")</f>
        <v/>
      </c>
      <c r="BD69" s="244" t="str">
        <f>IF(Glutamine!$E61&gt;0,Glutamine!#REF!,"")</f>
        <v/>
      </c>
      <c r="BE69" s="244" t="str">
        <f>IF(Glutamine!$E61&gt;0,Glutamine!#REF!,"")</f>
        <v/>
      </c>
      <c r="BF69" s="244" t="str">
        <f>IF(Glutamine!$E61&gt;0,Glutamine!#REF!,"")</f>
        <v/>
      </c>
      <c r="BG69" s="244" t="str">
        <f>IF(Glutamine!$E61&gt;0,Glutamine!#REF!,"")</f>
        <v/>
      </c>
      <c r="BH69" s="244" t="str">
        <f>IF(Glutamine!$E61&gt;0,Glutamine!#REF!,"")</f>
        <v/>
      </c>
      <c r="BI69" s="244" t="str">
        <f>IF(Glutamine!$E61&gt;0,Glutamine!#REF!,"")</f>
        <v/>
      </c>
      <c r="BJ69" s="244" t="str">
        <f>IF(Glutamine!$E61&gt;0,Glutamine!#REF!,"")</f>
        <v/>
      </c>
      <c r="BK69" s="244" t="str">
        <f>IF(Glutamine!$E61&gt;0,Glutamine!#REF!,"")</f>
        <v/>
      </c>
      <c r="BL69" s="244" t="str">
        <f>IF(Glutamine!$E61&gt;0,Glutamine!#REF!,"")</f>
        <v/>
      </c>
      <c r="BM69" s="244" t="str">
        <f>IF(Glutamine!$E61&gt;0,Glutamine!#REF!,"")</f>
        <v/>
      </c>
      <c r="BN69" s="244" t="str">
        <f>IF(Glutamine!$E61&gt;0,'In Process Calc.'!B62,"")</f>
        <v/>
      </c>
      <c r="BO69" s="244" t="str">
        <f>IF(Glutamine!$E61&gt;0,'In Process Calc.'!C62,"")</f>
        <v/>
      </c>
    </row>
    <row r="70" spans="1:67">
      <c r="A70" s="238" t="str">
        <f>IF(Glutamine!$E62&gt;0,Glutamine!$B$1,"")</f>
        <v/>
      </c>
      <c r="B70" s="238" t="str">
        <f>IF(Glutamine!$E62&gt;0,Glutamine!A61+0.1,"")</f>
        <v/>
      </c>
      <c r="C70" s="242" t="str">
        <f>IF(Glutamine!$E62&gt;0,Glutamine!B61,"")</f>
        <v/>
      </c>
      <c r="D70" s="247" t="str">
        <f>IF(Glutamine!$E62&gt;0,Glutamine!C61,"")</f>
        <v/>
      </c>
      <c r="E70" s="238" t="str">
        <f>IF(Glutamine!$E62&gt;0,Glutamine!D61,"")</f>
        <v/>
      </c>
      <c r="F70" s="238" t="str">
        <f>IF(Glutamine!$E62&gt;0,Glutamine!E61,"")</f>
        <v/>
      </c>
      <c r="G70" s="238" t="str">
        <f>IF(Glutamine!$E62&gt;0,Glutamine!G61,"")</f>
        <v/>
      </c>
      <c r="H70" s="243" t="str">
        <f>IF(Glutamine!$E62&gt;0,Glutamine!H61,"")</f>
        <v/>
      </c>
      <c r="I70" s="243" t="str">
        <f>IF(Glutamine!$E62&gt;0,Glutamine!I61,"")</f>
        <v/>
      </c>
      <c r="J70" s="243" t="str">
        <f>IF(Glutamine!$E62&gt;0,Glutamine!J61,"")</f>
        <v/>
      </c>
      <c r="K70" s="243" t="str">
        <f>IF(Glutamine!$E62&gt;0,Glutamine!K61,"")</f>
        <v/>
      </c>
      <c r="L70" s="238" t="str">
        <f>IF(Glutamine!$E62&gt;0,Glutamine!L61,"")</f>
        <v/>
      </c>
      <c r="M70" s="238" t="str">
        <f>IF(Glutamine!$E62&gt;0,Glutamine!M61,"")</f>
        <v/>
      </c>
      <c r="N70" s="238" t="str">
        <f>IF(Glutamine!$E62&gt;0,Glutamine!N61,"")</f>
        <v/>
      </c>
      <c r="O70" s="238" t="str">
        <f>IF(Glutamine!$E62&gt;0,Glutamine!O61,"")</f>
        <v/>
      </c>
      <c r="P70" s="238" t="str">
        <f>IF(Glutamine!$E62&gt;0,Glutamine!P61,"")</f>
        <v/>
      </c>
      <c r="Q70" s="238" t="str">
        <f>IF(Glutamine!$E62&gt;0,Glutamine!Q61,"")</f>
        <v/>
      </c>
      <c r="R70" s="238" t="str">
        <f>IF(Glutamine!$E62&gt;0,Glutamine!R61,"")</f>
        <v/>
      </c>
      <c r="S70" s="238" t="str">
        <f>IF(Glutamine!$E62&gt;0,Glutamine!S61,"")</f>
        <v/>
      </c>
      <c r="T70" s="244" t="str">
        <f>IF(Glutamine!$E62&gt;0,Glutamine!T61+Glutamine!$E62*Glutamine!#REF!/'In Process Calc.'!$J64,"")</f>
        <v/>
      </c>
      <c r="U70" s="244" t="str">
        <f>IF(Glutamine!$E62&gt;0,Glutamine!U61+Glutamine!$E62*Glutamine!#REF!/'In Process Calc.'!$J64,"")</f>
        <v/>
      </c>
      <c r="V70" s="244" t="str">
        <f>IF(Glutamine!$E62&gt;0,Glutamine!V61+Glutamine!$E62*Glutamine!#REF!/'In Process Calc.'!$J64,"")</f>
        <v/>
      </c>
      <c r="W70" s="244" t="str">
        <f>IF(Glutamine!$E62&gt;0,Glutamine!W61+Glutamine!$E62*Glutamine!#REF!/'In Process Calc.'!$J64,"")</f>
        <v/>
      </c>
      <c r="X70" s="244" t="str">
        <f>IF(Glutamine!$E62&gt;0,Glutamine!X61+Glutamine!$E62*Glutamine!#REF!/'In Process Calc.'!$J64,"")</f>
        <v/>
      </c>
      <c r="Y70" s="244" t="str">
        <f>IF(Glutamine!$E62&gt;0,Glutamine!Y61+Glutamine!$E62*Glutamine!#REF!/'In Process Calc.'!$J64,"")</f>
        <v/>
      </c>
      <c r="Z70" s="244" t="str">
        <f>IF(Glutamine!$E62&gt;0,Glutamine!Z61+Glutamine!$E62*Glutamine!#REF!/'In Process Calc.'!$J64,"")</f>
        <v/>
      </c>
      <c r="AA70" s="244" t="str">
        <f>IF(Glutamine!$E62&gt;0,Glutamine!AA61+Glutamine!$E62*Glutamine!#REF!/'In Process Calc.'!$J64,"")</f>
        <v/>
      </c>
      <c r="AB70" s="244" t="str">
        <f>IF(Glutamine!$E62&gt;0,Glutamine!AB61+Glutamine!$E62*Glutamine!#REF!/'In Process Calc.'!$J64,"")</f>
        <v/>
      </c>
      <c r="AC70" s="244" t="str">
        <f>IF(Glutamine!$E62&gt;0,Glutamine!AC61+Glutamine!$E62*Glutamine!#REF!/'In Process Calc.'!$J64,"")</f>
        <v/>
      </c>
      <c r="AD70" s="244" t="str">
        <f>IF(Glutamine!$E62&gt;0,Glutamine!AD61+Glutamine!$E62*Glutamine!#REF!/'In Process Calc.'!$J64,"")</f>
        <v/>
      </c>
      <c r="AE70" s="244" t="str">
        <f>IF(Glutamine!$E62&gt;0,Glutamine!AE61+Glutamine!$E62*Glutamine!#REF!/'In Process Calc.'!$J64,"")</f>
        <v/>
      </c>
      <c r="AF70" s="244" t="str">
        <f>IF(Glutamine!$E62&gt;0,Glutamine!AF61+Glutamine!$E62*Glutamine!#REF!/'In Process Calc.'!$J64,"")</f>
        <v/>
      </c>
      <c r="AG70" s="244" t="str">
        <f>IF(Glutamine!$E62&gt;0,Glutamine!AG61+Glutamine!$E62*Glutamine!#REF!/'In Process Calc.'!$J64,"")</f>
        <v/>
      </c>
      <c r="AH70" s="244" t="str">
        <f>IF(Glutamine!$E62&gt;0,Glutamine!AH61+Glutamine!$E62*Glutamine!#REF!/'In Process Calc.'!$J64,"")</f>
        <v/>
      </c>
      <c r="AI70" s="244" t="str">
        <f>IF(Glutamine!$E62&gt;0,Glutamine!AI61+Glutamine!$E62*Glutamine!#REF!/'In Process Calc.'!$J64,"")</f>
        <v/>
      </c>
      <c r="AJ70" s="244" t="str">
        <f>IF(Glutamine!$E62&gt;0,Glutamine!AJ61+Glutamine!$E62*Glutamine!#REF!/'In Process Calc.'!$J64,"")</f>
        <v/>
      </c>
      <c r="AK70" s="244" t="str">
        <f>IF(Glutamine!$E62&gt;0,Glutamine!AK61+Glutamine!$E62*Glutamine!#REF!/'In Process Calc.'!$J64,"")</f>
        <v/>
      </c>
      <c r="AL70" s="244" t="str">
        <f>IF(Glutamine!$E62&gt;0,Glutamine!AL61+Glutamine!$E62*Glutamine!#REF!/'In Process Calc.'!$J64,"")</f>
        <v/>
      </c>
      <c r="AM70" s="244" t="str">
        <f>IF(Glutamine!$E62&gt;0,Glutamine!AM61+Glutamine!$E62*Glutamine!#REF!/'In Process Calc.'!$J64,"")</f>
        <v/>
      </c>
      <c r="AN70" s="244" t="str">
        <f>IF(Glutamine!$E62&gt;0,Glutamine!AN61+Glutamine!$E62*Glutamine!#REF!/'In Process Calc.'!$J64,"")</f>
        <v/>
      </c>
      <c r="AO70" s="244" t="str">
        <f>IF(Glutamine!$E62&gt;0,Glutamine!AO61+Glutamine!$E62*Glutamine!#REF!/'In Process Calc.'!$J64,"")</f>
        <v/>
      </c>
      <c r="AP70" s="244" t="str">
        <f>IF(Glutamine!$E62&gt;0,Glutamine!AP61+Glutamine!$E62*Glutamine!AQ61/'In Process Calc.'!$J64,"")</f>
        <v/>
      </c>
      <c r="AQ70" s="244" t="str">
        <f>IF(Glutamine!$E62&gt;0,Glutamine!#REF!+Glutamine!$E62*Glutamine!AR61/'In Process Calc.'!$J64,"")</f>
        <v/>
      </c>
      <c r="AR70" s="244" t="str">
        <f>IF(Glutamine!$E62&gt;0,Glutamine!#REF!,"")</f>
        <v/>
      </c>
      <c r="AS70" s="244" t="str">
        <f>IF(Glutamine!$E62&gt;0,Glutamine!#REF!,"")</f>
        <v/>
      </c>
      <c r="AT70" s="244" t="str">
        <f>IF(Glutamine!$E62&gt;0,Glutamine!#REF!,"")</f>
        <v/>
      </c>
      <c r="AU70" s="244" t="str">
        <f>IF(Glutamine!$E62&gt;0,Glutamine!#REF!,"")</f>
        <v/>
      </c>
      <c r="AV70" s="244" t="str">
        <f>IF(Glutamine!$E62&gt;0,Glutamine!#REF!,"")</f>
        <v/>
      </c>
      <c r="AW70" s="244" t="str">
        <f>IF(Glutamine!$E62&gt;0,Glutamine!#REF!,"")</f>
        <v/>
      </c>
      <c r="AX70" s="244" t="str">
        <f>IF(Glutamine!$E62&gt;0,Glutamine!#REF!,"")</f>
        <v/>
      </c>
      <c r="AY70" s="244" t="str">
        <f>IF(Glutamine!$E62&gt;0,Glutamine!#REF!,"")</f>
        <v/>
      </c>
      <c r="AZ70" s="244" t="str">
        <f>IF(Glutamine!$E62&gt;0,Glutamine!#REF!,"")</f>
        <v/>
      </c>
      <c r="BA70" s="244" t="str">
        <f>IF(Glutamine!$E62&gt;0,Glutamine!#REF!,"")</f>
        <v/>
      </c>
      <c r="BB70" s="244" t="str">
        <f>IF(Glutamine!$E62&gt;0,Glutamine!#REF!,"")</f>
        <v/>
      </c>
      <c r="BC70" s="244" t="str">
        <f>IF(Glutamine!$E62&gt;0,Glutamine!#REF!,"")</f>
        <v/>
      </c>
      <c r="BD70" s="244" t="str">
        <f>IF(Glutamine!$E62&gt;0,Glutamine!#REF!,"")</f>
        <v/>
      </c>
      <c r="BE70" s="244" t="str">
        <f>IF(Glutamine!$E62&gt;0,Glutamine!#REF!,"")</f>
        <v/>
      </c>
      <c r="BF70" s="244" t="str">
        <f>IF(Glutamine!$E62&gt;0,Glutamine!#REF!,"")</f>
        <v/>
      </c>
      <c r="BG70" s="244" t="str">
        <f>IF(Glutamine!$E62&gt;0,Glutamine!#REF!,"")</f>
        <v/>
      </c>
      <c r="BH70" s="244" t="str">
        <f>IF(Glutamine!$E62&gt;0,Glutamine!#REF!,"")</f>
        <v/>
      </c>
      <c r="BI70" s="244" t="str">
        <f>IF(Glutamine!$E62&gt;0,Glutamine!#REF!,"")</f>
        <v/>
      </c>
      <c r="BJ70" s="244" t="str">
        <f>IF(Glutamine!$E62&gt;0,Glutamine!#REF!,"")</f>
        <v/>
      </c>
      <c r="BK70" s="244" t="str">
        <f>IF(Glutamine!$E62&gt;0,Glutamine!#REF!,"")</f>
        <v/>
      </c>
      <c r="BL70" s="244" t="str">
        <f>IF(Glutamine!$E62&gt;0,Glutamine!#REF!,"")</f>
        <v/>
      </c>
      <c r="BM70" s="244" t="str">
        <f>IF(Glutamine!$E62&gt;0,Glutamine!#REF!,"")</f>
        <v/>
      </c>
      <c r="BN70" s="244" t="str">
        <f>IF(Glutamine!$E62&gt;0,'In Process Calc.'!B63,"")</f>
        <v/>
      </c>
      <c r="BO70" s="244" t="str">
        <f>IF(Glutamine!$E62&gt;0,'In Process Calc.'!C63,"")</f>
        <v/>
      </c>
    </row>
    <row r="71" spans="1:67">
      <c r="A71" s="238" t="str">
        <f>IF(Glutamine!$E63&gt;0,Glutamine!$B$1,"")</f>
        <v/>
      </c>
      <c r="B71" s="238" t="str">
        <f>IF(Glutamine!$E63&gt;0,Glutamine!A62+0.1,"")</f>
        <v/>
      </c>
      <c r="C71" s="242" t="str">
        <f>IF(Glutamine!$E63&gt;0,Glutamine!B62,"")</f>
        <v/>
      </c>
      <c r="D71" s="247" t="str">
        <f>IF(Glutamine!$E63&gt;0,Glutamine!C62,"")</f>
        <v/>
      </c>
      <c r="E71" s="238" t="str">
        <f>IF(Glutamine!$E63&gt;0,Glutamine!D62,"")</f>
        <v/>
      </c>
      <c r="F71" s="238" t="str">
        <f>IF(Glutamine!$E63&gt;0,Glutamine!E62,"")</f>
        <v/>
      </c>
      <c r="G71" s="238" t="str">
        <f>IF(Glutamine!$E63&gt;0,Glutamine!G62,"")</f>
        <v/>
      </c>
      <c r="H71" s="243" t="str">
        <f>IF(Glutamine!$E63&gt;0,Glutamine!H62,"")</f>
        <v/>
      </c>
      <c r="I71" s="243" t="str">
        <f>IF(Glutamine!$E63&gt;0,Glutamine!I62,"")</f>
        <v/>
      </c>
      <c r="J71" s="243" t="str">
        <f>IF(Glutamine!$E63&gt;0,Glutamine!J62,"")</f>
        <v/>
      </c>
      <c r="K71" s="243" t="str">
        <f>IF(Glutamine!$E63&gt;0,Glutamine!K62,"")</f>
        <v/>
      </c>
      <c r="L71" s="238" t="str">
        <f>IF(Glutamine!$E63&gt;0,Glutamine!L62,"")</f>
        <v/>
      </c>
      <c r="M71" s="238" t="str">
        <f>IF(Glutamine!$E63&gt;0,Glutamine!M62,"")</f>
        <v/>
      </c>
      <c r="N71" s="238" t="str">
        <f>IF(Glutamine!$E63&gt;0,Glutamine!N62,"")</f>
        <v/>
      </c>
      <c r="O71" s="238" t="str">
        <f>IF(Glutamine!$E63&gt;0,Glutamine!O62,"")</f>
        <v/>
      </c>
      <c r="P71" s="238" t="str">
        <f>IF(Glutamine!$E63&gt;0,Glutamine!P62,"")</f>
        <v/>
      </c>
      <c r="Q71" s="238" t="str">
        <f>IF(Glutamine!$E63&gt;0,Glutamine!Q62,"")</f>
        <v/>
      </c>
      <c r="R71" s="238" t="str">
        <f>IF(Glutamine!$E63&gt;0,Glutamine!R62,"")</f>
        <v/>
      </c>
      <c r="S71" s="238" t="str">
        <f>IF(Glutamine!$E63&gt;0,Glutamine!S62,"")</f>
        <v/>
      </c>
      <c r="T71" s="244" t="str">
        <f>IF(Glutamine!$E63&gt;0,Glutamine!T62+Glutamine!$E63*Glutamine!#REF!/'In Process Calc.'!$J65,"")</f>
        <v/>
      </c>
      <c r="U71" s="244" t="str">
        <f>IF(Glutamine!$E63&gt;0,Glutamine!U62+Glutamine!$E63*Glutamine!#REF!/'In Process Calc.'!$J65,"")</f>
        <v/>
      </c>
      <c r="V71" s="244" t="str">
        <f>IF(Glutamine!$E63&gt;0,Glutamine!V62+Glutamine!$E63*Glutamine!#REF!/'In Process Calc.'!$J65,"")</f>
        <v/>
      </c>
      <c r="W71" s="244" t="str">
        <f>IF(Glutamine!$E63&gt;0,Glutamine!W62+Glutamine!$E63*Glutamine!#REF!/'In Process Calc.'!$J65,"")</f>
        <v/>
      </c>
      <c r="X71" s="244" t="str">
        <f>IF(Glutamine!$E63&gt;0,Glutamine!X62+Glutamine!$E63*Glutamine!#REF!/'In Process Calc.'!$J65,"")</f>
        <v/>
      </c>
      <c r="Y71" s="244" t="str">
        <f>IF(Glutamine!$E63&gt;0,Glutamine!Y62+Glutamine!$E63*Glutamine!#REF!/'In Process Calc.'!$J65,"")</f>
        <v/>
      </c>
      <c r="Z71" s="244" t="str">
        <f>IF(Glutamine!$E63&gt;0,Glutamine!Z62+Glutamine!$E63*Glutamine!#REF!/'In Process Calc.'!$J65,"")</f>
        <v/>
      </c>
      <c r="AA71" s="244" t="str">
        <f>IF(Glutamine!$E63&gt;0,Glutamine!AA62+Glutamine!$E63*Glutamine!#REF!/'In Process Calc.'!$J65,"")</f>
        <v/>
      </c>
      <c r="AB71" s="244" t="str">
        <f>IF(Glutamine!$E63&gt;0,Glutamine!AB62+Glutamine!$E63*Glutamine!#REF!/'In Process Calc.'!$J65,"")</f>
        <v/>
      </c>
      <c r="AC71" s="244" t="str">
        <f>IF(Glutamine!$E63&gt;0,Glutamine!AC62+Glutamine!$E63*Glutamine!#REF!/'In Process Calc.'!$J65,"")</f>
        <v/>
      </c>
      <c r="AD71" s="244" t="str">
        <f>IF(Glutamine!$E63&gt;0,Glutamine!AD62+Glutamine!$E63*Glutamine!#REF!/'In Process Calc.'!$J65,"")</f>
        <v/>
      </c>
      <c r="AE71" s="244" t="str">
        <f>IF(Glutamine!$E63&gt;0,Glutamine!AE62+Glutamine!$E63*Glutamine!#REF!/'In Process Calc.'!$J65,"")</f>
        <v/>
      </c>
      <c r="AF71" s="244" t="str">
        <f>IF(Glutamine!$E63&gt;0,Glutamine!AF62+Glutamine!$E63*Glutamine!#REF!/'In Process Calc.'!$J65,"")</f>
        <v/>
      </c>
      <c r="AG71" s="244" t="str">
        <f>IF(Glutamine!$E63&gt;0,Glutamine!AG62+Glutamine!$E63*Glutamine!#REF!/'In Process Calc.'!$J65,"")</f>
        <v/>
      </c>
      <c r="AH71" s="244" t="str">
        <f>IF(Glutamine!$E63&gt;0,Glutamine!AH62+Glutamine!$E63*Glutamine!#REF!/'In Process Calc.'!$J65,"")</f>
        <v/>
      </c>
      <c r="AI71" s="244" t="str">
        <f>IF(Glutamine!$E63&gt;0,Glutamine!AI62+Glutamine!$E63*Glutamine!#REF!/'In Process Calc.'!$J65,"")</f>
        <v/>
      </c>
      <c r="AJ71" s="244" t="str">
        <f>IF(Glutamine!$E63&gt;0,Glutamine!AJ62+Glutamine!$E63*Glutamine!#REF!/'In Process Calc.'!$J65,"")</f>
        <v/>
      </c>
      <c r="AK71" s="244" t="str">
        <f>IF(Glutamine!$E63&gt;0,Glutamine!AK62+Glutamine!$E63*Glutamine!#REF!/'In Process Calc.'!$J65,"")</f>
        <v/>
      </c>
      <c r="AL71" s="244" t="str">
        <f>IF(Glutamine!$E63&gt;0,Glutamine!AL62+Glutamine!$E63*Glutamine!#REF!/'In Process Calc.'!$J65,"")</f>
        <v/>
      </c>
      <c r="AM71" s="244" t="str">
        <f>IF(Glutamine!$E63&gt;0,Glutamine!AM62+Glutamine!$E63*Glutamine!#REF!/'In Process Calc.'!$J65,"")</f>
        <v/>
      </c>
      <c r="AN71" s="244" t="str">
        <f>IF(Glutamine!$E63&gt;0,Glutamine!AN62+Glutamine!$E63*Glutamine!#REF!/'In Process Calc.'!$J65,"")</f>
        <v/>
      </c>
      <c r="AO71" s="244" t="str">
        <f>IF(Glutamine!$E63&gt;0,Glutamine!AO62+Glutamine!$E63*Glutamine!#REF!/'In Process Calc.'!$J65,"")</f>
        <v/>
      </c>
      <c r="AP71" s="244" t="str">
        <f>IF(Glutamine!$E63&gt;0,Glutamine!AP62+Glutamine!$E63*Glutamine!AQ62/'In Process Calc.'!$J65,"")</f>
        <v/>
      </c>
      <c r="AQ71" s="244" t="str">
        <f>IF(Glutamine!$E63&gt;0,Glutamine!#REF!+Glutamine!$E63*Glutamine!AR62/'In Process Calc.'!$J65,"")</f>
        <v/>
      </c>
      <c r="AR71" s="244" t="str">
        <f>IF(Glutamine!$E63&gt;0,Glutamine!#REF!,"")</f>
        <v/>
      </c>
      <c r="AS71" s="244" t="str">
        <f>IF(Glutamine!$E63&gt;0,Glutamine!#REF!,"")</f>
        <v/>
      </c>
      <c r="AT71" s="244" t="str">
        <f>IF(Glutamine!$E63&gt;0,Glutamine!#REF!,"")</f>
        <v/>
      </c>
      <c r="AU71" s="244" t="str">
        <f>IF(Glutamine!$E63&gt;0,Glutamine!#REF!,"")</f>
        <v/>
      </c>
      <c r="AV71" s="244" t="str">
        <f>IF(Glutamine!$E63&gt;0,Glutamine!#REF!,"")</f>
        <v/>
      </c>
      <c r="AW71" s="244" t="str">
        <f>IF(Glutamine!$E63&gt;0,Glutamine!#REF!,"")</f>
        <v/>
      </c>
      <c r="AX71" s="244" t="str">
        <f>IF(Glutamine!$E63&gt;0,Glutamine!#REF!,"")</f>
        <v/>
      </c>
      <c r="AY71" s="244" t="str">
        <f>IF(Glutamine!$E63&gt;0,Glutamine!#REF!,"")</f>
        <v/>
      </c>
      <c r="AZ71" s="244" t="str">
        <f>IF(Glutamine!$E63&gt;0,Glutamine!#REF!,"")</f>
        <v/>
      </c>
      <c r="BA71" s="244" t="str">
        <f>IF(Glutamine!$E63&gt;0,Glutamine!#REF!,"")</f>
        <v/>
      </c>
      <c r="BB71" s="244" t="str">
        <f>IF(Glutamine!$E63&gt;0,Glutamine!#REF!,"")</f>
        <v/>
      </c>
      <c r="BC71" s="244" t="str">
        <f>IF(Glutamine!$E63&gt;0,Glutamine!#REF!,"")</f>
        <v/>
      </c>
      <c r="BD71" s="244" t="str">
        <f>IF(Glutamine!$E63&gt;0,Glutamine!#REF!,"")</f>
        <v/>
      </c>
      <c r="BE71" s="244" t="str">
        <f>IF(Glutamine!$E63&gt;0,Glutamine!#REF!,"")</f>
        <v/>
      </c>
      <c r="BF71" s="244" t="str">
        <f>IF(Glutamine!$E63&gt;0,Glutamine!#REF!,"")</f>
        <v/>
      </c>
      <c r="BG71" s="244" t="str">
        <f>IF(Glutamine!$E63&gt;0,Glutamine!#REF!,"")</f>
        <v/>
      </c>
      <c r="BH71" s="244" t="str">
        <f>IF(Glutamine!$E63&gt;0,Glutamine!#REF!,"")</f>
        <v/>
      </c>
      <c r="BI71" s="244" t="str">
        <f>IF(Glutamine!$E63&gt;0,Glutamine!#REF!,"")</f>
        <v/>
      </c>
      <c r="BJ71" s="244" t="str">
        <f>IF(Glutamine!$E63&gt;0,Glutamine!#REF!,"")</f>
        <v/>
      </c>
      <c r="BK71" s="244" t="str">
        <f>IF(Glutamine!$E63&gt;0,Glutamine!#REF!,"")</f>
        <v/>
      </c>
      <c r="BL71" s="244" t="str">
        <f>IF(Glutamine!$E63&gt;0,Glutamine!#REF!,"")</f>
        <v/>
      </c>
      <c r="BM71" s="244" t="str">
        <f>IF(Glutamine!$E63&gt;0,Glutamine!#REF!,"")</f>
        <v/>
      </c>
      <c r="BN71" s="244" t="str">
        <f>IF(Glutamine!$E63&gt;0,'In Process Calc.'!B64,"")</f>
        <v/>
      </c>
      <c r="BO71" s="244" t="str">
        <f>IF(Glutamine!$E63&gt;0,'In Process Calc.'!C64,"")</f>
        <v/>
      </c>
    </row>
    <row r="72" spans="1:67">
      <c r="A72" s="238" t="str">
        <f>IF(Glutamine!$E64&gt;0,Glutamine!$B$1,"")</f>
        <v/>
      </c>
      <c r="B72" s="238" t="str">
        <f>IF(Glutamine!$E64&gt;0,Glutamine!A63+0.1,"")</f>
        <v/>
      </c>
      <c r="C72" s="242" t="str">
        <f>IF(Glutamine!$E64&gt;0,Glutamine!B63,"")</f>
        <v/>
      </c>
      <c r="D72" s="247" t="str">
        <f>IF(Glutamine!$E64&gt;0,Glutamine!C63,"")</f>
        <v/>
      </c>
      <c r="E72" s="238" t="str">
        <f>IF(Glutamine!$E64&gt;0,Glutamine!D63,"")</f>
        <v/>
      </c>
      <c r="F72" s="238" t="str">
        <f>IF(Glutamine!$E64&gt;0,Glutamine!E63,"")</f>
        <v/>
      </c>
      <c r="G72" s="238" t="str">
        <f>IF(Glutamine!$E64&gt;0,Glutamine!G63,"")</f>
        <v/>
      </c>
      <c r="H72" s="243" t="str">
        <f>IF(Glutamine!$E64&gt;0,Glutamine!H63,"")</f>
        <v/>
      </c>
      <c r="I72" s="243" t="str">
        <f>IF(Glutamine!$E64&gt;0,Glutamine!I63,"")</f>
        <v/>
      </c>
      <c r="J72" s="243" t="str">
        <f>IF(Glutamine!$E64&gt;0,Glutamine!J63,"")</f>
        <v/>
      </c>
      <c r="K72" s="243" t="str">
        <f>IF(Glutamine!$E64&gt;0,Glutamine!K63,"")</f>
        <v/>
      </c>
      <c r="L72" s="238" t="str">
        <f>IF(Glutamine!$E64&gt;0,Glutamine!L63,"")</f>
        <v/>
      </c>
      <c r="M72" s="238" t="str">
        <f>IF(Glutamine!$E64&gt;0,Glutamine!M63,"")</f>
        <v/>
      </c>
      <c r="N72" s="238" t="str">
        <f>IF(Glutamine!$E64&gt;0,Glutamine!N63,"")</f>
        <v/>
      </c>
      <c r="O72" s="238" t="str">
        <f>IF(Glutamine!$E64&gt;0,Glutamine!O63,"")</f>
        <v/>
      </c>
      <c r="P72" s="238" t="str">
        <f>IF(Glutamine!$E64&gt;0,Glutamine!P63,"")</f>
        <v/>
      </c>
      <c r="Q72" s="238" t="str">
        <f>IF(Glutamine!$E64&gt;0,Glutamine!Q63,"")</f>
        <v/>
      </c>
      <c r="R72" s="238" t="str">
        <f>IF(Glutamine!$E64&gt;0,Glutamine!R63,"")</f>
        <v/>
      </c>
      <c r="S72" s="238" t="str">
        <f>IF(Glutamine!$E64&gt;0,Glutamine!S63,"")</f>
        <v/>
      </c>
      <c r="T72" s="244" t="str">
        <f>IF(Glutamine!$E64&gt;0,Glutamine!T63+Glutamine!$E64*Glutamine!#REF!/'In Process Calc.'!$J66,"")</f>
        <v/>
      </c>
      <c r="U72" s="244" t="str">
        <f>IF(Glutamine!$E64&gt;0,Glutamine!U63+Glutamine!$E64*Glutamine!#REF!/'In Process Calc.'!$J66,"")</f>
        <v/>
      </c>
      <c r="V72" s="244" t="str">
        <f>IF(Glutamine!$E64&gt;0,Glutamine!V63+Glutamine!$E64*Glutamine!#REF!/'In Process Calc.'!$J66,"")</f>
        <v/>
      </c>
      <c r="W72" s="244" t="str">
        <f>IF(Glutamine!$E64&gt;0,Glutamine!W63+Glutamine!$E64*Glutamine!#REF!/'In Process Calc.'!$J66,"")</f>
        <v/>
      </c>
      <c r="X72" s="244" t="str">
        <f>IF(Glutamine!$E64&gt;0,Glutamine!X63+Glutamine!$E64*Glutamine!#REF!/'In Process Calc.'!$J66,"")</f>
        <v/>
      </c>
      <c r="Y72" s="244" t="str">
        <f>IF(Glutamine!$E64&gt;0,Glutamine!Y63+Glutamine!$E64*Glutamine!#REF!/'In Process Calc.'!$J66,"")</f>
        <v/>
      </c>
      <c r="Z72" s="244" t="str">
        <f>IF(Glutamine!$E64&gt;0,Glutamine!Z63+Glutamine!$E64*Glutamine!#REF!/'In Process Calc.'!$J66,"")</f>
        <v/>
      </c>
      <c r="AA72" s="244" t="str">
        <f>IF(Glutamine!$E64&gt;0,Glutamine!AA63+Glutamine!$E64*Glutamine!#REF!/'In Process Calc.'!$J66,"")</f>
        <v/>
      </c>
      <c r="AB72" s="244" t="str">
        <f>IF(Glutamine!$E64&gt;0,Glutamine!AB63+Glutamine!$E64*Glutamine!#REF!/'In Process Calc.'!$J66,"")</f>
        <v/>
      </c>
      <c r="AC72" s="244" t="str">
        <f>IF(Glutamine!$E64&gt;0,Glutamine!AC63+Glutamine!$E64*Glutamine!#REF!/'In Process Calc.'!$J66,"")</f>
        <v/>
      </c>
      <c r="AD72" s="244" t="str">
        <f>IF(Glutamine!$E64&gt;0,Glutamine!AD63+Glutamine!$E64*Glutamine!#REF!/'In Process Calc.'!$J66,"")</f>
        <v/>
      </c>
      <c r="AE72" s="244" t="str">
        <f>IF(Glutamine!$E64&gt;0,Glutamine!AE63+Glutamine!$E64*Glutamine!#REF!/'In Process Calc.'!$J66,"")</f>
        <v/>
      </c>
      <c r="AF72" s="244" t="str">
        <f>IF(Glutamine!$E64&gt;0,Glutamine!AF63+Glutamine!$E64*Glutamine!#REF!/'In Process Calc.'!$J66,"")</f>
        <v/>
      </c>
      <c r="AG72" s="244" t="str">
        <f>IF(Glutamine!$E64&gt;0,Glutamine!AG63+Glutamine!$E64*Glutamine!#REF!/'In Process Calc.'!$J66,"")</f>
        <v/>
      </c>
      <c r="AH72" s="244" t="str">
        <f>IF(Glutamine!$E64&gt;0,Glutamine!AH63+Glutamine!$E64*Glutamine!#REF!/'In Process Calc.'!$J66,"")</f>
        <v/>
      </c>
      <c r="AI72" s="244" t="str">
        <f>IF(Glutamine!$E64&gt;0,Glutamine!AI63+Glutamine!$E64*Glutamine!#REF!/'In Process Calc.'!$J66,"")</f>
        <v/>
      </c>
      <c r="AJ72" s="244" t="str">
        <f>IF(Glutamine!$E64&gt;0,Glutamine!AJ63+Glutamine!$E64*Glutamine!#REF!/'In Process Calc.'!$J66,"")</f>
        <v/>
      </c>
      <c r="AK72" s="244" t="str">
        <f>IF(Glutamine!$E64&gt;0,Glutamine!AK63+Glutamine!$E64*Glutamine!#REF!/'In Process Calc.'!$J66,"")</f>
        <v/>
      </c>
      <c r="AL72" s="244" t="str">
        <f>IF(Glutamine!$E64&gt;0,Glutamine!AL63+Glutamine!$E64*Glutamine!#REF!/'In Process Calc.'!$J66,"")</f>
        <v/>
      </c>
      <c r="AM72" s="244" t="str">
        <f>IF(Glutamine!$E64&gt;0,Glutamine!AM63+Glutamine!$E64*Glutamine!#REF!/'In Process Calc.'!$J66,"")</f>
        <v/>
      </c>
      <c r="AN72" s="244" t="str">
        <f>IF(Glutamine!$E64&gt;0,Glutamine!AN63+Glutamine!$E64*Glutamine!#REF!/'In Process Calc.'!$J66,"")</f>
        <v/>
      </c>
      <c r="AO72" s="244" t="str">
        <f>IF(Glutamine!$E64&gt;0,Glutamine!AO63+Glutamine!$E64*Glutamine!#REF!/'In Process Calc.'!$J66,"")</f>
        <v/>
      </c>
      <c r="AP72" s="244" t="str">
        <f>IF(Glutamine!$E64&gt;0,Glutamine!AP63+Glutamine!$E64*Glutamine!AQ63/'In Process Calc.'!$J66,"")</f>
        <v/>
      </c>
      <c r="AQ72" s="244" t="str">
        <f>IF(Glutamine!$E64&gt;0,Glutamine!#REF!+Glutamine!$E64*Glutamine!AR63/'In Process Calc.'!$J66,"")</f>
        <v/>
      </c>
      <c r="AR72" s="244" t="str">
        <f>IF(Glutamine!$E64&gt;0,Glutamine!#REF!,"")</f>
        <v/>
      </c>
      <c r="AS72" s="244" t="str">
        <f>IF(Glutamine!$E64&gt;0,Glutamine!#REF!,"")</f>
        <v/>
      </c>
      <c r="AT72" s="244" t="str">
        <f>IF(Glutamine!$E64&gt;0,Glutamine!#REF!,"")</f>
        <v/>
      </c>
      <c r="AU72" s="244" t="str">
        <f>IF(Glutamine!$E64&gt;0,Glutamine!#REF!,"")</f>
        <v/>
      </c>
      <c r="AV72" s="244" t="str">
        <f>IF(Glutamine!$E64&gt;0,Glutamine!#REF!,"")</f>
        <v/>
      </c>
      <c r="AW72" s="244" t="str">
        <f>IF(Glutamine!$E64&gt;0,Glutamine!#REF!,"")</f>
        <v/>
      </c>
      <c r="AX72" s="244" t="str">
        <f>IF(Glutamine!$E64&gt;0,Glutamine!#REF!,"")</f>
        <v/>
      </c>
      <c r="AY72" s="244" t="str">
        <f>IF(Glutamine!$E64&gt;0,Glutamine!#REF!,"")</f>
        <v/>
      </c>
      <c r="AZ72" s="244" t="str">
        <f>IF(Glutamine!$E64&gt;0,Glutamine!#REF!,"")</f>
        <v/>
      </c>
      <c r="BA72" s="244" t="str">
        <f>IF(Glutamine!$E64&gt;0,Glutamine!#REF!,"")</f>
        <v/>
      </c>
      <c r="BB72" s="244" t="str">
        <f>IF(Glutamine!$E64&gt;0,Glutamine!#REF!,"")</f>
        <v/>
      </c>
      <c r="BC72" s="244" t="str">
        <f>IF(Glutamine!$E64&gt;0,Glutamine!#REF!,"")</f>
        <v/>
      </c>
      <c r="BD72" s="244" t="str">
        <f>IF(Glutamine!$E64&gt;0,Glutamine!#REF!,"")</f>
        <v/>
      </c>
      <c r="BE72" s="244" t="str">
        <f>IF(Glutamine!$E64&gt;0,Glutamine!#REF!,"")</f>
        <v/>
      </c>
      <c r="BF72" s="244" t="str">
        <f>IF(Glutamine!$E64&gt;0,Glutamine!#REF!,"")</f>
        <v/>
      </c>
      <c r="BG72" s="244" t="str">
        <f>IF(Glutamine!$E64&gt;0,Glutamine!#REF!,"")</f>
        <v/>
      </c>
      <c r="BH72" s="244" t="str">
        <f>IF(Glutamine!$E64&gt;0,Glutamine!#REF!,"")</f>
        <v/>
      </c>
      <c r="BI72" s="244" t="str">
        <f>IF(Glutamine!$E64&gt;0,Glutamine!#REF!,"")</f>
        <v/>
      </c>
      <c r="BJ72" s="244" t="str">
        <f>IF(Glutamine!$E64&gt;0,Glutamine!#REF!,"")</f>
        <v/>
      </c>
      <c r="BK72" s="244" t="str">
        <f>IF(Glutamine!$E64&gt;0,Glutamine!#REF!,"")</f>
        <v/>
      </c>
      <c r="BL72" s="244" t="str">
        <f>IF(Glutamine!$E64&gt;0,Glutamine!#REF!,"")</f>
        <v/>
      </c>
      <c r="BM72" s="244" t="str">
        <f>IF(Glutamine!$E64&gt;0,Glutamine!#REF!,"")</f>
        <v/>
      </c>
      <c r="BN72" s="244" t="str">
        <f>IF(Glutamine!$E64&gt;0,'In Process Calc.'!B65,"")</f>
        <v/>
      </c>
      <c r="BO72" s="244" t="str">
        <f>IF(Glutamine!$E64&gt;0,'In Process Calc.'!C65,"")</f>
        <v/>
      </c>
    </row>
    <row r="73" spans="1:67">
      <c r="A73" s="238" t="str">
        <f>IF(Glutamine!$E65&gt;0,Glutamine!$B$1,"")</f>
        <v/>
      </c>
      <c r="B73" s="238" t="str">
        <f>IF(Glutamine!$E65&gt;0,Glutamine!A64+0.1,"")</f>
        <v/>
      </c>
      <c r="C73" s="242" t="str">
        <f>IF(Glutamine!$E65&gt;0,Glutamine!B64,"")</f>
        <v/>
      </c>
      <c r="D73" s="247" t="str">
        <f>IF(Glutamine!$E65&gt;0,Glutamine!C64,"")</f>
        <v/>
      </c>
      <c r="E73" s="238" t="str">
        <f>IF(Glutamine!$E65&gt;0,Glutamine!D64,"")</f>
        <v/>
      </c>
      <c r="F73" s="238" t="str">
        <f>IF(Glutamine!$E65&gt;0,Glutamine!E64,"")</f>
        <v/>
      </c>
      <c r="G73" s="238" t="str">
        <f>IF(Glutamine!$E65&gt;0,Glutamine!G64,"")</f>
        <v/>
      </c>
      <c r="H73" s="243" t="str">
        <f>IF(Glutamine!$E65&gt;0,Glutamine!H64,"")</f>
        <v/>
      </c>
      <c r="I73" s="243" t="str">
        <f>IF(Glutamine!$E65&gt;0,Glutamine!I64,"")</f>
        <v/>
      </c>
      <c r="J73" s="243" t="str">
        <f>IF(Glutamine!$E65&gt;0,Glutamine!J64,"")</f>
        <v/>
      </c>
      <c r="K73" s="243" t="str">
        <f>IF(Glutamine!$E65&gt;0,Glutamine!K64,"")</f>
        <v/>
      </c>
      <c r="L73" s="238" t="str">
        <f>IF(Glutamine!$E65&gt;0,Glutamine!L64,"")</f>
        <v/>
      </c>
      <c r="M73" s="238" t="str">
        <f>IF(Glutamine!$E65&gt;0,Glutamine!M64,"")</f>
        <v/>
      </c>
      <c r="N73" s="238" t="str">
        <f>IF(Glutamine!$E65&gt;0,Glutamine!N64,"")</f>
        <v/>
      </c>
      <c r="O73" s="238" t="str">
        <f>IF(Glutamine!$E65&gt;0,Glutamine!O64,"")</f>
        <v/>
      </c>
      <c r="P73" s="238" t="str">
        <f>IF(Glutamine!$E65&gt;0,Glutamine!P64,"")</f>
        <v/>
      </c>
      <c r="Q73" s="238" t="str">
        <f>IF(Glutamine!$E65&gt;0,Glutamine!Q64,"")</f>
        <v/>
      </c>
      <c r="R73" s="238" t="str">
        <f>IF(Glutamine!$E65&gt;0,Glutamine!R64,"")</f>
        <v/>
      </c>
      <c r="S73" s="238" t="str">
        <f>IF(Glutamine!$E65&gt;0,Glutamine!S64,"")</f>
        <v/>
      </c>
      <c r="T73" s="244" t="str">
        <f>IF(Glutamine!$E65&gt;0,Glutamine!T64+Glutamine!$E65*Glutamine!#REF!/'In Process Calc.'!$J67,"")</f>
        <v/>
      </c>
      <c r="U73" s="244" t="str">
        <f>IF(Glutamine!$E65&gt;0,Glutamine!U64+Glutamine!$E65*Glutamine!#REF!/'In Process Calc.'!$J67,"")</f>
        <v/>
      </c>
      <c r="V73" s="244" t="str">
        <f>IF(Glutamine!$E65&gt;0,Glutamine!V64+Glutamine!$E65*Glutamine!#REF!/'In Process Calc.'!$J67,"")</f>
        <v/>
      </c>
      <c r="W73" s="244" t="str">
        <f>IF(Glutamine!$E65&gt;0,Glutamine!W64+Glutamine!$E65*Glutamine!#REF!/'In Process Calc.'!$J67,"")</f>
        <v/>
      </c>
      <c r="X73" s="244" t="str">
        <f>IF(Glutamine!$E65&gt;0,Glutamine!X64+Glutamine!$E65*Glutamine!#REF!/'In Process Calc.'!$J67,"")</f>
        <v/>
      </c>
      <c r="Y73" s="244" t="str">
        <f>IF(Glutamine!$E65&gt;0,Glutamine!Y64+Glutamine!$E65*Glutamine!#REF!/'In Process Calc.'!$J67,"")</f>
        <v/>
      </c>
      <c r="Z73" s="244" t="str">
        <f>IF(Glutamine!$E65&gt;0,Glutamine!Z64+Glutamine!$E65*Glutamine!#REF!/'In Process Calc.'!$J67,"")</f>
        <v/>
      </c>
      <c r="AA73" s="244" t="str">
        <f>IF(Glutamine!$E65&gt;0,Glutamine!AA64+Glutamine!$E65*Glutamine!#REF!/'In Process Calc.'!$J67,"")</f>
        <v/>
      </c>
      <c r="AB73" s="244" t="str">
        <f>IF(Glutamine!$E65&gt;0,Glutamine!AB64+Glutamine!$E65*Glutamine!#REF!/'In Process Calc.'!$J67,"")</f>
        <v/>
      </c>
      <c r="AC73" s="244" t="str">
        <f>IF(Glutamine!$E65&gt;0,Glutamine!AC64+Glutamine!$E65*Glutamine!#REF!/'In Process Calc.'!$J67,"")</f>
        <v/>
      </c>
      <c r="AD73" s="244" t="str">
        <f>IF(Glutamine!$E65&gt;0,Glutamine!AD64+Glutamine!$E65*Glutamine!#REF!/'In Process Calc.'!$J67,"")</f>
        <v/>
      </c>
      <c r="AE73" s="244" t="str">
        <f>IF(Glutamine!$E65&gt;0,Glutamine!AE64+Glutamine!$E65*Glutamine!#REF!/'In Process Calc.'!$J67,"")</f>
        <v/>
      </c>
      <c r="AF73" s="244" t="str">
        <f>IF(Glutamine!$E65&gt;0,Glutamine!AF64+Glutamine!$E65*Glutamine!#REF!/'In Process Calc.'!$J67,"")</f>
        <v/>
      </c>
      <c r="AG73" s="244" t="str">
        <f>IF(Glutamine!$E65&gt;0,Glutamine!AG64+Glutamine!$E65*Glutamine!#REF!/'In Process Calc.'!$J67,"")</f>
        <v/>
      </c>
      <c r="AH73" s="244" t="str">
        <f>IF(Glutamine!$E65&gt;0,Glutamine!AH64+Glutamine!$E65*Glutamine!#REF!/'In Process Calc.'!$J67,"")</f>
        <v/>
      </c>
      <c r="AI73" s="244" t="str">
        <f>IF(Glutamine!$E65&gt;0,Glutamine!AI64+Glutamine!$E65*Glutamine!#REF!/'In Process Calc.'!$J67,"")</f>
        <v/>
      </c>
      <c r="AJ73" s="244" t="str">
        <f>IF(Glutamine!$E65&gt;0,Glutamine!AJ64+Glutamine!$E65*Glutamine!#REF!/'In Process Calc.'!$J67,"")</f>
        <v/>
      </c>
      <c r="AK73" s="244" t="str">
        <f>IF(Glutamine!$E65&gt;0,Glutamine!AK64+Glutamine!$E65*Glutamine!#REF!/'In Process Calc.'!$J67,"")</f>
        <v/>
      </c>
      <c r="AL73" s="244" t="str">
        <f>IF(Glutamine!$E65&gt;0,Glutamine!AL64+Glutamine!$E65*Glutamine!#REF!/'In Process Calc.'!$J67,"")</f>
        <v/>
      </c>
      <c r="AM73" s="244" t="str">
        <f>IF(Glutamine!$E65&gt;0,Glutamine!AM64+Glutamine!$E65*Glutamine!#REF!/'In Process Calc.'!$J67,"")</f>
        <v/>
      </c>
      <c r="AN73" s="244" t="str">
        <f>IF(Glutamine!$E65&gt;0,Glutamine!AN64+Glutamine!$E65*Glutamine!#REF!/'In Process Calc.'!$J67,"")</f>
        <v/>
      </c>
      <c r="AO73" s="244" t="str">
        <f>IF(Glutamine!$E65&gt;0,Glutamine!AO64+Glutamine!$E65*Glutamine!#REF!/'In Process Calc.'!$J67,"")</f>
        <v/>
      </c>
      <c r="AP73" s="244" t="str">
        <f>IF(Glutamine!$E65&gt;0,Glutamine!AP64+Glutamine!$E65*Glutamine!AQ64/'In Process Calc.'!$J67,"")</f>
        <v/>
      </c>
      <c r="AQ73" s="244" t="str">
        <f>IF(Glutamine!$E65&gt;0,Glutamine!#REF!+Glutamine!$E65*Glutamine!AR64/'In Process Calc.'!$J67,"")</f>
        <v/>
      </c>
      <c r="AR73" s="244" t="str">
        <f>IF(Glutamine!$E65&gt;0,Glutamine!#REF!,"")</f>
        <v/>
      </c>
      <c r="AS73" s="244" t="str">
        <f>IF(Glutamine!$E65&gt;0,Glutamine!#REF!,"")</f>
        <v/>
      </c>
      <c r="AT73" s="244" t="str">
        <f>IF(Glutamine!$E65&gt;0,Glutamine!#REF!,"")</f>
        <v/>
      </c>
      <c r="AU73" s="244" t="str">
        <f>IF(Glutamine!$E65&gt;0,Glutamine!#REF!,"")</f>
        <v/>
      </c>
      <c r="AV73" s="244" t="str">
        <f>IF(Glutamine!$E65&gt;0,Glutamine!#REF!,"")</f>
        <v/>
      </c>
      <c r="AW73" s="244" t="str">
        <f>IF(Glutamine!$E65&gt;0,Glutamine!#REF!,"")</f>
        <v/>
      </c>
      <c r="AX73" s="244" t="str">
        <f>IF(Glutamine!$E65&gt;0,Glutamine!#REF!,"")</f>
        <v/>
      </c>
      <c r="AY73" s="244" t="str">
        <f>IF(Glutamine!$E65&gt;0,Glutamine!#REF!,"")</f>
        <v/>
      </c>
      <c r="AZ73" s="244" t="str">
        <f>IF(Glutamine!$E65&gt;0,Glutamine!#REF!,"")</f>
        <v/>
      </c>
      <c r="BA73" s="244" t="str">
        <f>IF(Glutamine!$E65&gt;0,Glutamine!#REF!,"")</f>
        <v/>
      </c>
      <c r="BB73" s="244" t="str">
        <f>IF(Glutamine!$E65&gt;0,Glutamine!#REF!,"")</f>
        <v/>
      </c>
      <c r="BC73" s="244" t="str">
        <f>IF(Glutamine!$E65&gt;0,Glutamine!#REF!,"")</f>
        <v/>
      </c>
      <c r="BD73" s="244" t="str">
        <f>IF(Glutamine!$E65&gt;0,Glutamine!#REF!,"")</f>
        <v/>
      </c>
      <c r="BE73" s="244" t="str">
        <f>IF(Glutamine!$E65&gt;0,Glutamine!#REF!,"")</f>
        <v/>
      </c>
      <c r="BF73" s="244" t="str">
        <f>IF(Glutamine!$E65&gt;0,Glutamine!#REF!,"")</f>
        <v/>
      </c>
      <c r="BG73" s="244" t="str">
        <f>IF(Glutamine!$E65&gt;0,Glutamine!#REF!,"")</f>
        <v/>
      </c>
      <c r="BH73" s="244" t="str">
        <f>IF(Glutamine!$E65&gt;0,Glutamine!#REF!,"")</f>
        <v/>
      </c>
      <c r="BI73" s="244" t="str">
        <f>IF(Glutamine!$E65&gt;0,Glutamine!#REF!,"")</f>
        <v/>
      </c>
      <c r="BJ73" s="244" t="str">
        <f>IF(Glutamine!$E65&gt;0,Glutamine!#REF!,"")</f>
        <v/>
      </c>
      <c r="BK73" s="244" t="str">
        <f>IF(Glutamine!$E65&gt;0,Glutamine!#REF!,"")</f>
        <v/>
      </c>
      <c r="BL73" s="244" t="str">
        <f>IF(Glutamine!$E65&gt;0,Glutamine!#REF!,"")</f>
        <v/>
      </c>
      <c r="BM73" s="244" t="str">
        <f>IF(Glutamine!$E65&gt;0,Glutamine!#REF!,"")</f>
        <v/>
      </c>
      <c r="BN73" s="244" t="str">
        <f>IF(Glutamine!$E65&gt;0,'In Process Calc.'!B66,"")</f>
        <v/>
      </c>
      <c r="BO73" s="244" t="str">
        <f>IF(Glutamine!$E65&gt;0,'In Process Calc.'!C66,"")</f>
        <v/>
      </c>
    </row>
    <row r="74" spans="1:67">
      <c r="A74" s="238" t="str">
        <f>IF(Glutamine!$E66&gt;0,Glutamine!$B$1,"")</f>
        <v/>
      </c>
      <c r="B74" s="238" t="str">
        <f>IF(Glutamine!$E66&gt;0,Glutamine!A65+0.1,"")</f>
        <v/>
      </c>
      <c r="C74" s="242" t="str">
        <f>IF(Glutamine!$E66&gt;0,Glutamine!B65,"")</f>
        <v/>
      </c>
      <c r="D74" s="247" t="str">
        <f>IF(Glutamine!$E66&gt;0,Glutamine!C65,"")</f>
        <v/>
      </c>
      <c r="E74" s="238" t="str">
        <f>IF(Glutamine!$E66&gt;0,Glutamine!D65,"")</f>
        <v/>
      </c>
      <c r="F74" s="238" t="str">
        <f>IF(Glutamine!$E66&gt;0,Glutamine!E65,"")</f>
        <v/>
      </c>
      <c r="G74" s="238" t="str">
        <f>IF(Glutamine!$E66&gt;0,Glutamine!G65,"")</f>
        <v/>
      </c>
      <c r="H74" s="243" t="str">
        <f>IF(Glutamine!$E66&gt;0,Glutamine!H65,"")</f>
        <v/>
      </c>
      <c r="I74" s="243" t="str">
        <f>IF(Glutamine!$E66&gt;0,Glutamine!I65,"")</f>
        <v/>
      </c>
      <c r="J74" s="243" t="str">
        <f>IF(Glutamine!$E66&gt;0,Glutamine!J65,"")</f>
        <v/>
      </c>
      <c r="K74" s="243" t="str">
        <f>IF(Glutamine!$E66&gt;0,Glutamine!K65,"")</f>
        <v/>
      </c>
      <c r="L74" s="238" t="str">
        <f>IF(Glutamine!$E66&gt;0,Glutamine!L65,"")</f>
        <v/>
      </c>
      <c r="M74" s="238" t="str">
        <f>IF(Glutamine!$E66&gt;0,Glutamine!M65,"")</f>
        <v/>
      </c>
      <c r="N74" s="238" t="str">
        <f>IF(Glutamine!$E66&gt;0,Glutamine!N65,"")</f>
        <v/>
      </c>
      <c r="O74" s="238" t="str">
        <f>IF(Glutamine!$E66&gt;0,Glutamine!O65,"")</f>
        <v/>
      </c>
      <c r="P74" s="238" t="str">
        <f>IF(Glutamine!$E66&gt;0,Glutamine!P65,"")</f>
        <v/>
      </c>
      <c r="Q74" s="238" t="str">
        <f>IF(Glutamine!$E66&gt;0,Glutamine!Q65,"")</f>
        <v/>
      </c>
      <c r="R74" s="238" t="str">
        <f>IF(Glutamine!$E66&gt;0,Glutamine!R65,"")</f>
        <v/>
      </c>
      <c r="S74" s="238" t="str">
        <f>IF(Glutamine!$E66&gt;0,Glutamine!S65,"")</f>
        <v/>
      </c>
      <c r="T74" s="244" t="str">
        <f>IF(Glutamine!$E66&gt;0,Glutamine!T65+Glutamine!$E66*Glutamine!#REF!/'In Process Calc.'!$J68,"")</f>
        <v/>
      </c>
      <c r="U74" s="244" t="str">
        <f>IF(Glutamine!$E66&gt;0,Glutamine!U65+Glutamine!$E66*Glutamine!#REF!/'In Process Calc.'!$J68,"")</f>
        <v/>
      </c>
      <c r="V74" s="244" t="str">
        <f>IF(Glutamine!$E66&gt;0,Glutamine!V65+Glutamine!$E66*Glutamine!#REF!/'In Process Calc.'!$J68,"")</f>
        <v/>
      </c>
      <c r="W74" s="244" t="str">
        <f>IF(Glutamine!$E66&gt;0,Glutamine!W65+Glutamine!$E66*Glutamine!#REF!/'In Process Calc.'!$J68,"")</f>
        <v/>
      </c>
      <c r="X74" s="244" t="str">
        <f>IF(Glutamine!$E66&gt;0,Glutamine!X65+Glutamine!$E66*Glutamine!#REF!/'In Process Calc.'!$J68,"")</f>
        <v/>
      </c>
      <c r="Y74" s="244" t="str">
        <f>IF(Glutamine!$E66&gt;0,Glutamine!Y65+Glutamine!$E66*Glutamine!#REF!/'In Process Calc.'!$J68,"")</f>
        <v/>
      </c>
      <c r="Z74" s="244" t="str">
        <f>IF(Glutamine!$E66&gt;0,Glutamine!Z65+Glutamine!$E66*Glutamine!#REF!/'In Process Calc.'!$J68,"")</f>
        <v/>
      </c>
      <c r="AA74" s="244" t="str">
        <f>IF(Glutamine!$E66&gt;0,Glutamine!AA65+Glutamine!$E66*Glutamine!#REF!/'In Process Calc.'!$J68,"")</f>
        <v/>
      </c>
      <c r="AB74" s="244" t="str">
        <f>IF(Glutamine!$E66&gt;0,Glutamine!AB65+Glutamine!$E66*Glutamine!#REF!/'In Process Calc.'!$J68,"")</f>
        <v/>
      </c>
      <c r="AC74" s="244" t="str">
        <f>IF(Glutamine!$E66&gt;0,Glutamine!AC65+Glutamine!$E66*Glutamine!#REF!/'In Process Calc.'!$J68,"")</f>
        <v/>
      </c>
      <c r="AD74" s="244" t="str">
        <f>IF(Glutamine!$E66&gt;0,Glutamine!AD65+Glutamine!$E66*Glutamine!#REF!/'In Process Calc.'!$J68,"")</f>
        <v/>
      </c>
      <c r="AE74" s="244" t="str">
        <f>IF(Glutamine!$E66&gt;0,Glutamine!AE65+Glutamine!$E66*Glutamine!#REF!/'In Process Calc.'!$J68,"")</f>
        <v/>
      </c>
      <c r="AF74" s="244" t="str">
        <f>IF(Glutamine!$E66&gt;0,Glutamine!AF65+Glutamine!$E66*Glutamine!#REF!/'In Process Calc.'!$J68,"")</f>
        <v/>
      </c>
      <c r="AG74" s="244" t="str">
        <f>IF(Glutamine!$E66&gt;0,Glutamine!AG65+Glutamine!$E66*Glutamine!#REF!/'In Process Calc.'!$J68,"")</f>
        <v/>
      </c>
      <c r="AH74" s="244" t="str">
        <f>IF(Glutamine!$E66&gt;0,Glutamine!AH65+Glutamine!$E66*Glutamine!#REF!/'In Process Calc.'!$J68,"")</f>
        <v/>
      </c>
      <c r="AI74" s="244" t="str">
        <f>IF(Glutamine!$E66&gt;0,Glutamine!AI65+Glutamine!$E66*Glutamine!#REF!/'In Process Calc.'!$J68,"")</f>
        <v/>
      </c>
      <c r="AJ74" s="244" t="str">
        <f>IF(Glutamine!$E66&gt;0,Glutamine!AJ65+Glutamine!$E66*Glutamine!#REF!/'In Process Calc.'!$J68,"")</f>
        <v/>
      </c>
      <c r="AK74" s="244" t="str">
        <f>IF(Glutamine!$E66&gt;0,Glutamine!AK65+Glutamine!$E66*Glutamine!#REF!/'In Process Calc.'!$J68,"")</f>
        <v/>
      </c>
      <c r="AL74" s="244" t="str">
        <f>IF(Glutamine!$E66&gt;0,Glutamine!AL65+Glutamine!$E66*Glutamine!#REF!/'In Process Calc.'!$J68,"")</f>
        <v/>
      </c>
      <c r="AM74" s="244" t="str">
        <f>IF(Glutamine!$E66&gt;0,Glutamine!AM65+Glutamine!$E66*Glutamine!#REF!/'In Process Calc.'!$J68,"")</f>
        <v/>
      </c>
      <c r="AN74" s="244" t="str">
        <f>IF(Glutamine!$E66&gt;0,Glutamine!AN65+Glutamine!$E66*Glutamine!#REF!/'In Process Calc.'!$J68,"")</f>
        <v/>
      </c>
      <c r="AO74" s="244" t="str">
        <f>IF(Glutamine!$E66&gt;0,Glutamine!AO65+Glutamine!$E66*Glutamine!#REF!/'In Process Calc.'!$J68,"")</f>
        <v/>
      </c>
      <c r="AP74" s="244" t="str">
        <f>IF(Glutamine!$E66&gt;0,Glutamine!AP65+Glutamine!$E66*Glutamine!AQ65/'In Process Calc.'!$J68,"")</f>
        <v/>
      </c>
      <c r="AQ74" s="244" t="str">
        <f>IF(Glutamine!$E66&gt;0,Glutamine!#REF!+Glutamine!$E66*Glutamine!AR65/'In Process Calc.'!$J68,"")</f>
        <v/>
      </c>
      <c r="AR74" s="244" t="str">
        <f>IF(Glutamine!$E66&gt;0,Glutamine!#REF!,"")</f>
        <v/>
      </c>
      <c r="AS74" s="244" t="str">
        <f>IF(Glutamine!$E66&gt;0,Glutamine!#REF!,"")</f>
        <v/>
      </c>
      <c r="AT74" s="244" t="str">
        <f>IF(Glutamine!$E66&gt;0,Glutamine!#REF!,"")</f>
        <v/>
      </c>
      <c r="AU74" s="244" t="str">
        <f>IF(Glutamine!$E66&gt;0,Glutamine!#REF!,"")</f>
        <v/>
      </c>
      <c r="AV74" s="244" t="str">
        <f>IF(Glutamine!$E66&gt;0,Glutamine!#REF!,"")</f>
        <v/>
      </c>
      <c r="AW74" s="244" t="str">
        <f>IF(Glutamine!$E66&gt;0,Glutamine!#REF!,"")</f>
        <v/>
      </c>
      <c r="AX74" s="244" t="str">
        <f>IF(Glutamine!$E66&gt;0,Glutamine!#REF!,"")</f>
        <v/>
      </c>
      <c r="AY74" s="244" t="str">
        <f>IF(Glutamine!$E66&gt;0,Glutamine!#REF!,"")</f>
        <v/>
      </c>
      <c r="AZ74" s="244" t="str">
        <f>IF(Glutamine!$E66&gt;0,Glutamine!#REF!,"")</f>
        <v/>
      </c>
      <c r="BA74" s="244" t="str">
        <f>IF(Glutamine!$E66&gt;0,Glutamine!#REF!,"")</f>
        <v/>
      </c>
      <c r="BB74" s="244" t="str">
        <f>IF(Glutamine!$E66&gt;0,Glutamine!#REF!,"")</f>
        <v/>
      </c>
      <c r="BC74" s="244" t="str">
        <f>IF(Glutamine!$E66&gt;0,Glutamine!#REF!,"")</f>
        <v/>
      </c>
      <c r="BD74" s="244" t="str">
        <f>IF(Glutamine!$E66&gt;0,Glutamine!#REF!,"")</f>
        <v/>
      </c>
      <c r="BE74" s="244" t="str">
        <f>IF(Glutamine!$E66&gt;0,Glutamine!#REF!,"")</f>
        <v/>
      </c>
      <c r="BF74" s="244" t="str">
        <f>IF(Glutamine!$E66&gt;0,Glutamine!#REF!,"")</f>
        <v/>
      </c>
      <c r="BG74" s="244" t="str">
        <f>IF(Glutamine!$E66&gt;0,Glutamine!#REF!,"")</f>
        <v/>
      </c>
      <c r="BH74" s="244" t="str">
        <f>IF(Glutamine!$E66&gt;0,Glutamine!#REF!,"")</f>
        <v/>
      </c>
      <c r="BI74" s="244" t="str">
        <f>IF(Glutamine!$E66&gt;0,Glutamine!#REF!,"")</f>
        <v/>
      </c>
      <c r="BJ74" s="244" t="str">
        <f>IF(Glutamine!$E66&gt;0,Glutamine!#REF!,"")</f>
        <v/>
      </c>
      <c r="BK74" s="244" t="str">
        <f>IF(Glutamine!$E66&gt;0,Glutamine!#REF!,"")</f>
        <v/>
      </c>
      <c r="BL74" s="244" t="str">
        <f>IF(Glutamine!$E66&gt;0,Glutamine!#REF!,"")</f>
        <v/>
      </c>
      <c r="BM74" s="244" t="str">
        <f>IF(Glutamine!$E66&gt;0,Glutamine!#REF!,"")</f>
        <v/>
      </c>
      <c r="BN74" s="244" t="str">
        <f>IF(Glutamine!$E66&gt;0,'In Process Calc.'!B67,"")</f>
        <v/>
      </c>
      <c r="BO74" s="244" t="str">
        <f>IF(Glutamine!$E66&gt;0,'In Process Calc.'!C67,"")</f>
        <v/>
      </c>
    </row>
    <row r="75" spans="1:67">
      <c r="A75" s="238" t="str">
        <f>IF(Glutamine!$E67&gt;0,Glutamine!$B$1,"")</f>
        <v/>
      </c>
      <c r="B75" s="238" t="str">
        <f>IF(Glutamine!$E67&gt;0,Glutamine!A66+0.1,"")</f>
        <v/>
      </c>
      <c r="C75" s="242" t="str">
        <f>IF(Glutamine!$E67&gt;0,Glutamine!B66,"")</f>
        <v/>
      </c>
      <c r="D75" s="247" t="str">
        <f>IF(Glutamine!$E67&gt;0,Glutamine!C66,"")</f>
        <v/>
      </c>
      <c r="E75" s="238" t="str">
        <f>IF(Glutamine!$E67&gt;0,Glutamine!D66,"")</f>
        <v/>
      </c>
      <c r="F75" s="238" t="str">
        <f>IF(Glutamine!$E67&gt;0,Glutamine!E66,"")</f>
        <v/>
      </c>
      <c r="G75" s="238" t="str">
        <f>IF(Glutamine!$E67&gt;0,Glutamine!G66,"")</f>
        <v/>
      </c>
      <c r="H75" s="243" t="str">
        <f>IF(Glutamine!$E67&gt;0,Glutamine!H66,"")</f>
        <v/>
      </c>
      <c r="I75" s="243" t="str">
        <f>IF(Glutamine!$E67&gt;0,Glutamine!I66,"")</f>
        <v/>
      </c>
      <c r="J75" s="243" t="str">
        <f>IF(Glutamine!$E67&gt;0,Glutamine!J66,"")</f>
        <v/>
      </c>
      <c r="K75" s="243" t="str">
        <f>IF(Glutamine!$E67&gt;0,Glutamine!K66,"")</f>
        <v/>
      </c>
      <c r="L75" s="238" t="str">
        <f>IF(Glutamine!$E67&gt;0,Glutamine!L66,"")</f>
        <v/>
      </c>
      <c r="M75" s="238" t="str">
        <f>IF(Glutamine!$E67&gt;0,Glutamine!M66,"")</f>
        <v/>
      </c>
      <c r="N75" s="238" t="str">
        <f>IF(Glutamine!$E67&gt;0,Glutamine!N66,"")</f>
        <v/>
      </c>
      <c r="O75" s="238" t="str">
        <f>IF(Glutamine!$E67&gt;0,Glutamine!O66,"")</f>
        <v/>
      </c>
      <c r="P75" s="238" t="str">
        <f>IF(Glutamine!$E67&gt;0,Glutamine!P66,"")</f>
        <v/>
      </c>
      <c r="Q75" s="238" t="str">
        <f>IF(Glutamine!$E67&gt;0,Glutamine!Q66,"")</f>
        <v/>
      </c>
      <c r="R75" s="238" t="str">
        <f>IF(Glutamine!$E67&gt;0,Glutamine!R66,"")</f>
        <v/>
      </c>
      <c r="S75" s="238" t="str">
        <f>IF(Glutamine!$E67&gt;0,Glutamine!S66,"")</f>
        <v/>
      </c>
      <c r="T75" s="244" t="str">
        <f>IF(Glutamine!$E67&gt;0,Glutamine!T66+Glutamine!$E67*Glutamine!#REF!/'In Process Calc.'!$J69,"")</f>
        <v/>
      </c>
      <c r="U75" s="244" t="str">
        <f>IF(Glutamine!$E67&gt;0,Glutamine!U66+Glutamine!$E67*Glutamine!#REF!/'In Process Calc.'!$J69,"")</f>
        <v/>
      </c>
      <c r="V75" s="244" t="str">
        <f>IF(Glutamine!$E67&gt;0,Glutamine!V66+Glutamine!$E67*Glutamine!#REF!/'In Process Calc.'!$J69,"")</f>
        <v/>
      </c>
      <c r="W75" s="244" t="str">
        <f>IF(Glutamine!$E67&gt;0,Glutamine!W66+Glutamine!$E67*Glutamine!#REF!/'In Process Calc.'!$J69,"")</f>
        <v/>
      </c>
      <c r="X75" s="244" t="str">
        <f>IF(Glutamine!$E67&gt;0,Glutamine!X66+Glutamine!$E67*Glutamine!#REF!/'In Process Calc.'!$J69,"")</f>
        <v/>
      </c>
      <c r="Y75" s="244" t="str">
        <f>IF(Glutamine!$E67&gt;0,Glutamine!Y66+Glutamine!$E67*Glutamine!#REF!/'In Process Calc.'!$J69,"")</f>
        <v/>
      </c>
      <c r="Z75" s="244" t="str">
        <f>IF(Glutamine!$E67&gt;0,Glutamine!Z66+Glutamine!$E67*Glutamine!#REF!/'In Process Calc.'!$J69,"")</f>
        <v/>
      </c>
      <c r="AA75" s="244" t="str">
        <f>IF(Glutamine!$E67&gt;0,Glutamine!AA66+Glutamine!$E67*Glutamine!#REF!/'In Process Calc.'!$J69,"")</f>
        <v/>
      </c>
      <c r="AB75" s="244" t="str">
        <f>IF(Glutamine!$E67&gt;0,Glutamine!AB66+Glutamine!$E67*Glutamine!#REF!/'In Process Calc.'!$J69,"")</f>
        <v/>
      </c>
      <c r="AC75" s="244" t="str">
        <f>IF(Glutamine!$E67&gt;0,Glutamine!AC66+Glutamine!$E67*Glutamine!#REF!/'In Process Calc.'!$J69,"")</f>
        <v/>
      </c>
      <c r="AD75" s="244" t="str">
        <f>IF(Glutamine!$E67&gt;0,Glutamine!AD66+Glutamine!$E67*Glutamine!#REF!/'In Process Calc.'!$J69,"")</f>
        <v/>
      </c>
      <c r="AE75" s="244" t="str">
        <f>IF(Glutamine!$E67&gt;0,Glutamine!AE66+Glutamine!$E67*Glutamine!#REF!/'In Process Calc.'!$J69,"")</f>
        <v/>
      </c>
      <c r="AF75" s="244" t="str">
        <f>IF(Glutamine!$E67&gt;0,Glutamine!AF66+Glutamine!$E67*Glutamine!#REF!/'In Process Calc.'!$J69,"")</f>
        <v/>
      </c>
      <c r="AG75" s="244" t="str">
        <f>IF(Glutamine!$E67&gt;0,Glutamine!AG66+Glutamine!$E67*Glutamine!#REF!/'In Process Calc.'!$J69,"")</f>
        <v/>
      </c>
      <c r="AH75" s="244" t="str">
        <f>IF(Glutamine!$E67&gt;0,Glutamine!AH66+Glutamine!$E67*Glutamine!#REF!/'In Process Calc.'!$J69,"")</f>
        <v/>
      </c>
      <c r="AI75" s="244" t="str">
        <f>IF(Glutamine!$E67&gt;0,Glutamine!AI66+Glutamine!$E67*Glutamine!#REF!/'In Process Calc.'!$J69,"")</f>
        <v/>
      </c>
      <c r="AJ75" s="244" t="str">
        <f>IF(Glutamine!$E67&gt;0,Glutamine!AJ66+Glutamine!$E67*Glutamine!#REF!/'In Process Calc.'!$J69,"")</f>
        <v/>
      </c>
      <c r="AK75" s="244" t="str">
        <f>IF(Glutamine!$E67&gt;0,Glutamine!AK66+Glutamine!$E67*Glutamine!#REF!/'In Process Calc.'!$J69,"")</f>
        <v/>
      </c>
      <c r="AL75" s="244" t="str">
        <f>IF(Glutamine!$E67&gt;0,Glutamine!AL66+Glutamine!$E67*Glutamine!#REF!/'In Process Calc.'!$J69,"")</f>
        <v/>
      </c>
      <c r="AM75" s="244" t="str">
        <f>IF(Glutamine!$E67&gt;0,Glutamine!AM66+Glutamine!$E67*Glutamine!#REF!/'In Process Calc.'!$J69,"")</f>
        <v/>
      </c>
      <c r="AN75" s="244" t="str">
        <f>IF(Glutamine!$E67&gt;0,Glutamine!AN66+Glutamine!$E67*Glutamine!#REF!/'In Process Calc.'!$J69,"")</f>
        <v/>
      </c>
      <c r="AO75" s="244" t="str">
        <f>IF(Glutamine!$E67&gt;0,Glutamine!AO66+Glutamine!$E67*Glutamine!#REF!/'In Process Calc.'!$J69,"")</f>
        <v/>
      </c>
      <c r="AP75" s="244" t="str">
        <f>IF(Glutamine!$E67&gt;0,Glutamine!AP66+Glutamine!$E67*Glutamine!AQ66/'In Process Calc.'!$J69,"")</f>
        <v/>
      </c>
      <c r="AQ75" s="244" t="str">
        <f>IF(Glutamine!$E67&gt;0,Glutamine!#REF!+Glutamine!$E67*Glutamine!AR66/'In Process Calc.'!$J69,"")</f>
        <v/>
      </c>
      <c r="AR75" s="244" t="str">
        <f>IF(Glutamine!$E67&gt;0,Glutamine!#REF!,"")</f>
        <v/>
      </c>
      <c r="AS75" s="244" t="str">
        <f>IF(Glutamine!$E67&gt;0,Glutamine!#REF!,"")</f>
        <v/>
      </c>
      <c r="AT75" s="244" t="str">
        <f>IF(Glutamine!$E67&gt;0,Glutamine!#REF!,"")</f>
        <v/>
      </c>
      <c r="AU75" s="244" t="str">
        <f>IF(Glutamine!$E67&gt;0,Glutamine!#REF!,"")</f>
        <v/>
      </c>
      <c r="AV75" s="244" t="str">
        <f>IF(Glutamine!$E67&gt;0,Glutamine!#REF!,"")</f>
        <v/>
      </c>
      <c r="AW75" s="244" t="str">
        <f>IF(Glutamine!$E67&gt;0,Glutamine!#REF!,"")</f>
        <v/>
      </c>
      <c r="AX75" s="244" t="str">
        <f>IF(Glutamine!$E67&gt;0,Glutamine!#REF!,"")</f>
        <v/>
      </c>
      <c r="AY75" s="244" t="str">
        <f>IF(Glutamine!$E67&gt;0,Glutamine!#REF!,"")</f>
        <v/>
      </c>
      <c r="AZ75" s="244" t="str">
        <f>IF(Glutamine!$E67&gt;0,Glutamine!#REF!,"")</f>
        <v/>
      </c>
      <c r="BA75" s="244" t="str">
        <f>IF(Glutamine!$E67&gt;0,Glutamine!#REF!,"")</f>
        <v/>
      </c>
      <c r="BB75" s="244" t="str">
        <f>IF(Glutamine!$E67&gt;0,Glutamine!#REF!,"")</f>
        <v/>
      </c>
      <c r="BC75" s="244" t="str">
        <f>IF(Glutamine!$E67&gt;0,Glutamine!#REF!,"")</f>
        <v/>
      </c>
      <c r="BD75" s="244" t="str">
        <f>IF(Glutamine!$E67&gt;0,Glutamine!#REF!,"")</f>
        <v/>
      </c>
      <c r="BE75" s="244" t="str">
        <f>IF(Glutamine!$E67&gt;0,Glutamine!#REF!,"")</f>
        <v/>
      </c>
      <c r="BF75" s="244" t="str">
        <f>IF(Glutamine!$E67&gt;0,Glutamine!#REF!,"")</f>
        <v/>
      </c>
      <c r="BG75" s="244" t="str">
        <f>IF(Glutamine!$E67&gt;0,Glutamine!#REF!,"")</f>
        <v/>
      </c>
      <c r="BH75" s="244" t="str">
        <f>IF(Glutamine!$E67&gt;0,Glutamine!#REF!,"")</f>
        <v/>
      </c>
      <c r="BI75" s="244" t="str">
        <f>IF(Glutamine!$E67&gt;0,Glutamine!#REF!,"")</f>
        <v/>
      </c>
      <c r="BJ75" s="244" t="str">
        <f>IF(Glutamine!$E67&gt;0,Glutamine!#REF!,"")</f>
        <v/>
      </c>
      <c r="BK75" s="244" t="str">
        <f>IF(Glutamine!$E67&gt;0,Glutamine!#REF!,"")</f>
        <v/>
      </c>
      <c r="BL75" s="244" t="str">
        <f>IF(Glutamine!$E67&gt;0,Glutamine!#REF!,"")</f>
        <v/>
      </c>
      <c r="BM75" s="244" t="str">
        <f>IF(Glutamine!$E67&gt;0,Glutamine!#REF!,"")</f>
        <v/>
      </c>
      <c r="BN75" s="244" t="str">
        <f>IF(Glutamine!$E67&gt;0,'In Process Calc.'!B68,"")</f>
        <v/>
      </c>
      <c r="BO75" s="244" t="str">
        <f>IF(Glutamine!$E67&gt;0,'In Process Calc.'!C68,"")</f>
        <v/>
      </c>
    </row>
    <row r="76" spans="1:67">
      <c r="A76" s="238" t="str">
        <f>IF(Glutamine!$E68&gt;0,Glutamine!$B$1,"")</f>
        <v/>
      </c>
      <c r="B76" s="238" t="str">
        <f>IF(Glutamine!$E68&gt;0,Glutamine!A67+0.1,"")</f>
        <v/>
      </c>
      <c r="C76" s="242" t="str">
        <f>IF(Glutamine!$E68&gt;0,Glutamine!B67,"")</f>
        <v/>
      </c>
      <c r="D76" s="247" t="str">
        <f>IF(Glutamine!$E68&gt;0,Glutamine!C67,"")</f>
        <v/>
      </c>
      <c r="E76" s="238" t="str">
        <f>IF(Glutamine!$E68&gt;0,Glutamine!D67,"")</f>
        <v/>
      </c>
      <c r="F76" s="238" t="str">
        <f>IF(Glutamine!$E68&gt;0,Glutamine!E67,"")</f>
        <v/>
      </c>
      <c r="G76" s="238" t="str">
        <f>IF(Glutamine!$E68&gt;0,Glutamine!G67,"")</f>
        <v/>
      </c>
      <c r="H76" s="243" t="str">
        <f>IF(Glutamine!$E68&gt;0,Glutamine!H67,"")</f>
        <v/>
      </c>
      <c r="I76" s="243" t="str">
        <f>IF(Glutamine!$E68&gt;0,Glutamine!I67,"")</f>
        <v/>
      </c>
      <c r="J76" s="243" t="str">
        <f>IF(Glutamine!$E68&gt;0,Glutamine!J67,"")</f>
        <v/>
      </c>
      <c r="K76" s="243" t="str">
        <f>IF(Glutamine!$E68&gt;0,Glutamine!K67,"")</f>
        <v/>
      </c>
      <c r="L76" s="238" t="str">
        <f>IF(Glutamine!$E68&gt;0,Glutamine!L67,"")</f>
        <v/>
      </c>
      <c r="M76" s="238" t="str">
        <f>IF(Glutamine!$E68&gt;0,Glutamine!M67,"")</f>
        <v/>
      </c>
      <c r="N76" s="238" t="str">
        <f>IF(Glutamine!$E68&gt;0,Glutamine!N67,"")</f>
        <v/>
      </c>
      <c r="O76" s="238" t="str">
        <f>IF(Glutamine!$E68&gt;0,Glutamine!O67,"")</f>
        <v/>
      </c>
      <c r="P76" s="238" t="str">
        <f>IF(Glutamine!$E68&gt;0,Glutamine!P67,"")</f>
        <v/>
      </c>
      <c r="Q76" s="238" t="str">
        <f>IF(Glutamine!$E68&gt;0,Glutamine!Q67,"")</f>
        <v/>
      </c>
      <c r="R76" s="238" t="str">
        <f>IF(Glutamine!$E68&gt;0,Glutamine!R67,"")</f>
        <v/>
      </c>
      <c r="S76" s="238" t="str">
        <f>IF(Glutamine!$E68&gt;0,Glutamine!S67,"")</f>
        <v/>
      </c>
      <c r="T76" s="244" t="str">
        <f>IF(Glutamine!$E68&gt;0,Glutamine!T67+Glutamine!$E68*Glutamine!#REF!/'In Process Calc.'!$J70,"")</f>
        <v/>
      </c>
      <c r="U76" s="244" t="str">
        <f>IF(Glutamine!$E68&gt;0,Glutamine!U67+Glutamine!$E68*Glutamine!#REF!/'In Process Calc.'!$J70,"")</f>
        <v/>
      </c>
      <c r="V76" s="244" t="str">
        <f>IF(Glutamine!$E68&gt;0,Glutamine!V67+Glutamine!$E68*Glutamine!#REF!/'In Process Calc.'!$J70,"")</f>
        <v/>
      </c>
      <c r="W76" s="244" t="str">
        <f>IF(Glutamine!$E68&gt;0,Glutamine!W67+Glutamine!$E68*Glutamine!#REF!/'In Process Calc.'!$J70,"")</f>
        <v/>
      </c>
      <c r="X76" s="244" t="str">
        <f>IF(Glutamine!$E68&gt;0,Glutamine!X67+Glutamine!$E68*Glutamine!#REF!/'In Process Calc.'!$J70,"")</f>
        <v/>
      </c>
      <c r="Y76" s="244" t="str">
        <f>IF(Glutamine!$E68&gt;0,Glutamine!Y67+Glutamine!$E68*Glutamine!#REF!/'In Process Calc.'!$J70,"")</f>
        <v/>
      </c>
      <c r="Z76" s="244" t="str">
        <f>IF(Glutamine!$E68&gt;0,Glutamine!Z67+Glutamine!$E68*Glutamine!#REF!/'In Process Calc.'!$J70,"")</f>
        <v/>
      </c>
      <c r="AA76" s="244" t="str">
        <f>IF(Glutamine!$E68&gt;0,Glutamine!AA67+Glutamine!$E68*Glutamine!#REF!/'In Process Calc.'!$J70,"")</f>
        <v/>
      </c>
      <c r="AB76" s="244" t="str">
        <f>IF(Glutamine!$E68&gt;0,Glutamine!AB67+Glutamine!$E68*Glutamine!#REF!/'In Process Calc.'!$J70,"")</f>
        <v/>
      </c>
      <c r="AC76" s="244" t="str">
        <f>IF(Glutamine!$E68&gt;0,Glutamine!AC67+Glutamine!$E68*Glutamine!#REF!/'In Process Calc.'!$J70,"")</f>
        <v/>
      </c>
      <c r="AD76" s="244" t="str">
        <f>IF(Glutamine!$E68&gt;0,Glutamine!AD67+Glutamine!$E68*Glutamine!#REF!/'In Process Calc.'!$J70,"")</f>
        <v/>
      </c>
      <c r="AE76" s="244" t="str">
        <f>IF(Glutamine!$E68&gt;0,Glutamine!AE67+Glutamine!$E68*Glutamine!#REF!/'In Process Calc.'!$J70,"")</f>
        <v/>
      </c>
      <c r="AF76" s="244" t="str">
        <f>IF(Glutamine!$E68&gt;0,Glutamine!AF67+Glutamine!$E68*Glutamine!#REF!/'In Process Calc.'!$J70,"")</f>
        <v/>
      </c>
      <c r="AG76" s="244" t="str">
        <f>IF(Glutamine!$E68&gt;0,Glutamine!AG67+Glutamine!$E68*Glutamine!#REF!/'In Process Calc.'!$J70,"")</f>
        <v/>
      </c>
      <c r="AH76" s="244" t="str">
        <f>IF(Glutamine!$E68&gt;0,Glutamine!AH67+Glutamine!$E68*Glutamine!#REF!/'In Process Calc.'!$J70,"")</f>
        <v/>
      </c>
      <c r="AI76" s="244" t="str">
        <f>IF(Glutamine!$E68&gt;0,Glutamine!AI67+Glutamine!$E68*Glutamine!#REF!/'In Process Calc.'!$J70,"")</f>
        <v/>
      </c>
      <c r="AJ76" s="244" t="str">
        <f>IF(Glutamine!$E68&gt;0,Glutamine!AJ67+Glutamine!$E68*Glutamine!#REF!/'In Process Calc.'!$J70,"")</f>
        <v/>
      </c>
      <c r="AK76" s="244" t="str">
        <f>IF(Glutamine!$E68&gt;0,Glutamine!AK67+Glutamine!$E68*Glutamine!#REF!/'In Process Calc.'!$J70,"")</f>
        <v/>
      </c>
      <c r="AL76" s="244" t="str">
        <f>IF(Glutamine!$E68&gt;0,Glutamine!AL67+Glutamine!$E68*Glutamine!#REF!/'In Process Calc.'!$J70,"")</f>
        <v/>
      </c>
      <c r="AM76" s="244" t="str">
        <f>IF(Glutamine!$E68&gt;0,Glutamine!AM67+Glutamine!$E68*Glutamine!#REF!/'In Process Calc.'!$J70,"")</f>
        <v/>
      </c>
      <c r="AN76" s="244" t="str">
        <f>IF(Glutamine!$E68&gt;0,Glutamine!AN67+Glutamine!$E68*Glutamine!#REF!/'In Process Calc.'!$J70,"")</f>
        <v/>
      </c>
      <c r="AO76" s="244" t="str">
        <f>IF(Glutamine!$E68&gt;0,Glutamine!AO67+Glutamine!$E68*Glutamine!#REF!/'In Process Calc.'!$J70,"")</f>
        <v/>
      </c>
      <c r="AP76" s="244" t="str">
        <f>IF(Glutamine!$E68&gt;0,Glutamine!AP67+Glutamine!$E68*Glutamine!AQ67/'In Process Calc.'!$J70,"")</f>
        <v/>
      </c>
      <c r="AQ76" s="244" t="str">
        <f>IF(Glutamine!$E68&gt;0,Glutamine!#REF!+Glutamine!$E68*Glutamine!AR67/'In Process Calc.'!$J70,"")</f>
        <v/>
      </c>
      <c r="AR76" s="244" t="str">
        <f>IF(Glutamine!$E68&gt;0,Glutamine!#REF!,"")</f>
        <v/>
      </c>
      <c r="AS76" s="244" t="str">
        <f>IF(Glutamine!$E68&gt;0,Glutamine!#REF!,"")</f>
        <v/>
      </c>
      <c r="AT76" s="244" t="str">
        <f>IF(Glutamine!$E68&gt;0,Glutamine!#REF!,"")</f>
        <v/>
      </c>
      <c r="AU76" s="244" t="str">
        <f>IF(Glutamine!$E68&gt;0,Glutamine!#REF!,"")</f>
        <v/>
      </c>
      <c r="AV76" s="244" t="str">
        <f>IF(Glutamine!$E68&gt;0,Glutamine!#REF!,"")</f>
        <v/>
      </c>
      <c r="AW76" s="244" t="str">
        <f>IF(Glutamine!$E68&gt;0,Glutamine!#REF!,"")</f>
        <v/>
      </c>
      <c r="AX76" s="244" t="str">
        <f>IF(Glutamine!$E68&gt;0,Glutamine!#REF!,"")</f>
        <v/>
      </c>
      <c r="AY76" s="244" t="str">
        <f>IF(Glutamine!$E68&gt;0,Glutamine!#REF!,"")</f>
        <v/>
      </c>
      <c r="AZ76" s="244" t="str">
        <f>IF(Glutamine!$E68&gt;0,Glutamine!#REF!,"")</f>
        <v/>
      </c>
      <c r="BA76" s="244" t="str">
        <f>IF(Glutamine!$E68&gt;0,Glutamine!#REF!,"")</f>
        <v/>
      </c>
      <c r="BB76" s="244" t="str">
        <f>IF(Glutamine!$E68&gt;0,Glutamine!#REF!,"")</f>
        <v/>
      </c>
      <c r="BC76" s="244" t="str">
        <f>IF(Glutamine!$E68&gt;0,Glutamine!#REF!,"")</f>
        <v/>
      </c>
      <c r="BD76" s="244" t="str">
        <f>IF(Glutamine!$E68&gt;0,Glutamine!#REF!,"")</f>
        <v/>
      </c>
      <c r="BE76" s="244" t="str">
        <f>IF(Glutamine!$E68&gt;0,Glutamine!#REF!,"")</f>
        <v/>
      </c>
      <c r="BF76" s="244" t="str">
        <f>IF(Glutamine!$E68&gt;0,Glutamine!#REF!,"")</f>
        <v/>
      </c>
      <c r="BG76" s="244" t="str">
        <f>IF(Glutamine!$E68&gt;0,Glutamine!#REF!,"")</f>
        <v/>
      </c>
      <c r="BH76" s="244" t="str">
        <f>IF(Glutamine!$E68&gt;0,Glutamine!#REF!,"")</f>
        <v/>
      </c>
      <c r="BI76" s="244" t="str">
        <f>IF(Glutamine!$E68&gt;0,Glutamine!#REF!,"")</f>
        <v/>
      </c>
      <c r="BJ76" s="244" t="str">
        <f>IF(Glutamine!$E68&gt;0,Glutamine!#REF!,"")</f>
        <v/>
      </c>
      <c r="BK76" s="244" t="str">
        <f>IF(Glutamine!$E68&gt;0,Glutamine!#REF!,"")</f>
        <v/>
      </c>
      <c r="BL76" s="244" t="str">
        <f>IF(Glutamine!$E68&gt;0,Glutamine!#REF!,"")</f>
        <v/>
      </c>
      <c r="BM76" s="244" t="str">
        <f>IF(Glutamine!$E68&gt;0,Glutamine!#REF!,"")</f>
        <v/>
      </c>
      <c r="BN76" s="244" t="str">
        <f>IF(Glutamine!$E68&gt;0,'In Process Calc.'!B69,"")</f>
        <v/>
      </c>
      <c r="BO76" s="244" t="str">
        <f>IF(Glutamine!$E68&gt;0,'In Process Calc.'!C69,"")</f>
        <v/>
      </c>
    </row>
    <row r="77" spans="1:67">
      <c r="A77" s="238" t="str">
        <f>IF(Glutamine!$E69&gt;0,Glutamine!$B$1,"")</f>
        <v/>
      </c>
      <c r="B77" s="238" t="str">
        <f>IF(Glutamine!$E69&gt;0,Glutamine!A68+0.1,"")</f>
        <v/>
      </c>
      <c r="C77" s="242" t="str">
        <f>IF(Glutamine!$E69&gt;0,Glutamine!B68,"")</f>
        <v/>
      </c>
      <c r="D77" s="247" t="str">
        <f>IF(Glutamine!$E69&gt;0,Glutamine!C68,"")</f>
        <v/>
      </c>
      <c r="E77" s="238" t="str">
        <f>IF(Glutamine!$E69&gt;0,Glutamine!D68,"")</f>
        <v/>
      </c>
      <c r="F77" s="238" t="str">
        <f>IF(Glutamine!$E69&gt;0,Glutamine!E68,"")</f>
        <v/>
      </c>
      <c r="G77" s="238" t="str">
        <f>IF(Glutamine!$E69&gt;0,Glutamine!G68,"")</f>
        <v/>
      </c>
      <c r="H77" s="243" t="str">
        <f>IF(Glutamine!$E69&gt;0,Glutamine!H68,"")</f>
        <v/>
      </c>
      <c r="I77" s="243" t="str">
        <f>IF(Glutamine!$E69&gt;0,Glutamine!I68,"")</f>
        <v/>
      </c>
      <c r="J77" s="243" t="str">
        <f>IF(Glutamine!$E69&gt;0,Glutamine!J68,"")</f>
        <v/>
      </c>
      <c r="K77" s="243" t="str">
        <f>IF(Glutamine!$E69&gt;0,Glutamine!K68,"")</f>
        <v/>
      </c>
      <c r="L77" s="238" t="str">
        <f>IF(Glutamine!$E69&gt;0,Glutamine!L68,"")</f>
        <v/>
      </c>
      <c r="M77" s="238" t="str">
        <f>IF(Glutamine!$E69&gt;0,Glutamine!M68,"")</f>
        <v/>
      </c>
      <c r="N77" s="238" t="str">
        <f>IF(Glutamine!$E69&gt;0,Glutamine!N68,"")</f>
        <v/>
      </c>
      <c r="O77" s="238" t="str">
        <f>IF(Glutamine!$E69&gt;0,Glutamine!O68,"")</f>
        <v/>
      </c>
      <c r="P77" s="238" t="str">
        <f>IF(Glutamine!$E69&gt;0,Glutamine!P68,"")</f>
        <v/>
      </c>
      <c r="Q77" s="238" t="str">
        <f>IF(Glutamine!$E69&gt;0,Glutamine!Q68,"")</f>
        <v/>
      </c>
      <c r="R77" s="238" t="str">
        <f>IF(Glutamine!$E69&gt;0,Glutamine!R68,"")</f>
        <v/>
      </c>
      <c r="S77" s="238" t="str">
        <f>IF(Glutamine!$E69&gt;0,Glutamine!S68,"")</f>
        <v/>
      </c>
      <c r="T77" s="244" t="str">
        <f>IF(Glutamine!$E69&gt;0,Glutamine!T68+Glutamine!$E69*Glutamine!#REF!/'In Process Calc.'!$J71,"")</f>
        <v/>
      </c>
      <c r="U77" s="244" t="str">
        <f>IF(Glutamine!$E69&gt;0,Glutamine!U68+Glutamine!$E69*Glutamine!#REF!/'In Process Calc.'!$J71,"")</f>
        <v/>
      </c>
      <c r="V77" s="244" t="str">
        <f>IF(Glutamine!$E69&gt;0,Glutamine!V68+Glutamine!$E69*Glutamine!#REF!/'In Process Calc.'!$J71,"")</f>
        <v/>
      </c>
      <c r="W77" s="244" t="str">
        <f>IF(Glutamine!$E69&gt;0,Glutamine!W68+Glutamine!$E69*Glutamine!#REF!/'In Process Calc.'!$J71,"")</f>
        <v/>
      </c>
      <c r="X77" s="244" t="str">
        <f>IF(Glutamine!$E69&gt;0,Glutamine!X68+Glutamine!$E69*Glutamine!#REF!/'In Process Calc.'!$J71,"")</f>
        <v/>
      </c>
      <c r="Y77" s="244" t="str">
        <f>IF(Glutamine!$E69&gt;0,Glutamine!Y68+Glutamine!$E69*Glutamine!#REF!/'In Process Calc.'!$J71,"")</f>
        <v/>
      </c>
      <c r="Z77" s="244" t="str">
        <f>IF(Glutamine!$E69&gt;0,Glutamine!Z68+Glutamine!$E69*Glutamine!#REF!/'In Process Calc.'!$J71,"")</f>
        <v/>
      </c>
      <c r="AA77" s="244" t="str">
        <f>IF(Glutamine!$E69&gt;0,Glutamine!AA68+Glutamine!$E69*Glutamine!#REF!/'In Process Calc.'!$J71,"")</f>
        <v/>
      </c>
      <c r="AB77" s="244" t="str">
        <f>IF(Glutamine!$E69&gt;0,Glutamine!AB68+Glutamine!$E69*Glutamine!#REF!/'In Process Calc.'!$J71,"")</f>
        <v/>
      </c>
      <c r="AC77" s="244" t="str">
        <f>IF(Glutamine!$E69&gt;0,Glutamine!AC68+Glutamine!$E69*Glutamine!#REF!/'In Process Calc.'!$J71,"")</f>
        <v/>
      </c>
      <c r="AD77" s="244" t="str">
        <f>IF(Glutamine!$E69&gt;0,Glutamine!AD68+Glutamine!$E69*Glutamine!#REF!/'In Process Calc.'!$J71,"")</f>
        <v/>
      </c>
      <c r="AE77" s="244" t="str">
        <f>IF(Glutamine!$E69&gt;0,Glutamine!AE68+Glutamine!$E69*Glutamine!#REF!/'In Process Calc.'!$J71,"")</f>
        <v/>
      </c>
      <c r="AF77" s="244" t="str">
        <f>IF(Glutamine!$E69&gt;0,Glutamine!AF68+Glutamine!$E69*Glutamine!#REF!/'In Process Calc.'!$J71,"")</f>
        <v/>
      </c>
      <c r="AG77" s="244" t="str">
        <f>IF(Glutamine!$E69&gt;0,Glutamine!AG68+Glutamine!$E69*Glutamine!#REF!/'In Process Calc.'!$J71,"")</f>
        <v/>
      </c>
      <c r="AH77" s="244" t="str">
        <f>IF(Glutamine!$E69&gt;0,Glutamine!AH68+Glutamine!$E69*Glutamine!#REF!/'In Process Calc.'!$J71,"")</f>
        <v/>
      </c>
      <c r="AI77" s="244" t="str">
        <f>IF(Glutamine!$E69&gt;0,Glutamine!AI68+Glutamine!$E69*Glutamine!#REF!/'In Process Calc.'!$J71,"")</f>
        <v/>
      </c>
      <c r="AJ77" s="244" t="str">
        <f>IF(Glutamine!$E69&gt;0,Glutamine!AJ68+Glutamine!$E69*Glutamine!#REF!/'In Process Calc.'!$J71,"")</f>
        <v/>
      </c>
      <c r="AK77" s="244" t="str">
        <f>IF(Glutamine!$E69&gt;0,Glutamine!AK68+Glutamine!$E69*Glutamine!#REF!/'In Process Calc.'!$J71,"")</f>
        <v/>
      </c>
      <c r="AL77" s="244" t="str">
        <f>IF(Glutamine!$E69&gt;0,Glutamine!AL68+Glutamine!$E69*Glutamine!#REF!/'In Process Calc.'!$J71,"")</f>
        <v/>
      </c>
      <c r="AM77" s="244" t="str">
        <f>IF(Glutamine!$E69&gt;0,Glutamine!AM68+Glutamine!$E69*Glutamine!#REF!/'In Process Calc.'!$J71,"")</f>
        <v/>
      </c>
      <c r="AN77" s="244" t="str">
        <f>IF(Glutamine!$E69&gt;0,Glutamine!AN68+Glutamine!$E69*Glutamine!#REF!/'In Process Calc.'!$J71,"")</f>
        <v/>
      </c>
      <c r="AO77" s="244" t="str">
        <f>IF(Glutamine!$E69&gt;0,Glutamine!AO68+Glutamine!$E69*Glutamine!#REF!/'In Process Calc.'!$J71,"")</f>
        <v/>
      </c>
      <c r="AP77" s="244" t="str">
        <f>IF(Glutamine!$E69&gt;0,Glutamine!AP68+Glutamine!$E69*Glutamine!AQ68/'In Process Calc.'!$J71,"")</f>
        <v/>
      </c>
      <c r="AQ77" s="244" t="str">
        <f>IF(Glutamine!$E69&gt;0,Glutamine!#REF!+Glutamine!$E69*Glutamine!AR68/'In Process Calc.'!$J71,"")</f>
        <v/>
      </c>
      <c r="AR77" s="244" t="str">
        <f>IF(Glutamine!$E69&gt;0,Glutamine!#REF!,"")</f>
        <v/>
      </c>
      <c r="AS77" s="244" t="str">
        <f>IF(Glutamine!$E69&gt;0,Glutamine!#REF!,"")</f>
        <v/>
      </c>
      <c r="AT77" s="244" t="str">
        <f>IF(Glutamine!$E69&gt;0,Glutamine!#REF!,"")</f>
        <v/>
      </c>
      <c r="AU77" s="244" t="str">
        <f>IF(Glutamine!$E69&gt;0,Glutamine!#REF!,"")</f>
        <v/>
      </c>
      <c r="AV77" s="244" t="str">
        <f>IF(Glutamine!$E69&gt;0,Glutamine!#REF!,"")</f>
        <v/>
      </c>
      <c r="AW77" s="244" t="str">
        <f>IF(Glutamine!$E69&gt;0,Glutamine!#REF!,"")</f>
        <v/>
      </c>
      <c r="AX77" s="244" t="str">
        <f>IF(Glutamine!$E69&gt;0,Glutamine!#REF!,"")</f>
        <v/>
      </c>
      <c r="AY77" s="244" t="str">
        <f>IF(Glutamine!$E69&gt;0,Glutamine!#REF!,"")</f>
        <v/>
      </c>
      <c r="AZ77" s="244" t="str">
        <f>IF(Glutamine!$E69&gt;0,Glutamine!#REF!,"")</f>
        <v/>
      </c>
      <c r="BA77" s="244" t="str">
        <f>IF(Glutamine!$E69&gt;0,Glutamine!#REF!,"")</f>
        <v/>
      </c>
      <c r="BB77" s="244" t="str">
        <f>IF(Glutamine!$E69&gt;0,Glutamine!#REF!,"")</f>
        <v/>
      </c>
      <c r="BC77" s="244" t="str">
        <f>IF(Glutamine!$E69&gt;0,Glutamine!#REF!,"")</f>
        <v/>
      </c>
      <c r="BD77" s="244" t="str">
        <f>IF(Glutamine!$E69&gt;0,Glutamine!#REF!,"")</f>
        <v/>
      </c>
      <c r="BE77" s="244" t="str">
        <f>IF(Glutamine!$E69&gt;0,Glutamine!#REF!,"")</f>
        <v/>
      </c>
      <c r="BF77" s="244" t="str">
        <f>IF(Glutamine!$E69&gt;0,Glutamine!#REF!,"")</f>
        <v/>
      </c>
      <c r="BG77" s="244" t="str">
        <f>IF(Glutamine!$E69&gt;0,Glutamine!#REF!,"")</f>
        <v/>
      </c>
      <c r="BH77" s="244" t="str">
        <f>IF(Glutamine!$E69&gt;0,Glutamine!#REF!,"")</f>
        <v/>
      </c>
      <c r="BI77" s="244" t="str">
        <f>IF(Glutamine!$E69&gt;0,Glutamine!#REF!,"")</f>
        <v/>
      </c>
      <c r="BJ77" s="244" t="str">
        <f>IF(Glutamine!$E69&gt;0,Glutamine!#REF!,"")</f>
        <v/>
      </c>
      <c r="BK77" s="244" t="str">
        <f>IF(Glutamine!$E69&gt;0,Glutamine!#REF!,"")</f>
        <v/>
      </c>
      <c r="BL77" s="244" t="str">
        <f>IF(Glutamine!$E69&gt;0,Glutamine!#REF!,"")</f>
        <v/>
      </c>
      <c r="BM77" s="244" t="str">
        <f>IF(Glutamine!$E69&gt;0,Glutamine!#REF!,"")</f>
        <v/>
      </c>
      <c r="BN77" s="244" t="str">
        <f>IF(Glutamine!$E69&gt;0,'In Process Calc.'!B70,"")</f>
        <v/>
      </c>
      <c r="BO77" s="244" t="str">
        <f>IF(Glutamine!$E69&gt;0,'In Process Calc.'!C70,"")</f>
        <v/>
      </c>
    </row>
    <row r="78" spans="1:67">
      <c r="A78" s="238" t="str">
        <f>IF(Glutamine!$E70&gt;0,Glutamine!$B$1,"")</f>
        <v/>
      </c>
      <c r="B78" s="238" t="str">
        <f>IF(Glutamine!$E70&gt;0,Glutamine!A69+0.1,"")</f>
        <v/>
      </c>
      <c r="C78" s="242" t="str">
        <f>IF(Glutamine!$E70&gt;0,Glutamine!B69,"")</f>
        <v/>
      </c>
      <c r="D78" s="247" t="str">
        <f>IF(Glutamine!$E70&gt;0,Glutamine!C69,"")</f>
        <v/>
      </c>
      <c r="E78" s="238" t="str">
        <f>IF(Glutamine!$E70&gt;0,Glutamine!D69,"")</f>
        <v/>
      </c>
      <c r="F78" s="238" t="str">
        <f>IF(Glutamine!$E70&gt;0,Glutamine!E69,"")</f>
        <v/>
      </c>
      <c r="G78" s="238" t="str">
        <f>IF(Glutamine!$E70&gt;0,Glutamine!G69,"")</f>
        <v/>
      </c>
      <c r="H78" s="243" t="str">
        <f>IF(Glutamine!$E70&gt;0,Glutamine!H69,"")</f>
        <v/>
      </c>
      <c r="I78" s="243" t="str">
        <f>IF(Glutamine!$E70&gt;0,Glutamine!I69,"")</f>
        <v/>
      </c>
      <c r="J78" s="243" t="str">
        <f>IF(Glutamine!$E70&gt;0,Glutamine!J69,"")</f>
        <v/>
      </c>
      <c r="K78" s="243" t="str">
        <f>IF(Glutamine!$E70&gt;0,Glutamine!K69,"")</f>
        <v/>
      </c>
      <c r="L78" s="238" t="str">
        <f>IF(Glutamine!$E70&gt;0,Glutamine!L69,"")</f>
        <v/>
      </c>
      <c r="M78" s="238" t="str">
        <f>IF(Glutamine!$E70&gt;0,Glutamine!M69,"")</f>
        <v/>
      </c>
      <c r="N78" s="238" t="str">
        <f>IF(Glutamine!$E70&gt;0,Glutamine!N69,"")</f>
        <v/>
      </c>
      <c r="O78" s="238" t="str">
        <f>IF(Glutamine!$E70&gt;0,Glutamine!O69,"")</f>
        <v/>
      </c>
      <c r="P78" s="238" t="str">
        <f>IF(Glutamine!$E70&gt;0,Glutamine!P69,"")</f>
        <v/>
      </c>
      <c r="Q78" s="238" t="str">
        <f>IF(Glutamine!$E70&gt;0,Glutamine!Q69,"")</f>
        <v/>
      </c>
      <c r="R78" s="238" t="str">
        <f>IF(Glutamine!$E70&gt;0,Glutamine!R69,"")</f>
        <v/>
      </c>
      <c r="S78" s="238" t="str">
        <f>IF(Glutamine!$E70&gt;0,Glutamine!S69,"")</f>
        <v/>
      </c>
      <c r="T78" s="244" t="str">
        <f>IF(Glutamine!$E70&gt;0,Glutamine!T69+Glutamine!$E70*Glutamine!#REF!/'In Process Calc.'!$J72,"")</f>
        <v/>
      </c>
      <c r="U78" s="244" t="str">
        <f>IF(Glutamine!$E70&gt;0,Glutamine!U69+Glutamine!$E70*Glutamine!#REF!/'In Process Calc.'!$J72,"")</f>
        <v/>
      </c>
      <c r="V78" s="244" t="str">
        <f>IF(Glutamine!$E70&gt;0,Glutamine!V69+Glutamine!$E70*Glutamine!#REF!/'In Process Calc.'!$J72,"")</f>
        <v/>
      </c>
      <c r="W78" s="244" t="str">
        <f>IF(Glutamine!$E70&gt;0,Glutamine!W69+Glutamine!$E70*Glutamine!#REF!/'In Process Calc.'!$J72,"")</f>
        <v/>
      </c>
      <c r="X78" s="244" t="str">
        <f>IF(Glutamine!$E70&gt;0,Glutamine!X69+Glutamine!$E70*Glutamine!#REF!/'In Process Calc.'!$J72,"")</f>
        <v/>
      </c>
      <c r="Y78" s="244" t="str">
        <f>IF(Glutamine!$E70&gt;0,Glutamine!Y69+Glutamine!$E70*Glutamine!#REF!/'In Process Calc.'!$J72,"")</f>
        <v/>
      </c>
      <c r="Z78" s="244" t="str">
        <f>IF(Glutamine!$E70&gt;0,Glutamine!Z69+Glutamine!$E70*Glutamine!#REF!/'In Process Calc.'!$J72,"")</f>
        <v/>
      </c>
      <c r="AA78" s="244" t="str">
        <f>IF(Glutamine!$E70&gt;0,Glutamine!AA69+Glutamine!$E70*Glutamine!#REF!/'In Process Calc.'!$J72,"")</f>
        <v/>
      </c>
      <c r="AB78" s="244" t="str">
        <f>IF(Glutamine!$E70&gt;0,Glutamine!AB69+Glutamine!$E70*Glutamine!#REF!/'In Process Calc.'!$J72,"")</f>
        <v/>
      </c>
      <c r="AC78" s="244" t="str">
        <f>IF(Glutamine!$E70&gt;0,Glutamine!AC69+Glutamine!$E70*Glutamine!#REF!/'In Process Calc.'!$J72,"")</f>
        <v/>
      </c>
      <c r="AD78" s="244" t="str">
        <f>IF(Glutamine!$E70&gt;0,Glutamine!AD69+Glutamine!$E70*Glutamine!#REF!/'In Process Calc.'!$J72,"")</f>
        <v/>
      </c>
      <c r="AE78" s="244" t="str">
        <f>IF(Glutamine!$E70&gt;0,Glutamine!AE69+Glutamine!$E70*Glutamine!#REF!/'In Process Calc.'!$J72,"")</f>
        <v/>
      </c>
      <c r="AF78" s="244" t="str">
        <f>IF(Glutamine!$E70&gt;0,Glutamine!AF69+Glutamine!$E70*Glutamine!#REF!/'In Process Calc.'!$J72,"")</f>
        <v/>
      </c>
      <c r="AG78" s="244" t="str">
        <f>IF(Glutamine!$E70&gt;0,Glutamine!AG69+Glutamine!$E70*Glutamine!#REF!/'In Process Calc.'!$J72,"")</f>
        <v/>
      </c>
      <c r="AH78" s="244" t="str">
        <f>IF(Glutamine!$E70&gt;0,Glutamine!AH69+Glutamine!$E70*Glutamine!#REF!/'In Process Calc.'!$J72,"")</f>
        <v/>
      </c>
      <c r="AI78" s="244" t="str">
        <f>IF(Glutamine!$E70&gt;0,Glutamine!AI69+Glutamine!$E70*Glutamine!#REF!/'In Process Calc.'!$J72,"")</f>
        <v/>
      </c>
      <c r="AJ78" s="244" t="str">
        <f>IF(Glutamine!$E70&gt;0,Glutamine!AJ69+Glutamine!$E70*Glutamine!#REF!/'In Process Calc.'!$J72,"")</f>
        <v/>
      </c>
      <c r="AK78" s="244" t="str">
        <f>IF(Glutamine!$E70&gt;0,Glutamine!AK69+Glutamine!$E70*Glutamine!#REF!/'In Process Calc.'!$J72,"")</f>
        <v/>
      </c>
      <c r="AL78" s="244" t="str">
        <f>IF(Glutamine!$E70&gt;0,Glutamine!AL69+Glutamine!$E70*Glutamine!#REF!/'In Process Calc.'!$J72,"")</f>
        <v/>
      </c>
      <c r="AM78" s="244" t="str">
        <f>IF(Glutamine!$E70&gt;0,Glutamine!AM69+Glutamine!$E70*Glutamine!#REF!/'In Process Calc.'!$J72,"")</f>
        <v/>
      </c>
      <c r="AN78" s="244" t="str">
        <f>IF(Glutamine!$E70&gt;0,Glutamine!AN69+Glutamine!$E70*Glutamine!#REF!/'In Process Calc.'!$J72,"")</f>
        <v/>
      </c>
      <c r="AO78" s="244" t="str">
        <f>IF(Glutamine!$E70&gt;0,Glutamine!AO69+Glutamine!$E70*Glutamine!#REF!/'In Process Calc.'!$J72,"")</f>
        <v/>
      </c>
      <c r="AP78" s="244" t="str">
        <f>IF(Glutamine!$E70&gt;0,Glutamine!AP69+Glutamine!$E70*Glutamine!AQ69/'In Process Calc.'!$J72,"")</f>
        <v/>
      </c>
      <c r="AQ78" s="244" t="str">
        <f>IF(Glutamine!$E70&gt;0,Glutamine!#REF!+Glutamine!$E70*Glutamine!AR69/'In Process Calc.'!$J72,"")</f>
        <v/>
      </c>
      <c r="AR78" s="244" t="str">
        <f>IF(Glutamine!$E70&gt;0,Glutamine!#REF!,"")</f>
        <v/>
      </c>
      <c r="AS78" s="244" t="str">
        <f>IF(Glutamine!$E70&gt;0,Glutamine!#REF!,"")</f>
        <v/>
      </c>
      <c r="AT78" s="244" t="str">
        <f>IF(Glutamine!$E70&gt;0,Glutamine!#REF!,"")</f>
        <v/>
      </c>
      <c r="AU78" s="244" t="str">
        <f>IF(Glutamine!$E70&gt;0,Glutamine!#REF!,"")</f>
        <v/>
      </c>
      <c r="AV78" s="244" t="str">
        <f>IF(Glutamine!$E70&gt;0,Glutamine!#REF!,"")</f>
        <v/>
      </c>
      <c r="AW78" s="244" t="str">
        <f>IF(Glutamine!$E70&gt;0,Glutamine!#REF!,"")</f>
        <v/>
      </c>
      <c r="AX78" s="244" t="str">
        <f>IF(Glutamine!$E70&gt;0,Glutamine!#REF!,"")</f>
        <v/>
      </c>
      <c r="AY78" s="244" t="str">
        <f>IF(Glutamine!$E70&gt;0,Glutamine!#REF!,"")</f>
        <v/>
      </c>
      <c r="AZ78" s="244" t="str">
        <f>IF(Glutamine!$E70&gt;0,Glutamine!#REF!,"")</f>
        <v/>
      </c>
      <c r="BA78" s="244" t="str">
        <f>IF(Glutamine!$E70&gt;0,Glutamine!#REF!,"")</f>
        <v/>
      </c>
      <c r="BB78" s="244" t="str">
        <f>IF(Glutamine!$E70&gt;0,Glutamine!#REF!,"")</f>
        <v/>
      </c>
      <c r="BC78" s="244" t="str">
        <f>IF(Glutamine!$E70&gt;0,Glutamine!#REF!,"")</f>
        <v/>
      </c>
      <c r="BD78" s="244" t="str">
        <f>IF(Glutamine!$E70&gt;0,Glutamine!#REF!,"")</f>
        <v/>
      </c>
      <c r="BE78" s="244" t="str">
        <f>IF(Glutamine!$E70&gt;0,Glutamine!#REF!,"")</f>
        <v/>
      </c>
      <c r="BF78" s="244" t="str">
        <f>IF(Glutamine!$E70&gt;0,Glutamine!#REF!,"")</f>
        <v/>
      </c>
      <c r="BG78" s="244" t="str">
        <f>IF(Glutamine!$E70&gt;0,Glutamine!#REF!,"")</f>
        <v/>
      </c>
      <c r="BH78" s="244" t="str">
        <f>IF(Glutamine!$E70&gt;0,Glutamine!#REF!,"")</f>
        <v/>
      </c>
      <c r="BI78" s="244" t="str">
        <f>IF(Glutamine!$E70&gt;0,Glutamine!#REF!,"")</f>
        <v/>
      </c>
      <c r="BJ78" s="244" t="str">
        <f>IF(Glutamine!$E70&gt;0,Glutamine!#REF!,"")</f>
        <v/>
      </c>
      <c r="BK78" s="244" t="str">
        <f>IF(Glutamine!$E70&gt;0,Glutamine!#REF!,"")</f>
        <v/>
      </c>
      <c r="BL78" s="244" t="str">
        <f>IF(Glutamine!$E70&gt;0,Glutamine!#REF!,"")</f>
        <v/>
      </c>
      <c r="BM78" s="244" t="str">
        <f>IF(Glutamine!$E70&gt;0,Glutamine!#REF!,"")</f>
        <v/>
      </c>
      <c r="BN78" s="244" t="str">
        <f>IF(Glutamine!$E70&gt;0,'In Process Calc.'!B71,"")</f>
        <v/>
      </c>
      <c r="BO78" s="244" t="str">
        <f>IF(Glutamine!$E70&gt;0,'In Process Calc.'!C71,"")</f>
        <v/>
      </c>
    </row>
    <row r="79" spans="1:67">
      <c r="A79" s="238" t="str">
        <f>IF(Glutamine!$E71&gt;0,Glutamine!$B$1,"")</f>
        <v/>
      </c>
      <c r="B79" s="238" t="str">
        <f>IF(Glutamine!$E71&gt;0,Glutamine!A70+0.1,"")</f>
        <v/>
      </c>
      <c r="C79" s="242" t="str">
        <f>IF(Glutamine!$E71&gt;0,Glutamine!B70,"")</f>
        <v/>
      </c>
      <c r="D79" s="247" t="str">
        <f>IF(Glutamine!$E71&gt;0,Glutamine!C70,"")</f>
        <v/>
      </c>
      <c r="E79" s="238" t="str">
        <f>IF(Glutamine!$E71&gt;0,Glutamine!D70,"")</f>
        <v/>
      </c>
      <c r="F79" s="238" t="str">
        <f>IF(Glutamine!$E71&gt;0,Glutamine!E70,"")</f>
        <v/>
      </c>
      <c r="G79" s="238" t="str">
        <f>IF(Glutamine!$E71&gt;0,Glutamine!G70,"")</f>
        <v/>
      </c>
      <c r="H79" s="243" t="str">
        <f>IF(Glutamine!$E71&gt;0,Glutamine!H70,"")</f>
        <v/>
      </c>
      <c r="I79" s="243" t="str">
        <f>IF(Glutamine!$E71&gt;0,Glutamine!I70,"")</f>
        <v/>
      </c>
      <c r="J79" s="243" t="str">
        <f>IF(Glutamine!$E71&gt;0,Glutamine!J70,"")</f>
        <v/>
      </c>
      <c r="K79" s="243" t="str">
        <f>IF(Glutamine!$E71&gt;0,Glutamine!K70,"")</f>
        <v/>
      </c>
      <c r="L79" s="238" t="str">
        <f>IF(Glutamine!$E71&gt;0,Glutamine!L70,"")</f>
        <v/>
      </c>
      <c r="M79" s="238" t="str">
        <f>IF(Glutamine!$E71&gt;0,Glutamine!M70,"")</f>
        <v/>
      </c>
      <c r="N79" s="238" t="str">
        <f>IF(Glutamine!$E71&gt;0,Glutamine!N70,"")</f>
        <v/>
      </c>
      <c r="O79" s="238" t="str">
        <f>IF(Glutamine!$E71&gt;0,Glutamine!O70,"")</f>
        <v/>
      </c>
      <c r="P79" s="238" t="str">
        <f>IF(Glutamine!$E71&gt;0,Glutamine!P70,"")</f>
        <v/>
      </c>
      <c r="Q79" s="238" t="str">
        <f>IF(Glutamine!$E71&gt;0,Glutamine!Q70,"")</f>
        <v/>
      </c>
      <c r="R79" s="238" t="str">
        <f>IF(Glutamine!$E71&gt;0,Glutamine!R70,"")</f>
        <v/>
      </c>
      <c r="S79" s="238" t="str">
        <f>IF(Glutamine!$E71&gt;0,Glutamine!S70,"")</f>
        <v/>
      </c>
      <c r="T79" s="244" t="str">
        <f>IF(Glutamine!$E71&gt;0,Glutamine!T70+Glutamine!$E71*Glutamine!#REF!/'In Process Calc.'!$J73,"")</f>
        <v/>
      </c>
      <c r="U79" s="244" t="str">
        <f>IF(Glutamine!$E71&gt;0,Glutamine!U70+Glutamine!$E71*Glutamine!#REF!/'In Process Calc.'!$J73,"")</f>
        <v/>
      </c>
      <c r="V79" s="244" t="str">
        <f>IF(Glutamine!$E71&gt;0,Glutamine!V70+Glutamine!$E71*Glutamine!#REF!/'In Process Calc.'!$J73,"")</f>
        <v/>
      </c>
      <c r="W79" s="244" t="str">
        <f>IF(Glutamine!$E71&gt;0,Glutamine!W70+Glutamine!$E71*Glutamine!#REF!/'In Process Calc.'!$J73,"")</f>
        <v/>
      </c>
      <c r="X79" s="244" t="str">
        <f>IF(Glutamine!$E71&gt;0,Glutamine!X70+Glutamine!$E71*Glutamine!#REF!/'In Process Calc.'!$J73,"")</f>
        <v/>
      </c>
      <c r="Y79" s="244" t="str">
        <f>IF(Glutamine!$E71&gt;0,Glutamine!Y70+Glutamine!$E71*Glutamine!#REF!/'In Process Calc.'!$J73,"")</f>
        <v/>
      </c>
      <c r="Z79" s="244" t="str">
        <f>IF(Glutamine!$E71&gt;0,Glutamine!Z70+Glutamine!$E71*Glutamine!#REF!/'In Process Calc.'!$J73,"")</f>
        <v/>
      </c>
      <c r="AA79" s="244" t="str">
        <f>IF(Glutamine!$E71&gt;0,Glutamine!AA70+Glutamine!$E71*Glutamine!#REF!/'In Process Calc.'!$J73,"")</f>
        <v/>
      </c>
      <c r="AB79" s="244" t="str">
        <f>IF(Glutamine!$E71&gt;0,Glutamine!AB70+Glutamine!$E71*Glutamine!#REF!/'In Process Calc.'!$J73,"")</f>
        <v/>
      </c>
      <c r="AC79" s="244" t="str">
        <f>IF(Glutamine!$E71&gt;0,Glutamine!AC70+Glutamine!$E71*Glutamine!#REF!/'In Process Calc.'!$J73,"")</f>
        <v/>
      </c>
      <c r="AD79" s="244" t="str">
        <f>IF(Glutamine!$E71&gt;0,Glutamine!AD70+Glutamine!$E71*Glutamine!#REF!/'In Process Calc.'!$J73,"")</f>
        <v/>
      </c>
      <c r="AE79" s="244" t="str">
        <f>IF(Glutamine!$E71&gt;0,Glutamine!AE70+Glutamine!$E71*Glutamine!#REF!/'In Process Calc.'!$J73,"")</f>
        <v/>
      </c>
      <c r="AF79" s="244" t="str">
        <f>IF(Glutamine!$E71&gt;0,Glutamine!AF70+Glutamine!$E71*Glutamine!#REF!/'In Process Calc.'!$J73,"")</f>
        <v/>
      </c>
      <c r="AG79" s="244" t="str">
        <f>IF(Glutamine!$E71&gt;0,Glutamine!AG70+Glutamine!$E71*Glutamine!#REF!/'In Process Calc.'!$J73,"")</f>
        <v/>
      </c>
      <c r="AH79" s="244" t="str">
        <f>IF(Glutamine!$E71&gt;0,Glutamine!AH70+Glutamine!$E71*Glutamine!#REF!/'In Process Calc.'!$J73,"")</f>
        <v/>
      </c>
      <c r="AI79" s="244" t="str">
        <f>IF(Glutamine!$E71&gt;0,Glutamine!AI70+Glutamine!$E71*Glutamine!#REF!/'In Process Calc.'!$J73,"")</f>
        <v/>
      </c>
      <c r="AJ79" s="244" t="str">
        <f>IF(Glutamine!$E71&gt;0,Glutamine!AJ70+Glutamine!$E71*Glutamine!#REF!/'In Process Calc.'!$J73,"")</f>
        <v/>
      </c>
      <c r="AK79" s="244" t="str">
        <f>IF(Glutamine!$E71&gt;0,Glutamine!AK70+Glutamine!$E71*Glutamine!#REF!/'In Process Calc.'!$J73,"")</f>
        <v/>
      </c>
      <c r="AL79" s="244" t="str">
        <f>IF(Glutamine!$E71&gt;0,Glutamine!AL70+Glutamine!$E71*Glutamine!#REF!/'In Process Calc.'!$J73,"")</f>
        <v/>
      </c>
      <c r="AM79" s="244" t="str">
        <f>IF(Glutamine!$E71&gt;0,Glutamine!AM70+Glutamine!$E71*Glutamine!#REF!/'In Process Calc.'!$J73,"")</f>
        <v/>
      </c>
      <c r="AN79" s="244" t="str">
        <f>IF(Glutamine!$E71&gt;0,Glutamine!AN70+Glutamine!$E71*Glutamine!#REF!/'In Process Calc.'!$J73,"")</f>
        <v/>
      </c>
      <c r="AO79" s="244" t="str">
        <f>IF(Glutamine!$E71&gt;0,Glutamine!AO70+Glutamine!$E71*Glutamine!#REF!/'In Process Calc.'!$J73,"")</f>
        <v/>
      </c>
      <c r="AP79" s="244" t="str">
        <f>IF(Glutamine!$E71&gt;0,Glutamine!AP70+Glutamine!$E71*Glutamine!AQ70/'In Process Calc.'!$J73,"")</f>
        <v/>
      </c>
      <c r="AQ79" s="244" t="str">
        <f>IF(Glutamine!$E71&gt;0,Glutamine!#REF!+Glutamine!$E71*Glutamine!AR70/'In Process Calc.'!$J73,"")</f>
        <v/>
      </c>
      <c r="AR79" s="244" t="str">
        <f>IF(Glutamine!$E71&gt;0,Glutamine!#REF!,"")</f>
        <v/>
      </c>
      <c r="AS79" s="244" t="str">
        <f>IF(Glutamine!$E71&gt;0,Glutamine!#REF!,"")</f>
        <v/>
      </c>
      <c r="AT79" s="244" t="str">
        <f>IF(Glutamine!$E71&gt;0,Glutamine!#REF!,"")</f>
        <v/>
      </c>
      <c r="AU79" s="244" t="str">
        <f>IF(Glutamine!$E71&gt;0,Glutamine!#REF!,"")</f>
        <v/>
      </c>
      <c r="AV79" s="244" t="str">
        <f>IF(Glutamine!$E71&gt;0,Glutamine!#REF!,"")</f>
        <v/>
      </c>
      <c r="AW79" s="244" t="str">
        <f>IF(Glutamine!$E71&gt;0,Glutamine!#REF!,"")</f>
        <v/>
      </c>
      <c r="AX79" s="244" t="str">
        <f>IF(Glutamine!$E71&gt;0,Glutamine!#REF!,"")</f>
        <v/>
      </c>
      <c r="AY79" s="244" t="str">
        <f>IF(Glutamine!$E71&gt;0,Glutamine!#REF!,"")</f>
        <v/>
      </c>
      <c r="AZ79" s="244" t="str">
        <f>IF(Glutamine!$E71&gt;0,Glutamine!#REF!,"")</f>
        <v/>
      </c>
      <c r="BA79" s="244" t="str">
        <f>IF(Glutamine!$E71&gt;0,Glutamine!#REF!,"")</f>
        <v/>
      </c>
      <c r="BB79" s="244" t="str">
        <f>IF(Glutamine!$E71&gt;0,Glutamine!#REF!,"")</f>
        <v/>
      </c>
      <c r="BC79" s="244" t="str">
        <f>IF(Glutamine!$E71&gt;0,Glutamine!#REF!,"")</f>
        <v/>
      </c>
      <c r="BD79" s="244" t="str">
        <f>IF(Glutamine!$E71&gt;0,Glutamine!#REF!,"")</f>
        <v/>
      </c>
      <c r="BE79" s="244" t="str">
        <f>IF(Glutamine!$E71&gt;0,Glutamine!#REF!,"")</f>
        <v/>
      </c>
      <c r="BF79" s="244" t="str">
        <f>IF(Glutamine!$E71&gt;0,Glutamine!#REF!,"")</f>
        <v/>
      </c>
      <c r="BG79" s="244" t="str">
        <f>IF(Glutamine!$E71&gt;0,Glutamine!#REF!,"")</f>
        <v/>
      </c>
      <c r="BH79" s="244" t="str">
        <f>IF(Glutamine!$E71&gt;0,Glutamine!#REF!,"")</f>
        <v/>
      </c>
      <c r="BI79" s="244" t="str">
        <f>IF(Glutamine!$E71&gt;0,Glutamine!#REF!,"")</f>
        <v/>
      </c>
      <c r="BJ79" s="244" t="str">
        <f>IF(Glutamine!$E71&gt;0,Glutamine!#REF!,"")</f>
        <v/>
      </c>
      <c r="BK79" s="244" t="str">
        <f>IF(Glutamine!$E71&gt;0,Glutamine!#REF!,"")</f>
        <v/>
      </c>
      <c r="BL79" s="244" t="str">
        <f>IF(Glutamine!$E71&gt;0,Glutamine!#REF!,"")</f>
        <v/>
      </c>
      <c r="BM79" s="244" t="str">
        <f>IF(Glutamine!$E71&gt;0,Glutamine!#REF!,"")</f>
        <v/>
      </c>
      <c r="BN79" s="244" t="str">
        <f>IF(Glutamine!$E71&gt;0,'In Process Calc.'!B72,"")</f>
        <v/>
      </c>
      <c r="BO79" s="244" t="str">
        <f>IF(Glutamine!$E71&gt;0,'In Process Calc.'!C72,"")</f>
        <v/>
      </c>
    </row>
    <row r="80" spans="1:67">
      <c r="A80" s="238" t="str">
        <f>IF(Glutamine!$E72&gt;0,Glutamine!$B$1,"")</f>
        <v/>
      </c>
      <c r="B80" s="238" t="str">
        <f>IF(Glutamine!$E72&gt;0,Glutamine!A71+0.1,"")</f>
        <v/>
      </c>
      <c r="C80" s="242" t="str">
        <f>IF(Glutamine!$E72&gt;0,Glutamine!B71,"")</f>
        <v/>
      </c>
      <c r="D80" s="247" t="str">
        <f>IF(Glutamine!$E72&gt;0,Glutamine!C71,"")</f>
        <v/>
      </c>
      <c r="E80" s="238" t="str">
        <f>IF(Glutamine!$E72&gt;0,Glutamine!D71,"")</f>
        <v/>
      </c>
      <c r="F80" s="238" t="str">
        <f>IF(Glutamine!$E72&gt;0,Glutamine!E71,"")</f>
        <v/>
      </c>
      <c r="G80" s="238" t="str">
        <f>IF(Glutamine!$E72&gt;0,Glutamine!G71,"")</f>
        <v/>
      </c>
      <c r="H80" s="243" t="str">
        <f>IF(Glutamine!$E72&gt;0,Glutamine!H71,"")</f>
        <v/>
      </c>
      <c r="I80" s="243" t="str">
        <f>IF(Glutamine!$E72&gt;0,Glutamine!I71,"")</f>
        <v/>
      </c>
      <c r="J80" s="243" t="str">
        <f>IF(Glutamine!$E72&gt;0,Glutamine!J71,"")</f>
        <v/>
      </c>
      <c r="K80" s="243" t="str">
        <f>IF(Glutamine!$E72&gt;0,Glutamine!K71,"")</f>
        <v/>
      </c>
      <c r="L80" s="238" t="str">
        <f>IF(Glutamine!$E72&gt;0,Glutamine!L71,"")</f>
        <v/>
      </c>
      <c r="M80" s="238" t="str">
        <f>IF(Glutamine!$E72&gt;0,Glutamine!M71,"")</f>
        <v/>
      </c>
      <c r="N80" s="238" t="str">
        <f>IF(Glutamine!$E72&gt;0,Glutamine!N71,"")</f>
        <v/>
      </c>
      <c r="O80" s="238" t="str">
        <f>IF(Glutamine!$E72&gt;0,Glutamine!O71,"")</f>
        <v/>
      </c>
      <c r="P80" s="238" t="str">
        <f>IF(Glutamine!$E72&gt;0,Glutamine!P71,"")</f>
        <v/>
      </c>
      <c r="Q80" s="238" t="str">
        <f>IF(Glutamine!$E72&gt;0,Glutamine!Q71,"")</f>
        <v/>
      </c>
      <c r="R80" s="238" t="str">
        <f>IF(Glutamine!$E72&gt;0,Glutamine!R71,"")</f>
        <v/>
      </c>
      <c r="S80" s="238" t="str">
        <f>IF(Glutamine!$E72&gt;0,Glutamine!S71,"")</f>
        <v/>
      </c>
      <c r="T80" s="244" t="str">
        <f>IF(Glutamine!$E72&gt;0,Glutamine!T71+Glutamine!$E72*Glutamine!#REF!/'In Process Calc.'!$J74,"")</f>
        <v/>
      </c>
      <c r="U80" s="244" t="str">
        <f>IF(Glutamine!$E72&gt;0,Glutamine!U71+Glutamine!$E72*Glutamine!#REF!/'In Process Calc.'!$J74,"")</f>
        <v/>
      </c>
      <c r="V80" s="244" t="str">
        <f>IF(Glutamine!$E72&gt;0,Glutamine!V71+Glutamine!$E72*Glutamine!#REF!/'In Process Calc.'!$J74,"")</f>
        <v/>
      </c>
      <c r="W80" s="244" t="str">
        <f>IF(Glutamine!$E72&gt;0,Glutamine!W71+Glutamine!$E72*Glutamine!#REF!/'In Process Calc.'!$J74,"")</f>
        <v/>
      </c>
      <c r="X80" s="244" t="str">
        <f>IF(Glutamine!$E72&gt;0,Glutamine!X71+Glutamine!$E72*Glutamine!#REF!/'In Process Calc.'!$J74,"")</f>
        <v/>
      </c>
      <c r="Y80" s="244" t="str">
        <f>IF(Glutamine!$E72&gt;0,Glutamine!Y71+Glutamine!$E72*Glutamine!#REF!/'In Process Calc.'!$J74,"")</f>
        <v/>
      </c>
      <c r="Z80" s="244" t="str">
        <f>IF(Glutamine!$E72&gt;0,Glutamine!Z71+Glutamine!$E72*Glutamine!#REF!/'In Process Calc.'!$J74,"")</f>
        <v/>
      </c>
      <c r="AA80" s="244" t="str">
        <f>IF(Glutamine!$E72&gt;0,Glutamine!AA71+Glutamine!$E72*Glutamine!#REF!/'In Process Calc.'!$J74,"")</f>
        <v/>
      </c>
      <c r="AB80" s="244" t="str">
        <f>IF(Glutamine!$E72&gt;0,Glutamine!AB71+Glutamine!$E72*Glutamine!#REF!/'In Process Calc.'!$J74,"")</f>
        <v/>
      </c>
      <c r="AC80" s="244" t="str">
        <f>IF(Glutamine!$E72&gt;0,Glutamine!AC71+Glutamine!$E72*Glutamine!#REF!/'In Process Calc.'!$J74,"")</f>
        <v/>
      </c>
      <c r="AD80" s="244" t="str">
        <f>IF(Glutamine!$E72&gt;0,Glutamine!AD71+Glutamine!$E72*Glutamine!#REF!/'In Process Calc.'!$J74,"")</f>
        <v/>
      </c>
      <c r="AE80" s="244" t="str">
        <f>IF(Glutamine!$E72&gt;0,Glutamine!AE71+Glutamine!$E72*Glutamine!#REF!/'In Process Calc.'!$J74,"")</f>
        <v/>
      </c>
      <c r="AF80" s="244" t="str">
        <f>IF(Glutamine!$E72&gt;0,Glutamine!AF71+Glutamine!$E72*Glutamine!#REF!/'In Process Calc.'!$J74,"")</f>
        <v/>
      </c>
      <c r="AG80" s="244" t="str">
        <f>IF(Glutamine!$E72&gt;0,Glutamine!AG71+Glutamine!$E72*Glutamine!#REF!/'In Process Calc.'!$J74,"")</f>
        <v/>
      </c>
      <c r="AH80" s="244" t="str">
        <f>IF(Glutamine!$E72&gt;0,Glutamine!AH71+Glutamine!$E72*Glutamine!#REF!/'In Process Calc.'!$J74,"")</f>
        <v/>
      </c>
      <c r="AI80" s="244" t="str">
        <f>IF(Glutamine!$E72&gt;0,Glutamine!AI71+Glutamine!$E72*Glutamine!#REF!/'In Process Calc.'!$J74,"")</f>
        <v/>
      </c>
      <c r="AJ80" s="244" t="str">
        <f>IF(Glutamine!$E72&gt;0,Glutamine!AJ71+Glutamine!$E72*Glutamine!#REF!/'In Process Calc.'!$J74,"")</f>
        <v/>
      </c>
      <c r="AK80" s="244" t="str">
        <f>IF(Glutamine!$E72&gt;0,Glutamine!AK71+Glutamine!$E72*Glutamine!#REF!/'In Process Calc.'!$J74,"")</f>
        <v/>
      </c>
      <c r="AL80" s="244" t="str">
        <f>IF(Glutamine!$E72&gt;0,Glutamine!AL71+Glutamine!$E72*Glutamine!#REF!/'In Process Calc.'!$J74,"")</f>
        <v/>
      </c>
      <c r="AM80" s="244" t="str">
        <f>IF(Glutamine!$E72&gt;0,Glutamine!AM71+Glutamine!$E72*Glutamine!#REF!/'In Process Calc.'!$J74,"")</f>
        <v/>
      </c>
      <c r="AN80" s="244" t="str">
        <f>IF(Glutamine!$E72&gt;0,Glutamine!AN71+Glutamine!$E72*Glutamine!#REF!/'In Process Calc.'!$J74,"")</f>
        <v/>
      </c>
      <c r="AO80" s="244" t="str">
        <f>IF(Glutamine!$E72&gt;0,Glutamine!AO71+Glutamine!$E72*Glutamine!#REF!/'In Process Calc.'!$J74,"")</f>
        <v/>
      </c>
      <c r="AP80" s="244" t="str">
        <f>IF(Glutamine!$E72&gt;0,Glutamine!AP71+Glutamine!$E72*Glutamine!AQ71/'In Process Calc.'!$J74,"")</f>
        <v/>
      </c>
      <c r="AQ80" s="244" t="str">
        <f>IF(Glutamine!$E72&gt;0,Glutamine!#REF!+Glutamine!$E72*Glutamine!AR71/'In Process Calc.'!$J74,"")</f>
        <v/>
      </c>
      <c r="AR80" s="244" t="str">
        <f>IF(Glutamine!$E72&gt;0,Glutamine!#REF!,"")</f>
        <v/>
      </c>
      <c r="AS80" s="244" t="str">
        <f>IF(Glutamine!$E72&gt;0,Glutamine!#REF!,"")</f>
        <v/>
      </c>
      <c r="AT80" s="244" t="str">
        <f>IF(Glutamine!$E72&gt;0,Glutamine!#REF!,"")</f>
        <v/>
      </c>
      <c r="AU80" s="244" t="str">
        <f>IF(Glutamine!$E72&gt;0,Glutamine!#REF!,"")</f>
        <v/>
      </c>
      <c r="AV80" s="244" t="str">
        <f>IF(Glutamine!$E72&gt;0,Glutamine!#REF!,"")</f>
        <v/>
      </c>
      <c r="AW80" s="244" t="str">
        <f>IF(Glutamine!$E72&gt;0,Glutamine!#REF!,"")</f>
        <v/>
      </c>
      <c r="AX80" s="244" t="str">
        <f>IF(Glutamine!$E72&gt;0,Glutamine!#REF!,"")</f>
        <v/>
      </c>
      <c r="AY80" s="244" t="str">
        <f>IF(Glutamine!$E72&gt;0,Glutamine!#REF!,"")</f>
        <v/>
      </c>
      <c r="AZ80" s="244" t="str">
        <f>IF(Glutamine!$E72&gt;0,Glutamine!#REF!,"")</f>
        <v/>
      </c>
      <c r="BA80" s="244" t="str">
        <f>IF(Glutamine!$E72&gt;0,Glutamine!#REF!,"")</f>
        <v/>
      </c>
      <c r="BB80" s="244" t="str">
        <f>IF(Glutamine!$E72&gt;0,Glutamine!#REF!,"")</f>
        <v/>
      </c>
      <c r="BC80" s="244" t="str">
        <f>IF(Glutamine!$E72&gt;0,Glutamine!#REF!,"")</f>
        <v/>
      </c>
      <c r="BD80" s="244" t="str">
        <f>IF(Glutamine!$E72&gt;0,Glutamine!#REF!,"")</f>
        <v/>
      </c>
      <c r="BE80" s="244" t="str">
        <f>IF(Glutamine!$E72&gt;0,Glutamine!#REF!,"")</f>
        <v/>
      </c>
      <c r="BF80" s="244" t="str">
        <f>IF(Glutamine!$E72&gt;0,Glutamine!#REF!,"")</f>
        <v/>
      </c>
      <c r="BG80" s="244" t="str">
        <f>IF(Glutamine!$E72&gt;0,Glutamine!#REF!,"")</f>
        <v/>
      </c>
      <c r="BH80" s="244" t="str">
        <f>IF(Glutamine!$E72&gt;0,Glutamine!#REF!,"")</f>
        <v/>
      </c>
      <c r="BI80" s="244" t="str">
        <f>IF(Glutamine!$E72&gt;0,Glutamine!#REF!,"")</f>
        <v/>
      </c>
      <c r="BJ80" s="244" t="str">
        <f>IF(Glutamine!$E72&gt;0,Glutamine!#REF!,"")</f>
        <v/>
      </c>
      <c r="BK80" s="244" t="str">
        <f>IF(Glutamine!$E72&gt;0,Glutamine!#REF!,"")</f>
        <v/>
      </c>
      <c r="BL80" s="244" t="str">
        <f>IF(Glutamine!$E72&gt;0,Glutamine!#REF!,"")</f>
        <v/>
      </c>
      <c r="BM80" s="244" t="str">
        <f>IF(Glutamine!$E72&gt;0,Glutamine!#REF!,"")</f>
        <v/>
      </c>
      <c r="BN80" s="244" t="str">
        <f>IF(Glutamine!$E72&gt;0,'In Process Calc.'!B73,"")</f>
        <v/>
      </c>
      <c r="BO80" s="244" t="str">
        <f>IF(Glutamine!$E72&gt;0,'In Process Calc.'!C73,"")</f>
        <v/>
      </c>
    </row>
    <row r="81" spans="1:67">
      <c r="A81" s="238" t="str">
        <f>IF(Glutamine!$E73&gt;0,Glutamine!$B$1,"")</f>
        <v/>
      </c>
      <c r="B81" s="238" t="str">
        <f>IF(Glutamine!$E73&gt;0,Glutamine!A72+0.1,"")</f>
        <v/>
      </c>
      <c r="C81" s="242" t="str">
        <f>IF(Glutamine!$E73&gt;0,Glutamine!B72,"")</f>
        <v/>
      </c>
      <c r="D81" s="247" t="str">
        <f>IF(Glutamine!$E73&gt;0,Glutamine!C72,"")</f>
        <v/>
      </c>
      <c r="E81" s="238" t="str">
        <f>IF(Glutamine!$E73&gt;0,Glutamine!D72,"")</f>
        <v/>
      </c>
      <c r="F81" s="238" t="str">
        <f>IF(Glutamine!$E73&gt;0,Glutamine!E72,"")</f>
        <v/>
      </c>
      <c r="G81" s="238" t="str">
        <f>IF(Glutamine!$E73&gt;0,Glutamine!G72,"")</f>
        <v/>
      </c>
      <c r="H81" s="243" t="str">
        <f>IF(Glutamine!$E73&gt;0,Glutamine!H72,"")</f>
        <v/>
      </c>
      <c r="I81" s="243" t="str">
        <f>IF(Glutamine!$E73&gt;0,Glutamine!I72,"")</f>
        <v/>
      </c>
      <c r="J81" s="243" t="str">
        <f>IF(Glutamine!$E73&gt;0,Glutamine!J72,"")</f>
        <v/>
      </c>
      <c r="K81" s="243" t="str">
        <f>IF(Glutamine!$E73&gt;0,Glutamine!K72,"")</f>
        <v/>
      </c>
      <c r="L81" s="238" t="str">
        <f>IF(Glutamine!$E73&gt;0,Glutamine!L72,"")</f>
        <v/>
      </c>
      <c r="M81" s="238" t="str">
        <f>IF(Glutamine!$E73&gt;0,Glutamine!M72,"")</f>
        <v/>
      </c>
      <c r="N81" s="238" t="str">
        <f>IF(Glutamine!$E73&gt;0,Glutamine!N72,"")</f>
        <v/>
      </c>
      <c r="O81" s="238" t="str">
        <f>IF(Glutamine!$E73&gt;0,Glutamine!O72,"")</f>
        <v/>
      </c>
      <c r="P81" s="238" t="str">
        <f>IF(Glutamine!$E73&gt;0,Glutamine!P72,"")</f>
        <v/>
      </c>
      <c r="Q81" s="238" t="str">
        <f>IF(Glutamine!$E73&gt;0,Glutamine!Q72,"")</f>
        <v/>
      </c>
      <c r="R81" s="238" t="str">
        <f>IF(Glutamine!$E73&gt;0,Glutamine!R72,"")</f>
        <v/>
      </c>
      <c r="S81" s="238" t="str">
        <f>IF(Glutamine!$E73&gt;0,Glutamine!S72,"")</f>
        <v/>
      </c>
      <c r="T81" s="244" t="str">
        <f>IF(Glutamine!$E73&gt;0,Glutamine!T72+Glutamine!$E73*Glutamine!#REF!/'In Process Calc.'!$J75,"")</f>
        <v/>
      </c>
      <c r="U81" s="244" t="str">
        <f>IF(Glutamine!$E73&gt;0,Glutamine!U72+Glutamine!$E73*Glutamine!#REF!/'In Process Calc.'!$J75,"")</f>
        <v/>
      </c>
      <c r="V81" s="244" t="str">
        <f>IF(Glutamine!$E73&gt;0,Glutamine!V72+Glutamine!$E73*Glutamine!#REF!/'In Process Calc.'!$J75,"")</f>
        <v/>
      </c>
      <c r="W81" s="244" t="str">
        <f>IF(Glutamine!$E73&gt;0,Glutamine!W72+Glutamine!$E73*Glutamine!#REF!/'In Process Calc.'!$J75,"")</f>
        <v/>
      </c>
      <c r="X81" s="244" t="str">
        <f>IF(Glutamine!$E73&gt;0,Glutamine!X72+Glutamine!$E73*Glutamine!#REF!/'In Process Calc.'!$J75,"")</f>
        <v/>
      </c>
      <c r="Y81" s="244" t="str">
        <f>IF(Glutamine!$E73&gt;0,Glutamine!Y72+Glutamine!$E73*Glutamine!#REF!/'In Process Calc.'!$J75,"")</f>
        <v/>
      </c>
      <c r="Z81" s="244" t="str">
        <f>IF(Glutamine!$E73&gt;0,Glutamine!Z72+Glutamine!$E73*Glutamine!#REF!/'In Process Calc.'!$J75,"")</f>
        <v/>
      </c>
      <c r="AA81" s="244" t="str">
        <f>IF(Glutamine!$E73&gt;0,Glutamine!AA72+Glutamine!$E73*Glutamine!#REF!/'In Process Calc.'!$J75,"")</f>
        <v/>
      </c>
      <c r="AB81" s="244" t="str">
        <f>IF(Glutamine!$E73&gt;0,Glutamine!AB72+Glutamine!$E73*Glutamine!#REF!/'In Process Calc.'!$J75,"")</f>
        <v/>
      </c>
      <c r="AC81" s="244" t="str">
        <f>IF(Glutamine!$E73&gt;0,Glutamine!AC72+Glutamine!$E73*Glutamine!#REF!/'In Process Calc.'!$J75,"")</f>
        <v/>
      </c>
      <c r="AD81" s="244" t="str">
        <f>IF(Glutamine!$E73&gt;0,Glutamine!AD72+Glutamine!$E73*Glutamine!#REF!/'In Process Calc.'!$J75,"")</f>
        <v/>
      </c>
      <c r="AE81" s="244" t="str">
        <f>IF(Glutamine!$E73&gt;0,Glutamine!AE72+Glutamine!$E73*Glutamine!#REF!/'In Process Calc.'!$J75,"")</f>
        <v/>
      </c>
      <c r="AF81" s="244" t="str">
        <f>IF(Glutamine!$E73&gt;0,Glutamine!AF72+Glutamine!$E73*Glutamine!#REF!/'In Process Calc.'!$J75,"")</f>
        <v/>
      </c>
      <c r="AG81" s="244" t="str">
        <f>IF(Glutamine!$E73&gt;0,Glutamine!AG72+Glutamine!$E73*Glutamine!#REF!/'In Process Calc.'!$J75,"")</f>
        <v/>
      </c>
      <c r="AH81" s="244" t="str">
        <f>IF(Glutamine!$E73&gt;0,Glutamine!AH72+Glutamine!$E73*Glutamine!#REF!/'In Process Calc.'!$J75,"")</f>
        <v/>
      </c>
      <c r="AI81" s="244" t="str">
        <f>IF(Glutamine!$E73&gt;0,Glutamine!AI72+Glutamine!$E73*Glutamine!#REF!/'In Process Calc.'!$J75,"")</f>
        <v/>
      </c>
      <c r="AJ81" s="244" t="str">
        <f>IF(Glutamine!$E73&gt;0,Glutamine!AJ72+Glutamine!$E73*Glutamine!#REF!/'In Process Calc.'!$J75,"")</f>
        <v/>
      </c>
      <c r="AK81" s="244" t="str">
        <f>IF(Glutamine!$E73&gt;0,Glutamine!AK72+Glutamine!$E73*Glutamine!#REF!/'In Process Calc.'!$J75,"")</f>
        <v/>
      </c>
      <c r="AL81" s="244" t="str">
        <f>IF(Glutamine!$E73&gt;0,Glutamine!AL72+Glutamine!$E73*Glutamine!#REF!/'In Process Calc.'!$J75,"")</f>
        <v/>
      </c>
      <c r="AM81" s="244" t="str">
        <f>IF(Glutamine!$E73&gt;0,Glutamine!AM72+Glutamine!$E73*Glutamine!#REF!/'In Process Calc.'!$J75,"")</f>
        <v/>
      </c>
      <c r="AN81" s="244" t="str">
        <f>IF(Glutamine!$E73&gt;0,Glutamine!AN72+Glutamine!$E73*Glutamine!#REF!/'In Process Calc.'!$J75,"")</f>
        <v/>
      </c>
      <c r="AO81" s="244" t="str">
        <f>IF(Glutamine!$E73&gt;0,Glutamine!AO72+Glutamine!$E73*Glutamine!#REF!/'In Process Calc.'!$J75,"")</f>
        <v/>
      </c>
      <c r="AP81" s="244" t="str">
        <f>IF(Glutamine!$E73&gt;0,Glutamine!AP72+Glutamine!$E73*Glutamine!AQ72/'In Process Calc.'!$J75,"")</f>
        <v/>
      </c>
      <c r="AQ81" s="244" t="str">
        <f>IF(Glutamine!$E73&gt;0,Glutamine!#REF!+Glutamine!$E73*Glutamine!AR72/'In Process Calc.'!$J75,"")</f>
        <v/>
      </c>
      <c r="AR81" s="244" t="str">
        <f>IF(Glutamine!$E73&gt;0,Glutamine!#REF!,"")</f>
        <v/>
      </c>
      <c r="AS81" s="244" t="str">
        <f>IF(Glutamine!$E73&gt;0,Glutamine!#REF!,"")</f>
        <v/>
      </c>
      <c r="AT81" s="244" t="str">
        <f>IF(Glutamine!$E73&gt;0,Glutamine!#REF!,"")</f>
        <v/>
      </c>
      <c r="AU81" s="244" t="str">
        <f>IF(Glutamine!$E73&gt;0,Glutamine!#REF!,"")</f>
        <v/>
      </c>
      <c r="AV81" s="244" t="str">
        <f>IF(Glutamine!$E73&gt;0,Glutamine!#REF!,"")</f>
        <v/>
      </c>
      <c r="AW81" s="244" t="str">
        <f>IF(Glutamine!$E73&gt;0,Glutamine!#REF!,"")</f>
        <v/>
      </c>
      <c r="AX81" s="244" t="str">
        <f>IF(Glutamine!$E73&gt;0,Glutamine!#REF!,"")</f>
        <v/>
      </c>
      <c r="AY81" s="244" t="str">
        <f>IF(Glutamine!$E73&gt;0,Glutamine!#REF!,"")</f>
        <v/>
      </c>
      <c r="AZ81" s="244" t="str">
        <f>IF(Glutamine!$E73&gt;0,Glutamine!#REF!,"")</f>
        <v/>
      </c>
      <c r="BA81" s="244" t="str">
        <f>IF(Glutamine!$E73&gt;0,Glutamine!#REF!,"")</f>
        <v/>
      </c>
      <c r="BB81" s="244" t="str">
        <f>IF(Glutamine!$E73&gt;0,Glutamine!#REF!,"")</f>
        <v/>
      </c>
      <c r="BC81" s="244" t="str">
        <f>IF(Glutamine!$E73&gt;0,Glutamine!#REF!,"")</f>
        <v/>
      </c>
      <c r="BD81" s="244" t="str">
        <f>IF(Glutamine!$E73&gt;0,Glutamine!#REF!,"")</f>
        <v/>
      </c>
      <c r="BE81" s="244" t="str">
        <f>IF(Glutamine!$E73&gt;0,Glutamine!#REF!,"")</f>
        <v/>
      </c>
      <c r="BF81" s="244" t="str">
        <f>IF(Glutamine!$E73&gt;0,Glutamine!#REF!,"")</f>
        <v/>
      </c>
      <c r="BG81" s="244" t="str">
        <f>IF(Glutamine!$E73&gt;0,Glutamine!#REF!,"")</f>
        <v/>
      </c>
      <c r="BH81" s="244" t="str">
        <f>IF(Glutamine!$E73&gt;0,Glutamine!#REF!,"")</f>
        <v/>
      </c>
      <c r="BI81" s="244" t="str">
        <f>IF(Glutamine!$E73&gt;0,Glutamine!#REF!,"")</f>
        <v/>
      </c>
      <c r="BJ81" s="244" t="str">
        <f>IF(Glutamine!$E73&gt;0,Glutamine!#REF!,"")</f>
        <v/>
      </c>
      <c r="BK81" s="244" t="str">
        <f>IF(Glutamine!$E73&gt;0,Glutamine!#REF!,"")</f>
        <v/>
      </c>
      <c r="BL81" s="244" t="str">
        <f>IF(Glutamine!$E73&gt;0,Glutamine!#REF!,"")</f>
        <v/>
      </c>
      <c r="BM81" s="244" t="str">
        <f>IF(Glutamine!$E73&gt;0,Glutamine!#REF!,"")</f>
        <v/>
      </c>
      <c r="BN81" s="244" t="str">
        <f>IF(Glutamine!$E73&gt;0,'In Process Calc.'!B74,"")</f>
        <v/>
      </c>
      <c r="BO81" s="244" t="str">
        <f>IF(Glutamine!$E73&gt;0,'In Process Calc.'!C74,"")</f>
        <v/>
      </c>
    </row>
    <row r="82" spans="1:67">
      <c r="A82" s="238" t="str">
        <f>IF(Glutamine!$E74&gt;0,Glutamine!$B$1,"")</f>
        <v/>
      </c>
      <c r="B82" s="238" t="str">
        <f>IF(Glutamine!$E74&gt;0,Glutamine!A73+0.1,"")</f>
        <v/>
      </c>
      <c r="C82" s="242" t="str">
        <f>IF(Glutamine!$E74&gt;0,Glutamine!B73,"")</f>
        <v/>
      </c>
      <c r="D82" s="247" t="str">
        <f>IF(Glutamine!$E74&gt;0,Glutamine!C73,"")</f>
        <v/>
      </c>
      <c r="E82" s="238" t="str">
        <f>IF(Glutamine!$E74&gt;0,Glutamine!D73,"")</f>
        <v/>
      </c>
      <c r="F82" s="238" t="str">
        <f>IF(Glutamine!$E74&gt;0,Glutamine!E73,"")</f>
        <v/>
      </c>
      <c r="G82" s="238" t="str">
        <f>IF(Glutamine!$E74&gt;0,Glutamine!G73,"")</f>
        <v/>
      </c>
      <c r="H82" s="243" t="str">
        <f>IF(Glutamine!$E74&gt;0,Glutamine!H73,"")</f>
        <v/>
      </c>
      <c r="I82" s="243" t="str">
        <f>IF(Glutamine!$E74&gt;0,Glutamine!I73,"")</f>
        <v/>
      </c>
      <c r="J82" s="243" t="str">
        <f>IF(Glutamine!$E74&gt;0,Glutamine!J73,"")</f>
        <v/>
      </c>
      <c r="K82" s="243" t="str">
        <f>IF(Glutamine!$E74&gt;0,Glutamine!K73,"")</f>
        <v/>
      </c>
      <c r="L82" s="238" t="str">
        <f>IF(Glutamine!$E74&gt;0,Glutamine!L73,"")</f>
        <v/>
      </c>
      <c r="M82" s="238" t="str">
        <f>IF(Glutamine!$E74&gt;0,Glutamine!M73,"")</f>
        <v/>
      </c>
      <c r="N82" s="238" t="str">
        <f>IF(Glutamine!$E74&gt;0,Glutamine!N73,"")</f>
        <v/>
      </c>
      <c r="O82" s="238" t="str">
        <f>IF(Glutamine!$E74&gt;0,Glutamine!O73,"")</f>
        <v/>
      </c>
      <c r="P82" s="238" t="str">
        <f>IF(Glutamine!$E74&gt;0,Glutamine!P73,"")</f>
        <v/>
      </c>
      <c r="Q82" s="238" t="str">
        <f>IF(Glutamine!$E74&gt;0,Glutamine!Q73,"")</f>
        <v/>
      </c>
      <c r="R82" s="238" t="str">
        <f>IF(Glutamine!$E74&gt;0,Glutamine!R73,"")</f>
        <v/>
      </c>
      <c r="S82" s="238" t="str">
        <f>IF(Glutamine!$E74&gt;0,Glutamine!S73,"")</f>
        <v/>
      </c>
      <c r="T82" s="244" t="str">
        <f>IF(Glutamine!$E74&gt;0,Glutamine!T73+Glutamine!$E74*Glutamine!#REF!/'In Process Calc.'!$J76,"")</f>
        <v/>
      </c>
      <c r="U82" s="244" t="str">
        <f>IF(Glutamine!$E74&gt;0,Glutamine!U73+Glutamine!$E74*Glutamine!#REF!/'In Process Calc.'!$J76,"")</f>
        <v/>
      </c>
      <c r="V82" s="244" t="str">
        <f>IF(Glutamine!$E74&gt;0,Glutamine!V73+Glutamine!$E74*Glutamine!#REF!/'In Process Calc.'!$J76,"")</f>
        <v/>
      </c>
      <c r="W82" s="244" t="str">
        <f>IF(Glutamine!$E74&gt;0,Glutamine!W73+Glutamine!$E74*Glutamine!#REF!/'In Process Calc.'!$J76,"")</f>
        <v/>
      </c>
      <c r="X82" s="244" t="str">
        <f>IF(Glutamine!$E74&gt;0,Glutamine!X73+Glutamine!$E74*Glutamine!#REF!/'In Process Calc.'!$J76,"")</f>
        <v/>
      </c>
      <c r="Y82" s="244" t="str">
        <f>IF(Glutamine!$E74&gt;0,Glutamine!Y73+Glutamine!$E74*Glutamine!#REF!/'In Process Calc.'!$J76,"")</f>
        <v/>
      </c>
      <c r="Z82" s="244" t="str">
        <f>IF(Glutamine!$E74&gt;0,Glutamine!Z73+Glutamine!$E74*Glutamine!#REF!/'In Process Calc.'!$J76,"")</f>
        <v/>
      </c>
      <c r="AA82" s="244" t="str">
        <f>IF(Glutamine!$E74&gt;0,Glutamine!AA73+Glutamine!$E74*Glutamine!#REF!/'In Process Calc.'!$J76,"")</f>
        <v/>
      </c>
      <c r="AB82" s="244" t="str">
        <f>IF(Glutamine!$E74&gt;0,Glutamine!AB73+Glutamine!$E74*Glutamine!#REF!/'In Process Calc.'!$J76,"")</f>
        <v/>
      </c>
      <c r="AC82" s="244" t="str">
        <f>IF(Glutamine!$E74&gt;0,Glutamine!AC73+Glutamine!$E74*Glutamine!#REF!/'In Process Calc.'!$J76,"")</f>
        <v/>
      </c>
      <c r="AD82" s="244" t="str">
        <f>IF(Glutamine!$E74&gt;0,Glutamine!AD73+Glutamine!$E74*Glutamine!#REF!/'In Process Calc.'!$J76,"")</f>
        <v/>
      </c>
      <c r="AE82" s="244" t="str">
        <f>IF(Glutamine!$E74&gt;0,Glutamine!AE73+Glutamine!$E74*Glutamine!#REF!/'In Process Calc.'!$J76,"")</f>
        <v/>
      </c>
      <c r="AF82" s="244" t="str">
        <f>IF(Glutamine!$E74&gt;0,Glutamine!AF73+Glutamine!$E74*Glutamine!#REF!/'In Process Calc.'!$J76,"")</f>
        <v/>
      </c>
      <c r="AG82" s="244" t="str">
        <f>IF(Glutamine!$E74&gt;0,Glutamine!AG73+Glutamine!$E74*Glutamine!#REF!/'In Process Calc.'!$J76,"")</f>
        <v/>
      </c>
      <c r="AH82" s="244" t="str">
        <f>IF(Glutamine!$E74&gt;0,Glutamine!AH73+Glutamine!$E74*Glutamine!#REF!/'In Process Calc.'!$J76,"")</f>
        <v/>
      </c>
      <c r="AI82" s="244" t="str">
        <f>IF(Glutamine!$E74&gt;0,Glutamine!AI73+Glutamine!$E74*Glutamine!#REF!/'In Process Calc.'!$J76,"")</f>
        <v/>
      </c>
      <c r="AJ82" s="244" t="str">
        <f>IF(Glutamine!$E74&gt;0,Glutamine!AJ73+Glutamine!$E74*Glutamine!#REF!/'In Process Calc.'!$J76,"")</f>
        <v/>
      </c>
      <c r="AK82" s="244" t="str">
        <f>IF(Glutamine!$E74&gt;0,Glutamine!AK73+Glutamine!$E74*Glutamine!#REF!/'In Process Calc.'!$J76,"")</f>
        <v/>
      </c>
      <c r="AL82" s="244" t="str">
        <f>IF(Glutamine!$E74&gt;0,Glutamine!AL73+Glutamine!$E74*Glutamine!#REF!/'In Process Calc.'!$J76,"")</f>
        <v/>
      </c>
      <c r="AM82" s="244" t="str">
        <f>IF(Glutamine!$E74&gt;0,Glutamine!AM73+Glutamine!$E74*Glutamine!#REF!/'In Process Calc.'!$J76,"")</f>
        <v/>
      </c>
      <c r="AN82" s="244" t="str">
        <f>IF(Glutamine!$E74&gt;0,Glutamine!AN73+Glutamine!$E74*Glutamine!#REF!/'In Process Calc.'!$J76,"")</f>
        <v/>
      </c>
      <c r="AO82" s="244" t="str">
        <f>IF(Glutamine!$E74&gt;0,Glutamine!AO73+Glutamine!$E74*Glutamine!#REF!/'In Process Calc.'!$J76,"")</f>
        <v/>
      </c>
      <c r="AP82" s="244" t="str">
        <f>IF(Glutamine!$E74&gt;0,Glutamine!AP73+Glutamine!$E74*Glutamine!AQ73/'In Process Calc.'!$J76,"")</f>
        <v/>
      </c>
      <c r="AQ82" s="244" t="str">
        <f>IF(Glutamine!$E74&gt;0,Glutamine!#REF!+Glutamine!$E74*Glutamine!AR73/'In Process Calc.'!$J76,"")</f>
        <v/>
      </c>
      <c r="AR82" s="244" t="str">
        <f>IF(Glutamine!$E74&gt;0,Glutamine!#REF!,"")</f>
        <v/>
      </c>
      <c r="AS82" s="244" t="str">
        <f>IF(Glutamine!$E74&gt;0,Glutamine!#REF!,"")</f>
        <v/>
      </c>
      <c r="AT82" s="244" t="str">
        <f>IF(Glutamine!$E74&gt;0,Glutamine!#REF!,"")</f>
        <v/>
      </c>
      <c r="AU82" s="244" t="str">
        <f>IF(Glutamine!$E74&gt;0,Glutamine!#REF!,"")</f>
        <v/>
      </c>
      <c r="AV82" s="244" t="str">
        <f>IF(Glutamine!$E74&gt;0,Glutamine!#REF!,"")</f>
        <v/>
      </c>
      <c r="AW82" s="244" t="str">
        <f>IF(Glutamine!$E74&gt;0,Glutamine!#REF!,"")</f>
        <v/>
      </c>
      <c r="AX82" s="244" t="str">
        <f>IF(Glutamine!$E74&gt;0,Glutamine!#REF!,"")</f>
        <v/>
      </c>
      <c r="AY82" s="244" t="str">
        <f>IF(Glutamine!$E74&gt;0,Glutamine!#REF!,"")</f>
        <v/>
      </c>
      <c r="AZ82" s="244" t="str">
        <f>IF(Glutamine!$E74&gt;0,Glutamine!#REF!,"")</f>
        <v/>
      </c>
      <c r="BA82" s="244" t="str">
        <f>IF(Glutamine!$E74&gt;0,Glutamine!#REF!,"")</f>
        <v/>
      </c>
      <c r="BB82" s="244" t="str">
        <f>IF(Glutamine!$E74&gt;0,Glutamine!#REF!,"")</f>
        <v/>
      </c>
      <c r="BC82" s="244" t="str">
        <f>IF(Glutamine!$E74&gt;0,Glutamine!#REF!,"")</f>
        <v/>
      </c>
      <c r="BD82" s="244" t="str">
        <f>IF(Glutamine!$E74&gt;0,Glutamine!#REF!,"")</f>
        <v/>
      </c>
      <c r="BE82" s="244" t="str">
        <f>IF(Glutamine!$E74&gt;0,Glutamine!#REF!,"")</f>
        <v/>
      </c>
      <c r="BF82" s="244" t="str">
        <f>IF(Glutamine!$E74&gt;0,Glutamine!#REF!,"")</f>
        <v/>
      </c>
      <c r="BG82" s="244" t="str">
        <f>IF(Glutamine!$E74&gt;0,Glutamine!#REF!,"")</f>
        <v/>
      </c>
      <c r="BH82" s="244" t="str">
        <f>IF(Glutamine!$E74&gt;0,Glutamine!#REF!,"")</f>
        <v/>
      </c>
      <c r="BI82" s="244" t="str">
        <f>IF(Glutamine!$E74&gt;0,Glutamine!#REF!,"")</f>
        <v/>
      </c>
      <c r="BJ82" s="244" t="str">
        <f>IF(Glutamine!$E74&gt;0,Glutamine!#REF!,"")</f>
        <v/>
      </c>
      <c r="BK82" s="244" t="str">
        <f>IF(Glutamine!$E74&gt;0,Glutamine!#REF!,"")</f>
        <v/>
      </c>
      <c r="BL82" s="244" t="str">
        <f>IF(Glutamine!$E74&gt;0,Glutamine!#REF!,"")</f>
        <v/>
      </c>
      <c r="BM82" s="244" t="str">
        <f>IF(Glutamine!$E74&gt;0,Glutamine!#REF!,"")</f>
        <v/>
      </c>
      <c r="BN82" s="244" t="str">
        <f>IF(Glutamine!$E74&gt;0,'In Process Calc.'!B75,"")</f>
        <v/>
      </c>
      <c r="BO82" s="244" t="str">
        <f>IF(Glutamine!$E74&gt;0,'In Process Calc.'!C75,"")</f>
        <v/>
      </c>
    </row>
    <row r="83" spans="1:67">
      <c r="A83" s="238" t="str">
        <f>IF(Glutamine!$E75&gt;0,Glutamine!$B$1,"")</f>
        <v/>
      </c>
      <c r="B83" s="238" t="str">
        <f>IF(Glutamine!$E75&gt;0,Glutamine!A74+0.1,"")</f>
        <v/>
      </c>
      <c r="C83" s="242" t="str">
        <f>IF(Glutamine!$E75&gt;0,Glutamine!B74,"")</f>
        <v/>
      </c>
      <c r="D83" s="247" t="str">
        <f>IF(Glutamine!$E75&gt;0,Glutamine!C74,"")</f>
        <v/>
      </c>
      <c r="E83" s="238" t="str">
        <f>IF(Glutamine!$E75&gt;0,Glutamine!D74,"")</f>
        <v/>
      </c>
      <c r="F83" s="238" t="str">
        <f>IF(Glutamine!$E75&gt;0,Glutamine!E74,"")</f>
        <v/>
      </c>
      <c r="G83" s="238" t="str">
        <f>IF(Glutamine!$E75&gt;0,Glutamine!G74,"")</f>
        <v/>
      </c>
      <c r="H83" s="243" t="str">
        <f>IF(Glutamine!$E75&gt;0,Glutamine!H74,"")</f>
        <v/>
      </c>
      <c r="I83" s="243" t="str">
        <f>IF(Glutamine!$E75&gt;0,Glutamine!I74,"")</f>
        <v/>
      </c>
      <c r="J83" s="243" t="str">
        <f>IF(Glutamine!$E75&gt;0,Glutamine!J74,"")</f>
        <v/>
      </c>
      <c r="K83" s="243" t="str">
        <f>IF(Glutamine!$E75&gt;0,Glutamine!K74,"")</f>
        <v/>
      </c>
      <c r="L83" s="238" t="str">
        <f>IF(Glutamine!$E75&gt;0,Glutamine!L74,"")</f>
        <v/>
      </c>
      <c r="M83" s="238" t="str">
        <f>IF(Glutamine!$E75&gt;0,Glutamine!M74,"")</f>
        <v/>
      </c>
      <c r="N83" s="238" t="str">
        <f>IF(Glutamine!$E75&gt;0,Glutamine!N74,"")</f>
        <v/>
      </c>
      <c r="O83" s="238" t="str">
        <f>IF(Glutamine!$E75&gt;0,Glutamine!O74,"")</f>
        <v/>
      </c>
      <c r="P83" s="238" t="str">
        <f>IF(Glutamine!$E75&gt;0,Glutamine!P74,"")</f>
        <v/>
      </c>
      <c r="Q83" s="238" t="str">
        <f>IF(Glutamine!$E75&gt;0,Glutamine!Q74,"")</f>
        <v/>
      </c>
      <c r="R83" s="238" t="str">
        <f>IF(Glutamine!$E75&gt;0,Glutamine!R74,"")</f>
        <v/>
      </c>
      <c r="S83" s="238" t="str">
        <f>IF(Glutamine!$E75&gt;0,Glutamine!S74,"")</f>
        <v/>
      </c>
      <c r="T83" s="244" t="str">
        <f>IF(Glutamine!$E75&gt;0,Glutamine!T74+Glutamine!$E75*Glutamine!#REF!/'In Process Calc.'!$J77,"")</f>
        <v/>
      </c>
      <c r="U83" s="244" t="str">
        <f>IF(Glutamine!$E75&gt;0,Glutamine!U74+Glutamine!$E75*Glutamine!#REF!/'In Process Calc.'!$J77,"")</f>
        <v/>
      </c>
      <c r="V83" s="244" t="str">
        <f>IF(Glutamine!$E75&gt;0,Glutamine!V74+Glutamine!$E75*Glutamine!#REF!/'In Process Calc.'!$J77,"")</f>
        <v/>
      </c>
      <c r="W83" s="244" t="str">
        <f>IF(Glutamine!$E75&gt;0,Glutamine!W74+Glutamine!$E75*Glutamine!#REF!/'In Process Calc.'!$J77,"")</f>
        <v/>
      </c>
      <c r="X83" s="244" t="str">
        <f>IF(Glutamine!$E75&gt;0,Glutamine!X74+Glutamine!$E75*Glutamine!#REF!/'In Process Calc.'!$J77,"")</f>
        <v/>
      </c>
      <c r="Y83" s="244" t="str">
        <f>IF(Glutamine!$E75&gt;0,Glutamine!Y74+Glutamine!$E75*Glutamine!#REF!/'In Process Calc.'!$J77,"")</f>
        <v/>
      </c>
      <c r="Z83" s="244" t="str">
        <f>IF(Glutamine!$E75&gt;0,Glutamine!Z74+Glutamine!$E75*Glutamine!#REF!/'In Process Calc.'!$J77,"")</f>
        <v/>
      </c>
      <c r="AA83" s="244" t="str">
        <f>IF(Glutamine!$E75&gt;0,Glutamine!AA74+Glutamine!$E75*Glutamine!#REF!/'In Process Calc.'!$J77,"")</f>
        <v/>
      </c>
      <c r="AB83" s="244" t="str">
        <f>IF(Glutamine!$E75&gt;0,Glutamine!AB74+Glutamine!$E75*Glutamine!#REF!/'In Process Calc.'!$J77,"")</f>
        <v/>
      </c>
      <c r="AC83" s="244" t="str">
        <f>IF(Glutamine!$E75&gt;0,Glutamine!AC74+Glutamine!$E75*Glutamine!#REF!/'In Process Calc.'!$J77,"")</f>
        <v/>
      </c>
      <c r="AD83" s="244" t="str">
        <f>IF(Glutamine!$E75&gt;0,Glutamine!AD74+Glutamine!$E75*Glutamine!#REF!/'In Process Calc.'!$J77,"")</f>
        <v/>
      </c>
      <c r="AE83" s="244" t="str">
        <f>IF(Glutamine!$E75&gt;0,Glutamine!AE74+Glutamine!$E75*Glutamine!#REF!/'In Process Calc.'!$J77,"")</f>
        <v/>
      </c>
      <c r="AF83" s="244" t="str">
        <f>IF(Glutamine!$E75&gt;0,Glutamine!AF74+Glutamine!$E75*Glutamine!#REF!/'In Process Calc.'!$J77,"")</f>
        <v/>
      </c>
      <c r="AG83" s="244" t="str">
        <f>IF(Glutamine!$E75&gt;0,Glutamine!AG74+Glutamine!$E75*Glutamine!#REF!/'In Process Calc.'!$J77,"")</f>
        <v/>
      </c>
      <c r="AH83" s="244" t="str">
        <f>IF(Glutamine!$E75&gt;0,Glutamine!AH74+Glutamine!$E75*Glutamine!#REF!/'In Process Calc.'!$J77,"")</f>
        <v/>
      </c>
      <c r="AI83" s="244" t="str">
        <f>IF(Glutamine!$E75&gt;0,Glutamine!AI74+Glutamine!$E75*Glutamine!#REF!/'In Process Calc.'!$J77,"")</f>
        <v/>
      </c>
      <c r="AJ83" s="244" t="str">
        <f>IF(Glutamine!$E75&gt;0,Glutamine!AJ74+Glutamine!$E75*Glutamine!#REF!/'In Process Calc.'!$J77,"")</f>
        <v/>
      </c>
      <c r="AK83" s="244" t="str">
        <f>IF(Glutamine!$E75&gt;0,Glutamine!AK74+Glutamine!$E75*Glutamine!#REF!/'In Process Calc.'!$J77,"")</f>
        <v/>
      </c>
      <c r="AL83" s="244" t="str">
        <f>IF(Glutamine!$E75&gt;0,Glutamine!AL74+Glutamine!$E75*Glutamine!#REF!/'In Process Calc.'!$J77,"")</f>
        <v/>
      </c>
      <c r="AM83" s="244" t="str">
        <f>IF(Glutamine!$E75&gt;0,Glutamine!AM74+Glutamine!$E75*Glutamine!#REF!/'In Process Calc.'!$J77,"")</f>
        <v/>
      </c>
      <c r="AN83" s="244" t="str">
        <f>IF(Glutamine!$E75&gt;0,Glutamine!AN74+Glutamine!$E75*Glutamine!#REF!/'In Process Calc.'!$J77,"")</f>
        <v/>
      </c>
      <c r="AO83" s="244" t="str">
        <f>IF(Glutamine!$E75&gt;0,Glutamine!AO74+Glutamine!$E75*Glutamine!#REF!/'In Process Calc.'!$J77,"")</f>
        <v/>
      </c>
      <c r="AP83" s="244" t="str">
        <f>IF(Glutamine!$E75&gt;0,Glutamine!AP74+Glutamine!$E75*Glutamine!AQ74/'In Process Calc.'!$J77,"")</f>
        <v/>
      </c>
      <c r="AQ83" s="244" t="str">
        <f>IF(Glutamine!$E75&gt;0,Glutamine!#REF!+Glutamine!$E75*Glutamine!AR74/'In Process Calc.'!$J77,"")</f>
        <v/>
      </c>
      <c r="AR83" s="244" t="str">
        <f>IF(Glutamine!$E75&gt;0,Glutamine!#REF!,"")</f>
        <v/>
      </c>
      <c r="AS83" s="244" t="str">
        <f>IF(Glutamine!$E75&gt;0,Glutamine!#REF!,"")</f>
        <v/>
      </c>
      <c r="AT83" s="244" t="str">
        <f>IF(Glutamine!$E75&gt;0,Glutamine!#REF!,"")</f>
        <v/>
      </c>
      <c r="AU83" s="244" t="str">
        <f>IF(Glutamine!$E75&gt;0,Glutamine!#REF!,"")</f>
        <v/>
      </c>
      <c r="AV83" s="244" t="str">
        <f>IF(Glutamine!$E75&gt;0,Glutamine!#REF!,"")</f>
        <v/>
      </c>
      <c r="AW83" s="244" t="str">
        <f>IF(Glutamine!$E75&gt;0,Glutamine!#REF!,"")</f>
        <v/>
      </c>
      <c r="AX83" s="244" t="str">
        <f>IF(Glutamine!$E75&gt;0,Glutamine!#REF!,"")</f>
        <v/>
      </c>
      <c r="AY83" s="244" t="str">
        <f>IF(Glutamine!$E75&gt;0,Glutamine!#REF!,"")</f>
        <v/>
      </c>
      <c r="AZ83" s="244" t="str">
        <f>IF(Glutamine!$E75&gt;0,Glutamine!#REF!,"")</f>
        <v/>
      </c>
      <c r="BA83" s="244" t="str">
        <f>IF(Glutamine!$E75&gt;0,Glutamine!#REF!,"")</f>
        <v/>
      </c>
      <c r="BB83" s="244" t="str">
        <f>IF(Glutamine!$E75&gt;0,Glutamine!#REF!,"")</f>
        <v/>
      </c>
      <c r="BC83" s="244" t="str">
        <f>IF(Glutamine!$E75&gt;0,Glutamine!#REF!,"")</f>
        <v/>
      </c>
      <c r="BD83" s="244" t="str">
        <f>IF(Glutamine!$E75&gt;0,Glutamine!#REF!,"")</f>
        <v/>
      </c>
      <c r="BE83" s="244" t="str">
        <f>IF(Glutamine!$E75&gt;0,Glutamine!#REF!,"")</f>
        <v/>
      </c>
      <c r="BF83" s="244" t="str">
        <f>IF(Glutamine!$E75&gt;0,Glutamine!#REF!,"")</f>
        <v/>
      </c>
      <c r="BG83" s="244" t="str">
        <f>IF(Glutamine!$E75&gt;0,Glutamine!#REF!,"")</f>
        <v/>
      </c>
      <c r="BH83" s="244" t="str">
        <f>IF(Glutamine!$E75&gt;0,Glutamine!#REF!,"")</f>
        <v/>
      </c>
      <c r="BI83" s="244" t="str">
        <f>IF(Glutamine!$E75&gt;0,Glutamine!#REF!,"")</f>
        <v/>
      </c>
      <c r="BJ83" s="244" t="str">
        <f>IF(Glutamine!$E75&gt;0,Glutamine!#REF!,"")</f>
        <v/>
      </c>
      <c r="BK83" s="244" t="str">
        <f>IF(Glutamine!$E75&gt;0,Glutamine!#REF!,"")</f>
        <v/>
      </c>
      <c r="BL83" s="244" t="str">
        <f>IF(Glutamine!$E75&gt;0,Glutamine!#REF!,"")</f>
        <v/>
      </c>
      <c r="BM83" s="244" t="str">
        <f>IF(Glutamine!$E75&gt;0,Glutamine!#REF!,"")</f>
        <v/>
      </c>
      <c r="BN83" s="244" t="str">
        <f>IF(Glutamine!$E75&gt;0,'In Process Calc.'!B76,"")</f>
        <v/>
      </c>
      <c r="BO83" s="244" t="str">
        <f>IF(Glutamine!$E75&gt;0,'In Process Calc.'!C76,"")</f>
        <v/>
      </c>
    </row>
    <row r="84" spans="1:67">
      <c r="A84" s="238" t="str">
        <f>IF(Glutamine!$E76&gt;0,Glutamine!$B$1,"")</f>
        <v/>
      </c>
      <c r="B84" s="238" t="str">
        <f>IF(Glutamine!$E76&gt;0,Glutamine!A75+0.1,"")</f>
        <v/>
      </c>
      <c r="C84" s="242" t="str">
        <f>IF(Glutamine!$E76&gt;0,Glutamine!B75,"")</f>
        <v/>
      </c>
      <c r="D84" s="247" t="str">
        <f>IF(Glutamine!$E76&gt;0,Glutamine!C75,"")</f>
        <v/>
      </c>
      <c r="E84" s="238" t="str">
        <f>IF(Glutamine!$E76&gt;0,Glutamine!D75,"")</f>
        <v/>
      </c>
      <c r="F84" s="238" t="str">
        <f>IF(Glutamine!$E76&gt;0,Glutamine!E75,"")</f>
        <v/>
      </c>
      <c r="G84" s="238" t="str">
        <f>IF(Glutamine!$E76&gt;0,Glutamine!G75,"")</f>
        <v/>
      </c>
      <c r="H84" s="243" t="str">
        <f>IF(Glutamine!$E76&gt;0,Glutamine!H75,"")</f>
        <v/>
      </c>
      <c r="I84" s="243" t="str">
        <f>IF(Glutamine!$E76&gt;0,Glutamine!I75,"")</f>
        <v/>
      </c>
      <c r="J84" s="243" t="str">
        <f>IF(Glutamine!$E76&gt;0,Glutamine!J75,"")</f>
        <v/>
      </c>
      <c r="K84" s="243" t="str">
        <f>IF(Glutamine!$E76&gt;0,Glutamine!K75,"")</f>
        <v/>
      </c>
      <c r="L84" s="238" t="str">
        <f>IF(Glutamine!$E76&gt;0,Glutamine!L75,"")</f>
        <v/>
      </c>
      <c r="M84" s="238" t="str">
        <f>IF(Glutamine!$E76&gt;0,Glutamine!M75,"")</f>
        <v/>
      </c>
      <c r="N84" s="238" t="str">
        <f>IF(Glutamine!$E76&gt;0,Glutamine!N75,"")</f>
        <v/>
      </c>
      <c r="O84" s="238" t="str">
        <f>IF(Glutamine!$E76&gt;0,Glutamine!O75,"")</f>
        <v/>
      </c>
      <c r="P84" s="238" t="str">
        <f>IF(Glutamine!$E76&gt;0,Glutamine!P75,"")</f>
        <v/>
      </c>
      <c r="Q84" s="238" t="str">
        <f>IF(Glutamine!$E76&gt;0,Glutamine!Q75,"")</f>
        <v/>
      </c>
      <c r="R84" s="238" t="str">
        <f>IF(Glutamine!$E76&gt;0,Glutamine!R75,"")</f>
        <v/>
      </c>
      <c r="S84" s="238" t="str">
        <f>IF(Glutamine!$E76&gt;0,Glutamine!S75,"")</f>
        <v/>
      </c>
      <c r="T84" s="244" t="str">
        <f>IF(Glutamine!$E76&gt;0,Glutamine!T75+Glutamine!$E76*Glutamine!#REF!/'In Process Calc.'!$J78,"")</f>
        <v/>
      </c>
      <c r="U84" s="244" t="str">
        <f>IF(Glutamine!$E76&gt;0,Glutamine!U75+Glutamine!$E76*Glutamine!#REF!/'In Process Calc.'!$J78,"")</f>
        <v/>
      </c>
      <c r="V84" s="244" t="str">
        <f>IF(Glutamine!$E76&gt;0,Glutamine!V75+Glutamine!$E76*Glutamine!#REF!/'In Process Calc.'!$J78,"")</f>
        <v/>
      </c>
      <c r="W84" s="244" t="str">
        <f>IF(Glutamine!$E76&gt;0,Glutamine!W75+Glutamine!$E76*Glutamine!#REF!/'In Process Calc.'!$J78,"")</f>
        <v/>
      </c>
      <c r="X84" s="244" t="str">
        <f>IF(Glutamine!$E76&gt;0,Glutamine!X75+Glutamine!$E76*Glutamine!#REF!/'In Process Calc.'!$J78,"")</f>
        <v/>
      </c>
      <c r="Y84" s="244" t="str">
        <f>IF(Glutamine!$E76&gt;0,Glutamine!Y75+Glutamine!$E76*Glutamine!#REF!/'In Process Calc.'!$J78,"")</f>
        <v/>
      </c>
      <c r="Z84" s="244" t="str">
        <f>IF(Glutamine!$E76&gt;0,Glutamine!Z75+Glutamine!$E76*Glutamine!#REF!/'In Process Calc.'!$J78,"")</f>
        <v/>
      </c>
      <c r="AA84" s="244" t="str">
        <f>IF(Glutamine!$E76&gt;0,Glutamine!AA75+Glutamine!$E76*Glutamine!#REF!/'In Process Calc.'!$J78,"")</f>
        <v/>
      </c>
      <c r="AB84" s="244" t="str">
        <f>IF(Glutamine!$E76&gt;0,Glutamine!AB75+Glutamine!$E76*Glutamine!#REF!/'In Process Calc.'!$J78,"")</f>
        <v/>
      </c>
      <c r="AC84" s="244" t="str">
        <f>IF(Glutamine!$E76&gt;0,Glutamine!AC75+Glutamine!$E76*Glutamine!#REF!/'In Process Calc.'!$J78,"")</f>
        <v/>
      </c>
      <c r="AD84" s="244" t="str">
        <f>IF(Glutamine!$E76&gt;0,Glutamine!AD75+Glutamine!$E76*Glutamine!#REF!/'In Process Calc.'!$J78,"")</f>
        <v/>
      </c>
      <c r="AE84" s="244" t="str">
        <f>IF(Glutamine!$E76&gt;0,Glutamine!AE75+Glutamine!$E76*Glutamine!#REF!/'In Process Calc.'!$J78,"")</f>
        <v/>
      </c>
      <c r="AF84" s="244" t="str">
        <f>IF(Glutamine!$E76&gt;0,Glutamine!AF75+Glutamine!$E76*Glutamine!#REF!/'In Process Calc.'!$J78,"")</f>
        <v/>
      </c>
      <c r="AG84" s="244" t="str">
        <f>IF(Glutamine!$E76&gt;0,Glutamine!AG75+Glutamine!$E76*Glutamine!#REF!/'In Process Calc.'!$J78,"")</f>
        <v/>
      </c>
      <c r="AH84" s="244" t="str">
        <f>IF(Glutamine!$E76&gt;0,Glutamine!AH75+Glutamine!$E76*Glutamine!#REF!/'In Process Calc.'!$J78,"")</f>
        <v/>
      </c>
      <c r="AI84" s="244" t="str">
        <f>IF(Glutamine!$E76&gt;0,Glutamine!AI75+Glutamine!$E76*Glutamine!#REF!/'In Process Calc.'!$J78,"")</f>
        <v/>
      </c>
      <c r="AJ84" s="244" t="str">
        <f>IF(Glutamine!$E76&gt;0,Glutamine!AJ75+Glutamine!$E76*Glutamine!#REF!/'In Process Calc.'!$J78,"")</f>
        <v/>
      </c>
      <c r="AK84" s="244" t="str">
        <f>IF(Glutamine!$E76&gt;0,Glutamine!AK75+Glutamine!$E76*Glutamine!#REF!/'In Process Calc.'!$J78,"")</f>
        <v/>
      </c>
      <c r="AL84" s="244" t="str">
        <f>IF(Glutamine!$E76&gt;0,Glutamine!AL75+Glutamine!$E76*Glutamine!#REF!/'In Process Calc.'!$J78,"")</f>
        <v/>
      </c>
      <c r="AM84" s="244" t="str">
        <f>IF(Glutamine!$E76&gt;0,Glutamine!AM75+Glutamine!$E76*Glutamine!#REF!/'In Process Calc.'!$J78,"")</f>
        <v/>
      </c>
      <c r="AN84" s="244" t="str">
        <f>IF(Glutamine!$E76&gt;0,Glutamine!AN75+Glutamine!$E76*Glutamine!#REF!/'In Process Calc.'!$J78,"")</f>
        <v/>
      </c>
      <c r="AO84" s="244" t="str">
        <f>IF(Glutamine!$E76&gt;0,Glutamine!AO75+Glutamine!$E76*Glutamine!#REF!/'In Process Calc.'!$J78,"")</f>
        <v/>
      </c>
      <c r="AP84" s="244" t="str">
        <f>IF(Glutamine!$E76&gt;0,Glutamine!AP75+Glutamine!$E76*Glutamine!AQ75/'In Process Calc.'!$J78,"")</f>
        <v/>
      </c>
      <c r="AQ84" s="244" t="str">
        <f>IF(Glutamine!$E76&gt;0,Glutamine!#REF!+Glutamine!$E76*Glutamine!AR75/'In Process Calc.'!$J78,"")</f>
        <v/>
      </c>
      <c r="AR84" s="244" t="str">
        <f>IF(Glutamine!$E76&gt;0,Glutamine!#REF!,"")</f>
        <v/>
      </c>
      <c r="AS84" s="244" t="str">
        <f>IF(Glutamine!$E76&gt;0,Glutamine!#REF!,"")</f>
        <v/>
      </c>
      <c r="AT84" s="244" t="str">
        <f>IF(Glutamine!$E76&gt;0,Glutamine!#REF!,"")</f>
        <v/>
      </c>
      <c r="AU84" s="244" t="str">
        <f>IF(Glutamine!$E76&gt;0,Glutamine!#REF!,"")</f>
        <v/>
      </c>
      <c r="AV84" s="244" t="str">
        <f>IF(Glutamine!$E76&gt;0,Glutamine!#REF!,"")</f>
        <v/>
      </c>
      <c r="AW84" s="244" t="str">
        <f>IF(Glutamine!$E76&gt;0,Glutamine!#REF!,"")</f>
        <v/>
      </c>
      <c r="AX84" s="244" t="str">
        <f>IF(Glutamine!$E76&gt;0,Glutamine!#REF!,"")</f>
        <v/>
      </c>
      <c r="AY84" s="244" t="str">
        <f>IF(Glutamine!$E76&gt;0,Glutamine!#REF!,"")</f>
        <v/>
      </c>
      <c r="AZ84" s="244" t="str">
        <f>IF(Glutamine!$E76&gt;0,Glutamine!#REF!,"")</f>
        <v/>
      </c>
      <c r="BA84" s="244" t="str">
        <f>IF(Glutamine!$E76&gt;0,Glutamine!#REF!,"")</f>
        <v/>
      </c>
      <c r="BB84" s="244" t="str">
        <f>IF(Glutamine!$E76&gt;0,Glutamine!#REF!,"")</f>
        <v/>
      </c>
      <c r="BC84" s="244" t="str">
        <f>IF(Glutamine!$E76&gt;0,Glutamine!#REF!,"")</f>
        <v/>
      </c>
      <c r="BD84" s="244" t="str">
        <f>IF(Glutamine!$E76&gt;0,Glutamine!#REF!,"")</f>
        <v/>
      </c>
      <c r="BE84" s="244" t="str">
        <f>IF(Glutamine!$E76&gt;0,Glutamine!#REF!,"")</f>
        <v/>
      </c>
      <c r="BF84" s="244" t="str">
        <f>IF(Glutamine!$E76&gt;0,Glutamine!#REF!,"")</f>
        <v/>
      </c>
      <c r="BG84" s="244" t="str">
        <f>IF(Glutamine!$E76&gt;0,Glutamine!#REF!,"")</f>
        <v/>
      </c>
      <c r="BH84" s="244" t="str">
        <f>IF(Glutamine!$E76&gt;0,Glutamine!#REF!,"")</f>
        <v/>
      </c>
      <c r="BI84" s="244" t="str">
        <f>IF(Glutamine!$E76&gt;0,Glutamine!#REF!,"")</f>
        <v/>
      </c>
      <c r="BJ84" s="244" t="str">
        <f>IF(Glutamine!$E76&gt;0,Glutamine!#REF!,"")</f>
        <v/>
      </c>
      <c r="BK84" s="244" t="str">
        <f>IF(Glutamine!$E76&gt;0,Glutamine!#REF!,"")</f>
        <v/>
      </c>
      <c r="BL84" s="244" t="str">
        <f>IF(Glutamine!$E76&gt;0,Glutamine!#REF!,"")</f>
        <v/>
      </c>
      <c r="BM84" s="244" t="str">
        <f>IF(Glutamine!$E76&gt;0,Glutamine!#REF!,"")</f>
        <v/>
      </c>
      <c r="BN84" s="244" t="str">
        <f>IF(Glutamine!$E76&gt;0,'In Process Calc.'!B77,"")</f>
        <v/>
      </c>
      <c r="BO84" s="244" t="str">
        <f>IF(Glutamine!$E76&gt;0,'In Process Calc.'!C77,"")</f>
        <v/>
      </c>
    </row>
    <row r="85" spans="1:67">
      <c r="A85" s="238" t="str">
        <f>IF(Glutamine!$E77&gt;0,Glutamine!$B$1,"")</f>
        <v/>
      </c>
      <c r="B85" s="238" t="str">
        <f>IF(Glutamine!$E77&gt;0,Glutamine!A76+0.1,"")</f>
        <v/>
      </c>
      <c r="C85" s="242" t="str">
        <f>IF(Glutamine!$E77&gt;0,Glutamine!B76,"")</f>
        <v/>
      </c>
      <c r="D85" s="247" t="str">
        <f>IF(Glutamine!$E77&gt;0,Glutamine!C76,"")</f>
        <v/>
      </c>
      <c r="E85" s="238" t="str">
        <f>IF(Glutamine!$E77&gt;0,Glutamine!D76,"")</f>
        <v/>
      </c>
      <c r="F85" s="238" t="str">
        <f>IF(Glutamine!$E77&gt;0,Glutamine!E76,"")</f>
        <v/>
      </c>
      <c r="G85" s="238" t="str">
        <f>IF(Glutamine!$E77&gt;0,Glutamine!G76,"")</f>
        <v/>
      </c>
      <c r="H85" s="243" t="str">
        <f>IF(Glutamine!$E77&gt;0,Glutamine!H76,"")</f>
        <v/>
      </c>
      <c r="I85" s="243" t="str">
        <f>IF(Glutamine!$E77&gt;0,Glutamine!I76,"")</f>
        <v/>
      </c>
      <c r="J85" s="243" t="str">
        <f>IF(Glutamine!$E77&gt;0,Glutamine!J76,"")</f>
        <v/>
      </c>
      <c r="K85" s="243" t="str">
        <f>IF(Glutamine!$E77&gt;0,Glutamine!K76,"")</f>
        <v/>
      </c>
      <c r="L85" s="238" t="str">
        <f>IF(Glutamine!$E77&gt;0,Glutamine!L76,"")</f>
        <v/>
      </c>
      <c r="M85" s="238" t="str">
        <f>IF(Glutamine!$E77&gt;0,Glutamine!M76,"")</f>
        <v/>
      </c>
      <c r="N85" s="238" t="str">
        <f>IF(Glutamine!$E77&gt;0,Glutamine!N76,"")</f>
        <v/>
      </c>
      <c r="O85" s="238" t="str">
        <f>IF(Glutamine!$E77&gt;0,Glutamine!O76,"")</f>
        <v/>
      </c>
      <c r="P85" s="238" t="str">
        <f>IF(Glutamine!$E77&gt;0,Glutamine!P76,"")</f>
        <v/>
      </c>
      <c r="Q85" s="238" t="str">
        <f>IF(Glutamine!$E77&gt;0,Glutamine!Q76,"")</f>
        <v/>
      </c>
      <c r="R85" s="238" t="str">
        <f>IF(Glutamine!$E77&gt;0,Glutamine!R76,"")</f>
        <v/>
      </c>
      <c r="S85" s="238" t="str">
        <f>IF(Glutamine!$E77&gt;0,Glutamine!S76,"")</f>
        <v/>
      </c>
      <c r="T85" s="244" t="str">
        <f>IF(Glutamine!$E77&gt;0,Glutamine!T76+Glutamine!$E77*Glutamine!#REF!/'In Process Calc.'!$J79,"")</f>
        <v/>
      </c>
      <c r="U85" s="244" t="str">
        <f>IF(Glutamine!$E77&gt;0,Glutamine!U76+Glutamine!$E77*Glutamine!#REF!/'In Process Calc.'!$J79,"")</f>
        <v/>
      </c>
      <c r="V85" s="244" t="str">
        <f>IF(Glutamine!$E77&gt;0,Glutamine!V76+Glutamine!$E77*Glutamine!#REF!/'In Process Calc.'!$J79,"")</f>
        <v/>
      </c>
      <c r="W85" s="244" t="str">
        <f>IF(Glutamine!$E77&gt;0,Glutamine!W76+Glutamine!$E77*Glutamine!#REF!/'In Process Calc.'!$J79,"")</f>
        <v/>
      </c>
      <c r="X85" s="244" t="str">
        <f>IF(Glutamine!$E77&gt;0,Glutamine!X76+Glutamine!$E77*Glutamine!#REF!/'In Process Calc.'!$J79,"")</f>
        <v/>
      </c>
      <c r="Y85" s="244" t="str">
        <f>IF(Glutamine!$E77&gt;0,Glutamine!Y76+Glutamine!$E77*Glutamine!#REF!/'In Process Calc.'!$J79,"")</f>
        <v/>
      </c>
      <c r="Z85" s="244" t="str">
        <f>IF(Glutamine!$E77&gt;0,Glutamine!Z76+Glutamine!$E77*Glutamine!#REF!/'In Process Calc.'!$J79,"")</f>
        <v/>
      </c>
      <c r="AA85" s="244" t="str">
        <f>IF(Glutamine!$E77&gt;0,Glutamine!AA76+Glutamine!$E77*Glutamine!#REF!/'In Process Calc.'!$J79,"")</f>
        <v/>
      </c>
      <c r="AB85" s="244" t="str">
        <f>IF(Glutamine!$E77&gt;0,Glutamine!AB76+Glutamine!$E77*Glutamine!#REF!/'In Process Calc.'!$J79,"")</f>
        <v/>
      </c>
      <c r="AC85" s="244" t="str">
        <f>IF(Glutamine!$E77&gt;0,Glutamine!AC76+Glutamine!$E77*Glutamine!#REF!/'In Process Calc.'!$J79,"")</f>
        <v/>
      </c>
      <c r="AD85" s="244" t="str">
        <f>IF(Glutamine!$E77&gt;0,Glutamine!AD76+Glutamine!$E77*Glutamine!#REF!/'In Process Calc.'!$J79,"")</f>
        <v/>
      </c>
      <c r="AE85" s="244" t="str">
        <f>IF(Glutamine!$E77&gt;0,Glutamine!AE76+Glutamine!$E77*Glutamine!#REF!/'In Process Calc.'!$J79,"")</f>
        <v/>
      </c>
      <c r="AF85" s="244" t="str">
        <f>IF(Glutamine!$E77&gt;0,Glutamine!AF76+Glutamine!$E77*Glutamine!#REF!/'In Process Calc.'!$J79,"")</f>
        <v/>
      </c>
      <c r="AG85" s="244" t="str">
        <f>IF(Glutamine!$E77&gt;0,Glutamine!AG76+Glutamine!$E77*Glutamine!#REF!/'In Process Calc.'!$J79,"")</f>
        <v/>
      </c>
      <c r="AH85" s="244" t="str">
        <f>IF(Glutamine!$E77&gt;0,Glutamine!AH76+Glutamine!$E77*Glutamine!#REF!/'In Process Calc.'!$J79,"")</f>
        <v/>
      </c>
      <c r="AI85" s="244" t="str">
        <f>IF(Glutamine!$E77&gt;0,Glutamine!AI76+Glutamine!$E77*Glutamine!#REF!/'In Process Calc.'!$J79,"")</f>
        <v/>
      </c>
      <c r="AJ85" s="244" t="str">
        <f>IF(Glutamine!$E77&gt;0,Glutamine!AJ76+Glutamine!$E77*Glutamine!#REF!/'In Process Calc.'!$J79,"")</f>
        <v/>
      </c>
      <c r="AK85" s="244" t="str">
        <f>IF(Glutamine!$E77&gt;0,Glutamine!AK76+Glutamine!$E77*Glutamine!#REF!/'In Process Calc.'!$J79,"")</f>
        <v/>
      </c>
      <c r="AL85" s="244" t="str">
        <f>IF(Glutamine!$E77&gt;0,Glutamine!AL76+Glutamine!$E77*Glutamine!#REF!/'In Process Calc.'!$J79,"")</f>
        <v/>
      </c>
      <c r="AM85" s="244" t="str">
        <f>IF(Glutamine!$E77&gt;0,Glutamine!AM76+Glutamine!$E77*Glutamine!#REF!/'In Process Calc.'!$J79,"")</f>
        <v/>
      </c>
      <c r="AN85" s="244" t="str">
        <f>IF(Glutamine!$E77&gt;0,Glutamine!AN76+Glutamine!$E77*Glutamine!#REF!/'In Process Calc.'!$J79,"")</f>
        <v/>
      </c>
      <c r="AO85" s="244" t="str">
        <f>IF(Glutamine!$E77&gt;0,Glutamine!AO76+Glutamine!$E77*Glutamine!#REF!/'In Process Calc.'!$J79,"")</f>
        <v/>
      </c>
      <c r="AP85" s="244" t="str">
        <f>IF(Glutamine!$E77&gt;0,Glutamine!AP76+Glutamine!$E77*Glutamine!AQ76/'In Process Calc.'!$J79,"")</f>
        <v/>
      </c>
      <c r="AQ85" s="244" t="str">
        <f>IF(Glutamine!$E77&gt;0,Glutamine!#REF!+Glutamine!$E77*Glutamine!AR76/'In Process Calc.'!$J79,"")</f>
        <v/>
      </c>
      <c r="AR85" s="244" t="str">
        <f>IF(Glutamine!$E77&gt;0,Glutamine!#REF!,"")</f>
        <v/>
      </c>
      <c r="AS85" s="244" t="str">
        <f>IF(Glutamine!$E77&gt;0,Glutamine!#REF!,"")</f>
        <v/>
      </c>
      <c r="AT85" s="244" t="str">
        <f>IF(Glutamine!$E77&gt;0,Glutamine!#REF!,"")</f>
        <v/>
      </c>
      <c r="AU85" s="244" t="str">
        <f>IF(Glutamine!$E77&gt;0,Glutamine!#REF!,"")</f>
        <v/>
      </c>
      <c r="AV85" s="244" t="str">
        <f>IF(Glutamine!$E77&gt;0,Glutamine!#REF!,"")</f>
        <v/>
      </c>
      <c r="AW85" s="244" t="str">
        <f>IF(Glutamine!$E77&gt;0,Glutamine!#REF!,"")</f>
        <v/>
      </c>
      <c r="AX85" s="244" t="str">
        <f>IF(Glutamine!$E77&gt;0,Glutamine!#REF!,"")</f>
        <v/>
      </c>
      <c r="AY85" s="244" t="str">
        <f>IF(Glutamine!$E77&gt;0,Glutamine!#REF!,"")</f>
        <v/>
      </c>
      <c r="AZ85" s="244" t="str">
        <f>IF(Glutamine!$E77&gt;0,Glutamine!#REF!,"")</f>
        <v/>
      </c>
      <c r="BA85" s="244" t="str">
        <f>IF(Glutamine!$E77&gt;0,Glutamine!#REF!,"")</f>
        <v/>
      </c>
      <c r="BB85" s="244" t="str">
        <f>IF(Glutamine!$E77&gt;0,Glutamine!#REF!,"")</f>
        <v/>
      </c>
      <c r="BC85" s="244" t="str">
        <f>IF(Glutamine!$E77&gt;0,Glutamine!#REF!,"")</f>
        <v/>
      </c>
      <c r="BD85" s="244" t="str">
        <f>IF(Glutamine!$E77&gt;0,Glutamine!#REF!,"")</f>
        <v/>
      </c>
      <c r="BE85" s="244" t="str">
        <f>IF(Glutamine!$E77&gt;0,Glutamine!#REF!,"")</f>
        <v/>
      </c>
      <c r="BF85" s="244" t="str">
        <f>IF(Glutamine!$E77&gt;0,Glutamine!#REF!,"")</f>
        <v/>
      </c>
      <c r="BG85" s="244" t="str">
        <f>IF(Glutamine!$E77&gt;0,Glutamine!#REF!,"")</f>
        <v/>
      </c>
      <c r="BH85" s="244" t="str">
        <f>IF(Glutamine!$E77&gt;0,Glutamine!#REF!,"")</f>
        <v/>
      </c>
      <c r="BI85" s="244" t="str">
        <f>IF(Glutamine!$E77&gt;0,Glutamine!#REF!,"")</f>
        <v/>
      </c>
      <c r="BJ85" s="244" t="str">
        <f>IF(Glutamine!$E77&gt;0,Glutamine!#REF!,"")</f>
        <v/>
      </c>
      <c r="BK85" s="244" t="str">
        <f>IF(Glutamine!$E77&gt;0,Glutamine!#REF!,"")</f>
        <v/>
      </c>
      <c r="BL85" s="244" t="str">
        <f>IF(Glutamine!$E77&gt;0,Glutamine!#REF!,"")</f>
        <v/>
      </c>
      <c r="BM85" s="244" t="str">
        <f>IF(Glutamine!$E77&gt;0,Glutamine!#REF!,"")</f>
        <v/>
      </c>
      <c r="BN85" s="244" t="str">
        <f>IF(Glutamine!$E77&gt;0,'In Process Calc.'!B78,"")</f>
        <v/>
      </c>
      <c r="BO85" s="244" t="str">
        <f>IF(Glutamine!$E77&gt;0,'In Process Calc.'!C78,"")</f>
        <v/>
      </c>
    </row>
    <row r="86" spans="1:67">
      <c r="A86" s="238" t="str">
        <f>IF(Glutamine!$E78&gt;0,Glutamine!$B$1,"")</f>
        <v/>
      </c>
      <c r="B86" s="238" t="str">
        <f>IF(Glutamine!$E78&gt;0,Glutamine!A77+0.1,"")</f>
        <v/>
      </c>
      <c r="C86" s="242" t="str">
        <f>IF(Glutamine!$E78&gt;0,Glutamine!B77,"")</f>
        <v/>
      </c>
      <c r="D86" s="247" t="str">
        <f>IF(Glutamine!$E78&gt;0,Glutamine!C77,"")</f>
        <v/>
      </c>
      <c r="E86" s="238" t="str">
        <f>IF(Glutamine!$E78&gt;0,Glutamine!D77,"")</f>
        <v/>
      </c>
      <c r="F86" s="238" t="str">
        <f>IF(Glutamine!$E78&gt;0,Glutamine!E77,"")</f>
        <v/>
      </c>
      <c r="G86" s="238" t="str">
        <f>IF(Glutamine!$E78&gt;0,Glutamine!G77,"")</f>
        <v/>
      </c>
      <c r="H86" s="243" t="str">
        <f>IF(Glutamine!$E78&gt;0,Glutamine!H77,"")</f>
        <v/>
      </c>
      <c r="I86" s="243" t="str">
        <f>IF(Glutamine!$E78&gt;0,Glutamine!I77,"")</f>
        <v/>
      </c>
      <c r="J86" s="243" t="str">
        <f>IF(Glutamine!$E78&gt;0,Glutamine!J77,"")</f>
        <v/>
      </c>
      <c r="K86" s="243" t="str">
        <f>IF(Glutamine!$E78&gt;0,Glutamine!K77,"")</f>
        <v/>
      </c>
      <c r="L86" s="238" t="str">
        <f>IF(Glutamine!$E78&gt;0,Glutamine!L77,"")</f>
        <v/>
      </c>
      <c r="M86" s="238" t="str">
        <f>IF(Glutamine!$E78&gt;0,Glutamine!M77,"")</f>
        <v/>
      </c>
      <c r="N86" s="238" t="str">
        <f>IF(Glutamine!$E78&gt;0,Glutamine!N77,"")</f>
        <v/>
      </c>
      <c r="O86" s="238" t="str">
        <f>IF(Glutamine!$E78&gt;0,Glutamine!O77,"")</f>
        <v/>
      </c>
      <c r="P86" s="238" t="str">
        <f>IF(Glutamine!$E78&gt;0,Glutamine!P77,"")</f>
        <v/>
      </c>
      <c r="Q86" s="238" t="str">
        <f>IF(Glutamine!$E78&gt;0,Glutamine!Q77,"")</f>
        <v/>
      </c>
      <c r="R86" s="238" t="str">
        <f>IF(Glutamine!$E78&gt;0,Glutamine!R77,"")</f>
        <v/>
      </c>
      <c r="S86" s="238" t="str">
        <f>IF(Glutamine!$E78&gt;0,Glutamine!S77,"")</f>
        <v/>
      </c>
      <c r="T86" s="244" t="str">
        <f>IF(Glutamine!$E78&gt;0,Glutamine!T77+Glutamine!$E78*Glutamine!#REF!/'In Process Calc.'!$J80,"")</f>
        <v/>
      </c>
      <c r="U86" s="244" t="str">
        <f>IF(Glutamine!$E78&gt;0,Glutamine!U77+Glutamine!$E78*Glutamine!#REF!/'In Process Calc.'!$J80,"")</f>
        <v/>
      </c>
      <c r="V86" s="244" t="str">
        <f>IF(Glutamine!$E78&gt;0,Glutamine!V77+Glutamine!$E78*Glutamine!#REF!/'In Process Calc.'!$J80,"")</f>
        <v/>
      </c>
      <c r="W86" s="244" t="str">
        <f>IF(Glutamine!$E78&gt;0,Glutamine!W77+Glutamine!$E78*Glutamine!#REF!/'In Process Calc.'!$J80,"")</f>
        <v/>
      </c>
      <c r="X86" s="244" t="str">
        <f>IF(Glutamine!$E78&gt;0,Glutamine!X77+Glutamine!$E78*Glutamine!#REF!/'In Process Calc.'!$J80,"")</f>
        <v/>
      </c>
      <c r="Y86" s="244" t="str">
        <f>IF(Glutamine!$E78&gt;0,Glutamine!Y77+Glutamine!$E78*Glutamine!#REF!/'In Process Calc.'!$J80,"")</f>
        <v/>
      </c>
      <c r="Z86" s="244" t="str">
        <f>IF(Glutamine!$E78&gt;0,Glutamine!Z77+Glutamine!$E78*Glutamine!#REF!/'In Process Calc.'!$J80,"")</f>
        <v/>
      </c>
      <c r="AA86" s="244" t="str">
        <f>IF(Glutamine!$E78&gt;0,Glutamine!AA77+Glutamine!$E78*Glutamine!#REF!/'In Process Calc.'!$J80,"")</f>
        <v/>
      </c>
      <c r="AB86" s="244" t="str">
        <f>IF(Glutamine!$E78&gt;0,Glutamine!AB77+Glutamine!$E78*Glutamine!#REF!/'In Process Calc.'!$J80,"")</f>
        <v/>
      </c>
      <c r="AC86" s="244" t="str">
        <f>IF(Glutamine!$E78&gt;0,Glutamine!AC77+Glutamine!$E78*Glutamine!#REF!/'In Process Calc.'!$J80,"")</f>
        <v/>
      </c>
      <c r="AD86" s="244" t="str">
        <f>IF(Glutamine!$E78&gt;0,Glutamine!AD77+Glutamine!$E78*Glutamine!#REF!/'In Process Calc.'!$J80,"")</f>
        <v/>
      </c>
      <c r="AE86" s="244" t="str">
        <f>IF(Glutamine!$E78&gt;0,Glutamine!AE77+Glutamine!$E78*Glutamine!#REF!/'In Process Calc.'!$J80,"")</f>
        <v/>
      </c>
      <c r="AF86" s="244" t="str">
        <f>IF(Glutamine!$E78&gt;0,Glutamine!AF77+Glutamine!$E78*Glutamine!#REF!/'In Process Calc.'!$J80,"")</f>
        <v/>
      </c>
      <c r="AG86" s="244" t="str">
        <f>IF(Glutamine!$E78&gt;0,Glutamine!AG77+Glutamine!$E78*Glutamine!#REF!/'In Process Calc.'!$J80,"")</f>
        <v/>
      </c>
      <c r="AH86" s="244" t="str">
        <f>IF(Glutamine!$E78&gt;0,Glutamine!AH77+Glutamine!$E78*Glutamine!#REF!/'In Process Calc.'!$J80,"")</f>
        <v/>
      </c>
      <c r="AI86" s="244" t="str">
        <f>IF(Glutamine!$E78&gt;0,Glutamine!AI77+Glutamine!$E78*Glutamine!#REF!/'In Process Calc.'!$J80,"")</f>
        <v/>
      </c>
      <c r="AJ86" s="244" t="str">
        <f>IF(Glutamine!$E78&gt;0,Glutamine!AJ77+Glutamine!$E78*Glutamine!#REF!/'In Process Calc.'!$J80,"")</f>
        <v/>
      </c>
      <c r="AK86" s="244" t="str">
        <f>IF(Glutamine!$E78&gt;0,Glutamine!AK77+Glutamine!$E78*Glutamine!#REF!/'In Process Calc.'!$J80,"")</f>
        <v/>
      </c>
      <c r="AL86" s="244" t="str">
        <f>IF(Glutamine!$E78&gt;0,Glutamine!AL77+Glutamine!$E78*Glutamine!#REF!/'In Process Calc.'!$J80,"")</f>
        <v/>
      </c>
      <c r="AM86" s="244" t="str">
        <f>IF(Glutamine!$E78&gt;0,Glutamine!AM77+Glutamine!$E78*Glutamine!#REF!/'In Process Calc.'!$J80,"")</f>
        <v/>
      </c>
      <c r="AN86" s="244" t="str">
        <f>IF(Glutamine!$E78&gt;0,Glutamine!AN77+Glutamine!$E78*Glutamine!#REF!/'In Process Calc.'!$J80,"")</f>
        <v/>
      </c>
      <c r="AO86" s="244" t="str">
        <f>IF(Glutamine!$E78&gt;0,Glutamine!AO77+Glutamine!$E78*Glutamine!#REF!/'In Process Calc.'!$J80,"")</f>
        <v/>
      </c>
      <c r="AP86" s="244" t="str">
        <f>IF(Glutamine!$E78&gt;0,Glutamine!AP77+Glutamine!$E78*Glutamine!AQ77/'In Process Calc.'!$J80,"")</f>
        <v/>
      </c>
      <c r="AQ86" s="244" t="str">
        <f>IF(Glutamine!$E78&gt;0,Glutamine!#REF!+Glutamine!$E78*Glutamine!AR77/'In Process Calc.'!$J80,"")</f>
        <v/>
      </c>
      <c r="AR86" s="244" t="str">
        <f>IF(Glutamine!$E78&gt;0,Glutamine!#REF!,"")</f>
        <v/>
      </c>
      <c r="AS86" s="244" t="str">
        <f>IF(Glutamine!$E78&gt;0,Glutamine!#REF!,"")</f>
        <v/>
      </c>
      <c r="AT86" s="244" t="str">
        <f>IF(Glutamine!$E78&gt;0,Glutamine!#REF!,"")</f>
        <v/>
      </c>
      <c r="AU86" s="244" t="str">
        <f>IF(Glutamine!$E78&gt;0,Glutamine!#REF!,"")</f>
        <v/>
      </c>
      <c r="AV86" s="244" t="str">
        <f>IF(Glutamine!$E78&gt;0,Glutamine!#REF!,"")</f>
        <v/>
      </c>
      <c r="AW86" s="244" t="str">
        <f>IF(Glutamine!$E78&gt;0,Glutamine!#REF!,"")</f>
        <v/>
      </c>
      <c r="AX86" s="244" t="str">
        <f>IF(Glutamine!$E78&gt;0,Glutamine!#REF!,"")</f>
        <v/>
      </c>
      <c r="AY86" s="244" t="str">
        <f>IF(Glutamine!$E78&gt;0,Glutamine!#REF!,"")</f>
        <v/>
      </c>
      <c r="AZ86" s="244" t="str">
        <f>IF(Glutamine!$E78&gt;0,Glutamine!#REF!,"")</f>
        <v/>
      </c>
      <c r="BA86" s="244" t="str">
        <f>IF(Glutamine!$E78&gt;0,Glutamine!#REF!,"")</f>
        <v/>
      </c>
      <c r="BB86" s="244" t="str">
        <f>IF(Glutamine!$E78&gt;0,Glutamine!#REF!,"")</f>
        <v/>
      </c>
      <c r="BC86" s="244" t="str">
        <f>IF(Glutamine!$E78&gt;0,Glutamine!#REF!,"")</f>
        <v/>
      </c>
      <c r="BD86" s="244" t="str">
        <f>IF(Glutamine!$E78&gt;0,Glutamine!#REF!,"")</f>
        <v/>
      </c>
      <c r="BE86" s="244" t="str">
        <f>IF(Glutamine!$E78&gt;0,Glutamine!#REF!,"")</f>
        <v/>
      </c>
      <c r="BF86" s="244" t="str">
        <f>IF(Glutamine!$E78&gt;0,Glutamine!#REF!,"")</f>
        <v/>
      </c>
      <c r="BG86" s="244" t="str">
        <f>IF(Glutamine!$E78&gt;0,Glutamine!#REF!,"")</f>
        <v/>
      </c>
      <c r="BH86" s="244" t="str">
        <f>IF(Glutamine!$E78&gt;0,Glutamine!#REF!,"")</f>
        <v/>
      </c>
      <c r="BI86" s="244" t="str">
        <f>IF(Glutamine!$E78&gt;0,Glutamine!#REF!,"")</f>
        <v/>
      </c>
      <c r="BJ86" s="244" t="str">
        <f>IF(Glutamine!$E78&gt;0,Glutamine!#REF!,"")</f>
        <v/>
      </c>
      <c r="BK86" s="244" t="str">
        <f>IF(Glutamine!$E78&gt;0,Glutamine!#REF!,"")</f>
        <v/>
      </c>
      <c r="BL86" s="244" t="str">
        <f>IF(Glutamine!$E78&gt;0,Glutamine!#REF!,"")</f>
        <v/>
      </c>
      <c r="BM86" s="244" t="str">
        <f>IF(Glutamine!$E78&gt;0,Glutamine!#REF!,"")</f>
        <v/>
      </c>
      <c r="BN86" s="244" t="str">
        <f>IF(Glutamine!$E78&gt;0,'In Process Calc.'!B79,"")</f>
        <v/>
      </c>
      <c r="BO86" s="244" t="str">
        <f>IF(Glutamine!$E78&gt;0,'In Process Calc.'!C79,"")</f>
        <v/>
      </c>
    </row>
    <row r="87" spans="1:67">
      <c r="A87" s="238" t="str">
        <f>IF(Glutamine!$E79&gt;0,Glutamine!$B$1,"")</f>
        <v/>
      </c>
      <c r="B87" s="238" t="str">
        <f>IF(Glutamine!$E79&gt;0,Glutamine!A78+0.1,"")</f>
        <v/>
      </c>
      <c r="C87" s="242" t="str">
        <f>IF(Glutamine!$E79&gt;0,Glutamine!B78,"")</f>
        <v/>
      </c>
      <c r="D87" s="247" t="str">
        <f>IF(Glutamine!$E79&gt;0,Glutamine!C78,"")</f>
        <v/>
      </c>
      <c r="E87" s="238" t="str">
        <f>IF(Glutamine!$E79&gt;0,Glutamine!D78,"")</f>
        <v/>
      </c>
      <c r="F87" s="238" t="str">
        <f>IF(Glutamine!$E79&gt;0,Glutamine!E78,"")</f>
        <v/>
      </c>
      <c r="G87" s="238" t="str">
        <f>IF(Glutamine!$E79&gt;0,Glutamine!G78,"")</f>
        <v/>
      </c>
      <c r="H87" s="243" t="str">
        <f>IF(Glutamine!$E79&gt;0,Glutamine!H78,"")</f>
        <v/>
      </c>
      <c r="I87" s="243" t="str">
        <f>IF(Glutamine!$E79&gt;0,Glutamine!I78,"")</f>
        <v/>
      </c>
      <c r="J87" s="243" t="str">
        <f>IF(Glutamine!$E79&gt;0,Glutamine!J78,"")</f>
        <v/>
      </c>
      <c r="K87" s="243" t="str">
        <f>IF(Glutamine!$E79&gt;0,Glutamine!K78,"")</f>
        <v/>
      </c>
      <c r="L87" s="238" t="str">
        <f>IF(Glutamine!$E79&gt;0,Glutamine!L78,"")</f>
        <v/>
      </c>
      <c r="M87" s="238" t="str">
        <f>IF(Glutamine!$E79&gt;0,Glutamine!M78,"")</f>
        <v/>
      </c>
      <c r="N87" s="238" t="str">
        <f>IF(Glutamine!$E79&gt;0,Glutamine!N78,"")</f>
        <v/>
      </c>
      <c r="O87" s="238" t="str">
        <f>IF(Glutamine!$E79&gt;0,Glutamine!O78,"")</f>
        <v/>
      </c>
      <c r="P87" s="238" t="str">
        <f>IF(Glutamine!$E79&gt;0,Glutamine!P78,"")</f>
        <v/>
      </c>
      <c r="Q87" s="238" t="str">
        <f>IF(Glutamine!$E79&gt;0,Glutamine!Q78,"")</f>
        <v/>
      </c>
      <c r="R87" s="238" t="str">
        <f>IF(Glutamine!$E79&gt;0,Glutamine!R78,"")</f>
        <v/>
      </c>
      <c r="S87" s="238" t="str">
        <f>IF(Glutamine!$E79&gt;0,Glutamine!S78,"")</f>
        <v/>
      </c>
      <c r="T87" s="244" t="str">
        <f>IF(Glutamine!$E79&gt;0,Glutamine!T78+Glutamine!$E79*Glutamine!#REF!/'In Process Calc.'!$J81,"")</f>
        <v/>
      </c>
      <c r="U87" s="244" t="str">
        <f>IF(Glutamine!$E79&gt;0,Glutamine!U78+Glutamine!$E79*Glutamine!#REF!/'In Process Calc.'!$J81,"")</f>
        <v/>
      </c>
      <c r="V87" s="244" t="str">
        <f>IF(Glutamine!$E79&gt;0,Glutamine!V78+Glutamine!$E79*Glutamine!#REF!/'In Process Calc.'!$J81,"")</f>
        <v/>
      </c>
      <c r="W87" s="244" t="str">
        <f>IF(Glutamine!$E79&gt;0,Glutamine!W78+Glutamine!$E79*Glutamine!#REF!/'In Process Calc.'!$J81,"")</f>
        <v/>
      </c>
      <c r="X87" s="244" t="str">
        <f>IF(Glutamine!$E79&gt;0,Glutamine!X78+Glutamine!$E79*Glutamine!#REF!/'In Process Calc.'!$J81,"")</f>
        <v/>
      </c>
      <c r="Y87" s="244" t="str">
        <f>IF(Glutamine!$E79&gt;0,Glutamine!Y78+Glutamine!$E79*Glutamine!#REF!/'In Process Calc.'!$J81,"")</f>
        <v/>
      </c>
      <c r="Z87" s="244" t="str">
        <f>IF(Glutamine!$E79&gt;0,Glutamine!Z78+Glutamine!$E79*Glutamine!#REF!/'In Process Calc.'!$J81,"")</f>
        <v/>
      </c>
      <c r="AA87" s="244" t="str">
        <f>IF(Glutamine!$E79&gt;0,Glutamine!AA78+Glutamine!$E79*Glutamine!#REF!/'In Process Calc.'!$J81,"")</f>
        <v/>
      </c>
      <c r="AB87" s="244" t="str">
        <f>IF(Glutamine!$E79&gt;0,Glutamine!AB78+Glutamine!$E79*Glutamine!#REF!/'In Process Calc.'!$J81,"")</f>
        <v/>
      </c>
      <c r="AC87" s="244" t="str">
        <f>IF(Glutamine!$E79&gt;0,Glutamine!AC78+Glutamine!$E79*Glutamine!#REF!/'In Process Calc.'!$J81,"")</f>
        <v/>
      </c>
      <c r="AD87" s="244" t="str">
        <f>IF(Glutamine!$E79&gt;0,Glutamine!AD78+Glutamine!$E79*Glutamine!#REF!/'In Process Calc.'!$J81,"")</f>
        <v/>
      </c>
      <c r="AE87" s="244" t="str">
        <f>IF(Glutamine!$E79&gt;0,Glutamine!AE78+Glutamine!$E79*Glutamine!#REF!/'In Process Calc.'!$J81,"")</f>
        <v/>
      </c>
      <c r="AF87" s="244" t="str">
        <f>IF(Glutamine!$E79&gt;0,Glutamine!AF78+Glutamine!$E79*Glutamine!#REF!/'In Process Calc.'!$J81,"")</f>
        <v/>
      </c>
      <c r="AG87" s="244" t="str">
        <f>IF(Glutamine!$E79&gt;0,Glutamine!AG78+Glutamine!$E79*Glutamine!#REF!/'In Process Calc.'!$J81,"")</f>
        <v/>
      </c>
      <c r="AH87" s="244" t="str">
        <f>IF(Glutamine!$E79&gt;0,Glutamine!AH78+Glutamine!$E79*Glutamine!#REF!/'In Process Calc.'!$J81,"")</f>
        <v/>
      </c>
      <c r="AI87" s="244" t="str">
        <f>IF(Glutamine!$E79&gt;0,Glutamine!AI78+Glutamine!$E79*Glutamine!#REF!/'In Process Calc.'!$J81,"")</f>
        <v/>
      </c>
      <c r="AJ87" s="244" t="str">
        <f>IF(Glutamine!$E79&gt;0,Glutamine!AJ78+Glutamine!$E79*Glutamine!#REF!/'In Process Calc.'!$J81,"")</f>
        <v/>
      </c>
      <c r="AK87" s="244" t="str">
        <f>IF(Glutamine!$E79&gt;0,Glutamine!AK78+Glutamine!$E79*Glutamine!#REF!/'In Process Calc.'!$J81,"")</f>
        <v/>
      </c>
      <c r="AL87" s="244" t="str">
        <f>IF(Glutamine!$E79&gt;0,Glutamine!AL78+Glutamine!$E79*Glutamine!#REF!/'In Process Calc.'!$J81,"")</f>
        <v/>
      </c>
      <c r="AM87" s="244" t="str">
        <f>IF(Glutamine!$E79&gt;0,Glutamine!AM78+Glutamine!$E79*Glutamine!#REF!/'In Process Calc.'!$J81,"")</f>
        <v/>
      </c>
      <c r="AN87" s="244" t="str">
        <f>IF(Glutamine!$E79&gt;0,Glutamine!AN78+Glutamine!$E79*Glutamine!#REF!/'In Process Calc.'!$J81,"")</f>
        <v/>
      </c>
      <c r="AO87" s="244" t="str">
        <f>IF(Glutamine!$E79&gt;0,Glutamine!AO78+Glutamine!$E79*Glutamine!#REF!/'In Process Calc.'!$J81,"")</f>
        <v/>
      </c>
      <c r="AP87" s="244" t="str">
        <f>IF(Glutamine!$E79&gt;0,Glutamine!AP78+Glutamine!$E79*Glutamine!AQ78/'In Process Calc.'!$J81,"")</f>
        <v/>
      </c>
      <c r="AQ87" s="244" t="str">
        <f>IF(Glutamine!$E79&gt;0,Glutamine!#REF!+Glutamine!$E79*Glutamine!AR78/'In Process Calc.'!$J81,"")</f>
        <v/>
      </c>
      <c r="AR87" s="244" t="str">
        <f>IF(Glutamine!$E79&gt;0,Glutamine!#REF!,"")</f>
        <v/>
      </c>
      <c r="AS87" s="244" t="str">
        <f>IF(Glutamine!$E79&gt;0,Glutamine!#REF!,"")</f>
        <v/>
      </c>
      <c r="AT87" s="244" t="str">
        <f>IF(Glutamine!$E79&gt;0,Glutamine!#REF!,"")</f>
        <v/>
      </c>
      <c r="AU87" s="244" t="str">
        <f>IF(Glutamine!$E79&gt;0,Glutamine!#REF!,"")</f>
        <v/>
      </c>
      <c r="AV87" s="244" t="str">
        <f>IF(Glutamine!$E79&gt;0,Glutamine!#REF!,"")</f>
        <v/>
      </c>
      <c r="AW87" s="244" t="str">
        <f>IF(Glutamine!$E79&gt;0,Glutamine!#REF!,"")</f>
        <v/>
      </c>
      <c r="AX87" s="244" t="str">
        <f>IF(Glutamine!$E79&gt;0,Glutamine!#REF!,"")</f>
        <v/>
      </c>
      <c r="AY87" s="244" t="str">
        <f>IF(Glutamine!$E79&gt;0,Glutamine!#REF!,"")</f>
        <v/>
      </c>
      <c r="AZ87" s="244" t="str">
        <f>IF(Glutamine!$E79&gt;0,Glutamine!#REF!,"")</f>
        <v/>
      </c>
      <c r="BA87" s="244" t="str">
        <f>IF(Glutamine!$E79&gt;0,Glutamine!#REF!,"")</f>
        <v/>
      </c>
      <c r="BB87" s="244" t="str">
        <f>IF(Glutamine!$E79&gt;0,Glutamine!#REF!,"")</f>
        <v/>
      </c>
      <c r="BC87" s="244" t="str">
        <f>IF(Glutamine!$E79&gt;0,Glutamine!#REF!,"")</f>
        <v/>
      </c>
      <c r="BD87" s="244" t="str">
        <f>IF(Glutamine!$E79&gt;0,Glutamine!#REF!,"")</f>
        <v/>
      </c>
      <c r="BE87" s="244" t="str">
        <f>IF(Glutamine!$E79&gt;0,Glutamine!#REF!,"")</f>
        <v/>
      </c>
      <c r="BF87" s="244" t="str">
        <f>IF(Glutamine!$E79&gt;0,Glutamine!#REF!,"")</f>
        <v/>
      </c>
      <c r="BG87" s="244" t="str">
        <f>IF(Glutamine!$E79&gt;0,Glutamine!#REF!,"")</f>
        <v/>
      </c>
      <c r="BH87" s="244" t="str">
        <f>IF(Glutamine!$E79&gt;0,Glutamine!#REF!,"")</f>
        <v/>
      </c>
      <c r="BI87" s="244" t="str">
        <f>IF(Glutamine!$E79&gt;0,Glutamine!#REF!,"")</f>
        <v/>
      </c>
      <c r="BJ87" s="244" t="str">
        <f>IF(Glutamine!$E79&gt;0,Glutamine!#REF!,"")</f>
        <v/>
      </c>
      <c r="BK87" s="244" t="str">
        <f>IF(Glutamine!$E79&gt;0,Glutamine!#REF!,"")</f>
        <v/>
      </c>
      <c r="BL87" s="244" t="str">
        <f>IF(Glutamine!$E79&gt;0,Glutamine!#REF!,"")</f>
        <v/>
      </c>
      <c r="BM87" s="244" t="str">
        <f>IF(Glutamine!$E79&gt;0,Glutamine!#REF!,"")</f>
        <v/>
      </c>
      <c r="BN87" s="244" t="str">
        <f>IF(Glutamine!$E79&gt;0,'In Process Calc.'!B80,"")</f>
        <v/>
      </c>
      <c r="BO87" s="244" t="str">
        <f>IF(Glutamine!$E79&gt;0,'In Process Calc.'!C80,"")</f>
        <v/>
      </c>
    </row>
    <row r="88" spans="1:67">
      <c r="A88" s="238" t="str">
        <f>IF(Glutamine!$E80&gt;0,Glutamine!$B$1,"")</f>
        <v/>
      </c>
      <c r="B88" s="238" t="str">
        <f>IF(Glutamine!$E80&gt;0,Glutamine!A79+0.1,"")</f>
        <v/>
      </c>
      <c r="C88" s="242" t="str">
        <f>IF(Glutamine!$E80&gt;0,Glutamine!B79,"")</f>
        <v/>
      </c>
      <c r="D88" s="247" t="str">
        <f>IF(Glutamine!$E80&gt;0,Glutamine!C79,"")</f>
        <v/>
      </c>
      <c r="E88" s="238" t="str">
        <f>IF(Glutamine!$E80&gt;0,Glutamine!D79,"")</f>
        <v/>
      </c>
      <c r="F88" s="238" t="str">
        <f>IF(Glutamine!$E80&gt;0,Glutamine!E79,"")</f>
        <v/>
      </c>
      <c r="G88" s="238" t="str">
        <f>IF(Glutamine!$E80&gt;0,Glutamine!G79,"")</f>
        <v/>
      </c>
      <c r="H88" s="243" t="str">
        <f>IF(Glutamine!$E80&gt;0,Glutamine!H79,"")</f>
        <v/>
      </c>
      <c r="I88" s="243" t="str">
        <f>IF(Glutamine!$E80&gt;0,Glutamine!I79,"")</f>
        <v/>
      </c>
      <c r="J88" s="243" t="str">
        <f>IF(Glutamine!$E80&gt;0,Glutamine!J79,"")</f>
        <v/>
      </c>
      <c r="K88" s="243" t="str">
        <f>IF(Glutamine!$E80&gt;0,Glutamine!K79,"")</f>
        <v/>
      </c>
      <c r="L88" s="238" t="str">
        <f>IF(Glutamine!$E80&gt;0,Glutamine!L79,"")</f>
        <v/>
      </c>
      <c r="M88" s="238" t="str">
        <f>IF(Glutamine!$E80&gt;0,Glutamine!M79,"")</f>
        <v/>
      </c>
      <c r="N88" s="238" t="str">
        <f>IF(Glutamine!$E80&gt;0,Glutamine!N79,"")</f>
        <v/>
      </c>
      <c r="O88" s="238" t="str">
        <f>IF(Glutamine!$E80&gt;0,Glutamine!O79,"")</f>
        <v/>
      </c>
      <c r="P88" s="238" t="str">
        <f>IF(Glutamine!$E80&gt;0,Glutamine!P79,"")</f>
        <v/>
      </c>
      <c r="Q88" s="238" t="str">
        <f>IF(Glutamine!$E80&gt;0,Glutamine!Q79,"")</f>
        <v/>
      </c>
      <c r="R88" s="238" t="str">
        <f>IF(Glutamine!$E80&gt;0,Glutamine!R79,"")</f>
        <v/>
      </c>
      <c r="S88" s="238" t="str">
        <f>IF(Glutamine!$E80&gt;0,Glutamine!S79,"")</f>
        <v/>
      </c>
      <c r="T88" s="244" t="str">
        <f>IF(Glutamine!$E80&gt;0,Glutamine!T79+Glutamine!$E80*Glutamine!#REF!/'In Process Calc.'!$J82,"")</f>
        <v/>
      </c>
      <c r="U88" s="244" t="str">
        <f>IF(Glutamine!$E80&gt;0,Glutamine!U79+Glutamine!$E80*Glutamine!#REF!/'In Process Calc.'!$J82,"")</f>
        <v/>
      </c>
      <c r="V88" s="244" t="str">
        <f>IF(Glutamine!$E80&gt;0,Glutamine!V79+Glutamine!$E80*Glutamine!#REF!/'In Process Calc.'!$J82,"")</f>
        <v/>
      </c>
      <c r="W88" s="244" t="str">
        <f>IF(Glutamine!$E80&gt;0,Glutamine!W79+Glutamine!$E80*Glutamine!#REF!/'In Process Calc.'!$J82,"")</f>
        <v/>
      </c>
      <c r="X88" s="244" t="str">
        <f>IF(Glutamine!$E80&gt;0,Glutamine!X79+Glutamine!$E80*Glutamine!#REF!/'In Process Calc.'!$J82,"")</f>
        <v/>
      </c>
      <c r="Y88" s="244" t="str">
        <f>IF(Glutamine!$E80&gt;0,Glutamine!Y79+Glutamine!$E80*Glutamine!#REF!/'In Process Calc.'!$J82,"")</f>
        <v/>
      </c>
      <c r="Z88" s="244" t="str">
        <f>IF(Glutamine!$E80&gt;0,Glutamine!Z79+Glutamine!$E80*Glutamine!#REF!/'In Process Calc.'!$J82,"")</f>
        <v/>
      </c>
      <c r="AA88" s="244" t="str">
        <f>IF(Glutamine!$E80&gt;0,Glutamine!AA79+Glutamine!$E80*Glutamine!#REF!/'In Process Calc.'!$J82,"")</f>
        <v/>
      </c>
      <c r="AB88" s="244" t="str">
        <f>IF(Glutamine!$E80&gt;0,Glutamine!AB79+Glutamine!$E80*Glutamine!#REF!/'In Process Calc.'!$J82,"")</f>
        <v/>
      </c>
      <c r="AC88" s="244" t="str">
        <f>IF(Glutamine!$E80&gt;0,Glutamine!AC79+Glutamine!$E80*Glutamine!#REF!/'In Process Calc.'!$J82,"")</f>
        <v/>
      </c>
      <c r="AD88" s="244" t="str">
        <f>IF(Glutamine!$E80&gt;0,Glutamine!AD79+Glutamine!$E80*Glutamine!#REF!/'In Process Calc.'!$J82,"")</f>
        <v/>
      </c>
      <c r="AE88" s="244" t="str">
        <f>IF(Glutamine!$E80&gt;0,Glutamine!AE79+Glutamine!$E80*Glutamine!#REF!/'In Process Calc.'!$J82,"")</f>
        <v/>
      </c>
      <c r="AF88" s="244" t="str">
        <f>IF(Glutamine!$E80&gt;0,Glutamine!AF79+Glutamine!$E80*Glutamine!#REF!/'In Process Calc.'!$J82,"")</f>
        <v/>
      </c>
      <c r="AG88" s="244" t="str">
        <f>IF(Glutamine!$E80&gt;0,Glutamine!AG79+Glutamine!$E80*Glutamine!#REF!/'In Process Calc.'!$J82,"")</f>
        <v/>
      </c>
      <c r="AH88" s="244" t="str">
        <f>IF(Glutamine!$E80&gt;0,Glutamine!AH79+Glutamine!$E80*Glutamine!#REF!/'In Process Calc.'!$J82,"")</f>
        <v/>
      </c>
      <c r="AI88" s="244" t="str">
        <f>IF(Glutamine!$E80&gt;0,Glutamine!AI79+Glutamine!$E80*Glutamine!#REF!/'In Process Calc.'!$J82,"")</f>
        <v/>
      </c>
      <c r="AJ88" s="244" t="str">
        <f>IF(Glutamine!$E80&gt;0,Glutamine!AJ79+Glutamine!$E80*Glutamine!#REF!/'In Process Calc.'!$J82,"")</f>
        <v/>
      </c>
      <c r="AK88" s="244" t="str">
        <f>IF(Glutamine!$E80&gt;0,Glutamine!AK79+Glutamine!$E80*Glutamine!#REF!/'In Process Calc.'!$J82,"")</f>
        <v/>
      </c>
      <c r="AL88" s="244" t="str">
        <f>IF(Glutamine!$E80&gt;0,Glutamine!AL79+Glutamine!$E80*Glutamine!#REF!/'In Process Calc.'!$J82,"")</f>
        <v/>
      </c>
      <c r="AM88" s="244" t="str">
        <f>IF(Glutamine!$E80&gt;0,Glutamine!AM79+Glutamine!$E80*Glutamine!#REF!/'In Process Calc.'!$J82,"")</f>
        <v/>
      </c>
      <c r="AN88" s="244" t="str">
        <f>IF(Glutamine!$E80&gt;0,Glutamine!AN79+Glutamine!$E80*Glutamine!#REF!/'In Process Calc.'!$J82,"")</f>
        <v/>
      </c>
      <c r="AO88" s="244" t="str">
        <f>IF(Glutamine!$E80&gt;0,Glutamine!AO79+Glutamine!$E80*Glutamine!#REF!/'In Process Calc.'!$J82,"")</f>
        <v/>
      </c>
      <c r="AP88" s="244" t="str">
        <f>IF(Glutamine!$E80&gt;0,Glutamine!AP79+Glutamine!$E80*Glutamine!AQ79/'In Process Calc.'!$J82,"")</f>
        <v/>
      </c>
      <c r="AQ88" s="244" t="str">
        <f>IF(Glutamine!$E80&gt;0,Glutamine!#REF!+Glutamine!$E80*Glutamine!AR79/'In Process Calc.'!$J82,"")</f>
        <v/>
      </c>
      <c r="AR88" s="244" t="str">
        <f>IF(Glutamine!$E80&gt;0,Glutamine!#REF!,"")</f>
        <v/>
      </c>
      <c r="AS88" s="244" t="str">
        <f>IF(Glutamine!$E80&gt;0,Glutamine!#REF!,"")</f>
        <v/>
      </c>
      <c r="AT88" s="244" t="str">
        <f>IF(Glutamine!$E80&gt;0,Glutamine!#REF!,"")</f>
        <v/>
      </c>
      <c r="AU88" s="244" t="str">
        <f>IF(Glutamine!$E80&gt;0,Glutamine!#REF!,"")</f>
        <v/>
      </c>
      <c r="AV88" s="244" t="str">
        <f>IF(Glutamine!$E80&gt;0,Glutamine!#REF!,"")</f>
        <v/>
      </c>
      <c r="AW88" s="244" t="str">
        <f>IF(Glutamine!$E80&gt;0,Glutamine!#REF!,"")</f>
        <v/>
      </c>
      <c r="AX88" s="244" t="str">
        <f>IF(Glutamine!$E80&gt;0,Glutamine!#REF!,"")</f>
        <v/>
      </c>
      <c r="AY88" s="244" t="str">
        <f>IF(Glutamine!$E80&gt;0,Glutamine!#REF!,"")</f>
        <v/>
      </c>
      <c r="AZ88" s="244" t="str">
        <f>IF(Glutamine!$E80&gt;0,Glutamine!#REF!,"")</f>
        <v/>
      </c>
      <c r="BA88" s="244" t="str">
        <f>IF(Glutamine!$E80&gt;0,Glutamine!#REF!,"")</f>
        <v/>
      </c>
      <c r="BB88" s="244" t="str">
        <f>IF(Glutamine!$E80&gt;0,Glutamine!#REF!,"")</f>
        <v/>
      </c>
      <c r="BC88" s="244" t="str">
        <f>IF(Glutamine!$E80&gt;0,Glutamine!#REF!,"")</f>
        <v/>
      </c>
      <c r="BD88" s="244" t="str">
        <f>IF(Glutamine!$E80&gt;0,Glutamine!#REF!,"")</f>
        <v/>
      </c>
      <c r="BE88" s="244" t="str">
        <f>IF(Glutamine!$E80&gt;0,Glutamine!#REF!,"")</f>
        <v/>
      </c>
      <c r="BF88" s="244" t="str">
        <f>IF(Glutamine!$E80&gt;0,Glutamine!#REF!,"")</f>
        <v/>
      </c>
      <c r="BG88" s="244" t="str">
        <f>IF(Glutamine!$E80&gt;0,Glutamine!#REF!,"")</f>
        <v/>
      </c>
      <c r="BH88" s="244" t="str">
        <f>IF(Glutamine!$E80&gt;0,Glutamine!#REF!,"")</f>
        <v/>
      </c>
      <c r="BI88" s="244" t="str">
        <f>IF(Glutamine!$E80&gt;0,Glutamine!#REF!,"")</f>
        <v/>
      </c>
      <c r="BJ88" s="244" t="str">
        <f>IF(Glutamine!$E80&gt;0,Glutamine!#REF!,"")</f>
        <v/>
      </c>
      <c r="BK88" s="244" t="str">
        <f>IF(Glutamine!$E80&gt;0,Glutamine!#REF!,"")</f>
        <v/>
      </c>
      <c r="BL88" s="244" t="str">
        <f>IF(Glutamine!$E80&gt;0,Glutamine!#REF!,"")</f>
        <v/>
      </c>
      <c r="BM88" s="244" t="str">
        <f>IF(Glutamine!$E80&gt;0,Glutamine!#REF!,"")</f>
        <v/>
      </c>
      <c r="BN88" s="244" t="str">
        <f>IF(Glutamine!$E80&gt;0,'In Process Calc.'!B81,"")</f>
        <v/>
      </c>
      <c r="BO88" s="244" t="str">
        <f>IF(Glutamine!$E80&gt;0,'In Process Calc.'!C81,"")</f>
        <v/>
      </c>
    </row>
    <row r="89" spans="1:67">
      <c r="A89" s="238" t="str">
        <f>IF(Glutamine!$E81&gt;0,Glutamine!$B$1,"")</f>
        <v/>
      </c>
      <c r="B89" s="238" t="str">
        <f>IF(Glutamine!$E81&gt;0,Glutamine!A80+0.1,"")</f>
        <v/>
      </c>
      <c r="C89" s="242" t="str">
        <f>IF(Glutamine!$E81&gt;0,Glutamine!B80,"")</f>
        <v/>
      </c>
      <c r="D89" s="247" t="str">
        <f>IF(Glutamine!$E81&gt;0,Glutamine!C80,"")</f>
        <v/>
      </c>
      <c r="E89" s="238" t="str">
        <f>IF(Glutamine!$E81&gt;0,Glutamine!D80,"")</f>
        <v/>
      </c>
      <c r="F89" s="238" t="str">
        <f>IF(Glutamine!$E81&gt;0,Glutamine!E80,"")</f>
        <v/>
      </c>
      <c r="G89" s="238" t="str">
        <f>IF(Glutamine!$E81&gt;0,Glutamine!G80,"")</f>
        <v/>
      </c>
      <c r="H89" s="243" t="str">
        <f>IF(Glutamine!$E81&gt;0,Glutamine!H80,"")</f>
        <v/>
      </c>
      <c r="I89" s="243" t="str">
        <f>IF(Glutamine!$E81&gt;0,Glutamine!I80,"")</f>
        <v/>
      </c>
      <c r="J89" s="243" t="str">
        <f>IF(Glutamine!$E81&gt;0,Glutamine!J80,"")</f>
        <v/>
      </c>
      <c r="K89" s="243" t="str">
        <f>IF(Glutamine!$E81&gt;0,Glutamine!K80,"")</f>
        <v/>
      </c>
      <c r="L89" s="238" t="str">
        <f>IF(Glutamine!$E81&gt;0,Glutamine!L80,"")</f>
        <v/>
      </c>
      <c r="M89" s="238" t="str">
        <f>IF(Glutamine!$E81&gt;0,Glutamine!M80,"")</f>
        <v/>
      </c>
      <c r="N89" s="238" t="str">
        <f>IF(Glutamine!$E81&gt;0,Glutamine!N80,"")</f>
        <v/>
      </c>
      <c r="O89" s="238" t="str">
        <f>IF(Glutamine!$E81&gt;0,Glutamine!O80,"")</f>
        <v/>
      </c>
      <c r="P89" s="238" t="str">
        <f>IF(Glutamine!$E81&gt;0,Glutamine!P80,"")</f>
        <v/>
      </c>
      <c r="Q89" s="238" t="str">
        <f>IF(Glutamine!$E81&gt;0,Glutamine!Q80,"")</f>
        <v/>
      </c>
      <c r="R89" s="238" t="str">
        <f>IF(Glutamine!$E81&gt;0,Glutamine!R80,"")</f>
        <v/>
      </c>
      <c r="S89" s="238" t="str">
        <f>IF(Glutamine!$E81&gt;0,Glutamine!S80,"")</f>
        <v/>
      </c>
      <c r="T89" s="244" t="str">
        <f>IF(Glutamine!$E81&gt;0,Glutamine!T80+Glutamine!$E81*Glutamine!#REF!/'In Process Calc.'!$J83,"")</f>
        <v/>
      </c>
      <c r="U89" s="244" t="str">
        <f>IF(Glutamine!$E81&gt;0,Glutamine!U80+Glutamine!$E81*Glutamine!#REF!/'In Process Calc.'!$J83,"")</f>
        <v/>
      </c>
      <c r="V89" s="244" t="str">
        <f>IF(Glutamine!$E81&gt;0,Glutamine!V80+Glutamine!$E81*Glutamine!#REF!/'In Process Calc.'!$J83,"")</f>
        <v/>
      </c>
      <c r="W89" s="244" t="str">
        <f>IF(Glutamine!$E81&gt;0,Glutamine!W80+Glutamine!$E81*Glutamine!#REF!/'In Process Calc.'!$J83,"")</f>
        <v/>
      </c>
      <c r="X89" s="244" t="str">
        <f>IF(Glutamine!$E81&gt;0,Glutamine!X80+Glutamine!$E81*Glutamine!#REF!/'In Process Calc.'!$J83,"")</f>
        <v/>
      </c>
      <c r="Y89" s="244" t="str">
        <f>IF(Glutamine!$E81&gt;0,Glutamine!Y80+Glutamine!$E81*Glutamine!#REF!/'In Process Calc.'!$J83,"")</f>
        <v/>
      </c>
      <c r="Z89" s="244" t="str">
        <f>IF(Glutamine!$E81&gt;0,Glutamine!Z80+Glutamine!$E81*Glutamine!#REF!/'In Process Calc.'!$J83,"")</f>
        <v/>
      </c>
      <c r="AA89" s="244" t="str">
        <f>IF(Glutamine!$E81&gt;0,Glutamine!AA80+Glutamine!$E81*Glutamine!#REF!/'In Process Calc.'!$J83,"")</f>
        <v/>
      </c>
      <c r="AB89" s="244" t="str">
        <f>IF(Glutamine!$E81&gt;0,Glutamine!AB80+Glutamine!$E81*Glutamine!#REF!/'In Process Calc.'!$J83,"")</f>
        <v/>
      </c>
      <c r="AC89" s="244" t="str">
        <f>IF(Glutamine!$E81&gt;0,Glutamine!AC80+Glutamine!$E81*Glutamine!#REF!/'In Process Calc.'!$J83,"")</f>
        <v/>
      </c>
      <c r="AD89" s="244" t="str">
        <f>IF(Glutamine!$E81&gt;0,Glutamine!AD80+Glutamine!$E81*Glutamine!#REF!/'In Process Calc.'!$J83,"")</f>
        <v/>
      </c>
      <c r="AE89" s="244" t="str">
        <f>IF(Glutamine!$E81&gt;0,Glutamine!AE80+Glutamine!$E81*Glutamine!#REF!/'In Process Calc.'!$J83,"")</f>
        <v/>
      </c>
      <c r="AF89" s="244" t="str">
        <f>IF(Glutamine!$E81&gt;0,Glutamine!AF80+Glutamine!$E81*Glutamine!#REF!/'In Process Calc.'!$J83,"")</f>
        <v/>
      </c>
      <c r="AG89" s="244" t="str">
        <f>IF(Glutamine!$E81&gt;0,Glutamine!AG80+Glutamine!$E81*Glutamine!#REF!/'In Process Calc.'!$J83,"")</f>
        <v/>
      </c>
      <c r="AH89" s="244" t="str">
        <f>IF(Glutamine!$E81&gt;0,Glutamine!AH80+Glutamine!$E81*Glutamine!#REF!/'In Process Calc.'!$J83,"")</f>
        <v/>
      </c>
      <c r="AI89" s="244" t="str">
        <f>IF(Glutamine!$E81&gt;0,Glutamine!AI80+Glutamine!$E81*Glutamine!#REF!/'In Process Calc.'!$J83,"")</f>
        <v/>
      </c>
      <c r="AJ89" s="244" t="str">
        <f>IF(Glutamine!$E81&gt;0,Glutamine!AJ80+Glutamine!$E81*Glutamine!#REF!/'In Process Calc.'!$J83,"")</f>
        <v/>
      </c>
      <c r="AK89" s="244" t="str">
        <f>IF(Glutamine!$E81&gt;0,Glutamine!AK80+Glutamine!$E81*Glutamine!#REF!/'In Process Calc.'!$J83,"")</f>
        <v/>
      </c>
      <c r="AL89" s="244" t="str">
        <f>IF(Glutamine!$E81&gt;0,Glutamine!AL80+Glutamine!$E81*Glutamine!#REF!/'In Process Calc.'!$J83,"")</f>
        <v/>
      </c>
      <c r="AM89" s="244" t="str">
        <f>IF(Glutamine!$E81&gt;0,Glutamine!AM80+Glutamine!$E81*Glutamine!#REF!/'In Process Calc.'!$J83,"")</f>
        <v/>
      </c>
      <c r="AN89" s="244" t="str">
        <f>IF(Glutamine!$E81&gt;0,Glutamine!AN80+Glutamine!$E81*Glutamine!#REF!/'In Process Calc.'!$J83,"")</f>
        <v/>
      </c>
      <c r="AO89" s="244" t="str">
        <f>IF(Glutamine!$E81&gt;0,Glutamine!AO80+Glutamine!$E81*Glutamine!#REF!/'In Process Calc.'!$J83,"")</f>
        <v/>
      </c>
      <c r="AP89" s="244" t="str">
        <f>IF(Glutamine!$E81&gt;0,Glutamine!AP80+Glutamine!$E81*Glutamine!AQ80/'In Process Calc.'!$J83,"")</f>
        <v/>
      </c>
      <c r="AQ89" s="244" t="str">
        <f>IF(Glutamine!$E81&gt;0,Glutamine!#REF!+Glutamine!$E81*Glutamine!AR80/'In Process Calc.'!$J83,"")</f>
        <v/>
      </c>
      <c r="AR89" s="244" t="str">
        <f>IF(Glutamine!$E81&gt;0,Glutamine!#REF!,"")</f>
        <v/>
      </c>
      <c r="AS89" s="244" t="str">
        <f>IF(Glutamine!$E81&gt;0,Glutamine!#REF!,"")</f>
        <v/>
      </c>
      <c r="AT89" s="244" t="str">
        <f>IF(Glutamine!$E81&gt;0,Glutamine!#REF!,"")</f>
        <v/>
      </c>
      <c r="AU89" s="244" t="str">
        <f>IF(Glutamine!$E81&gt;0,Glutamine!#REF!,"")</f>
        <v/>
      </c>
      <c r="AV89" s="244" t="str">
        <f>IF(Glutamine!$E81&gt;0,Glutamine!#REF!,"")</f>
        <v/>
      </c>
      <c r="AW89" s="244" t="str">
        <f>IF(Glutamine!$E81&gt;0,Glutamine!#REF!,"")</f>
        <v/>
      </c>
      <c r="AX89" s="244" t="str">
        <f>IF(Glutamine!$E81&gt;0,Glutamine!#REF!,"")</f>
        <v/>
      </c>
      <c r="AY89" s="244" t="str">
        <f>IF(Glutamine!$E81&gt;0,Glutamine!#REF!,"")</f>
        <v/>
      </c>
      <c r="AZ89" s="244" t="str">
        <f>IF(Glutamine!$E81&gt;0,Glutamine!#REF!,"")</f>
        <v/>
      </c>
      <c r="BA89" s="244" t="str">
        <f>IF(Glutamine!$E81&gt;0,Glutamine!#REF!,"")</f>
        <v/>
      </c>
      <c r="BB89" s="244" t="str">
        <f>IF(Glutamine!$E81&gt;0,Glutamine!#REF!,"")</f>
        <v/>
      </c>
      <c r="BC89" s="244" t="str">
        <f>IF(Glutamine!$E81&gt;0,Glutamine!#REF!,"")</f>
        <v/>
      </c>
      <c r="BD89" s="244" t="str">
        <f>IF(Glutamine!$E81&gt;0,Glutamine!#REF!,"")</f>
        <v/>
      </c>
      <c r="BE89" s="244" t="str">
        <f>IF(Glutamine!$E81&gt;0,Glutamine!#REF!,"")</f>
        <v/>
      </c>
      <c r="BF89" s="244" t="str">
        <f>IF(Glutamine!$E81&gt;0,Glutamine!#REF!,"")</f>
        <v/>
      </c>
      <c r="BG89" s="244" t="str">
        <f>IF(Glutamine!$E81&gt;0,Glutamine!#REF!,"")</f>
        <v/>
      </c>
      <c r="BH89" s="244" t="str">
        <f>IF(Glutamine!$E81&gt;0,Glutamine!#REF!,"")</f>
        <v/>
      </c>
      <c r="BI89" s="244" t="str">
        <f>IF(Glutamine!$E81&gt;0,Glutamine!#REF!,"")</f>
        <v/>
      </c>
      <c r="BJ89" s="244" t="str">
        <f>IF(Glutamine!$E81&gt;0,Glutamine!#REF!,"")</f>
        <v/>
      </c>
      <c r="BK89" s="244" t="str">
        <f>IF(Glutamine!$E81&gt;0,Glutamine!#REF!,"")</f>
        <v/>
      </c>
      <c r="BL89" s="244" t="str">
        <f>IF(Glutamine!$E81&gt;0,Glutamine!#REF!,"")</f>
        <v/>
      </c>
      <c r="BM89" s="244" t="str">
        <f>IF(Glutamine!$E81&gt;0,Glutamine!#REF!,"")</f>
        <v/>
      </c>
      <c r="BN89" s="244" t="str">
        <f>IF(Glutamine!$E81&gt;0,'In Process Calc.'!B82,"")</f>
        <v/>
      </c>
      <c r="BO89" s="244" t="str">
        <f>IF(Glutamine!$E81&gt;0,'In Process Calc.'!C82,"")</f>
        <v/>
      </c>
    </row>
    <row r="90" spans="1:67">
      <c r="A90" s="238" t="str">
        <f>IF(Glutamine!$E82&gt;0,Glutamine!$B$1,"")</f>
        <v/>
      </c>
      <c r="B90" s="238" t="str">
        <f>IF(Glutamine!$E82&gt;0,Glutamine!A81+0.1,"")</f>
        <v/>
      </c>
      <c r="C90" s="242" t="str">
        <f>IF(Glutamine!$E82&gt;0,Glutamine!B81,"")</f>
        <v/>
      </c>
      <c r="D90" s="247" t="str">
        <f>IF(Glutamine!$E82&gt;0,Glutamine!C81,"")</f>
        <v/>
      </c>
      <c r="E90" s="238" t="str">
        <f>IF(Glutamine!$E82&gt;0,Glutamine!D81,"")</f>
        <v/>
      </c>
      <c r="F90" s="238" t="str">
        <f>IF(Glutamine!$E82&gt;0,Glutamine!E81,"")</f>
        <v/>
      </c>
      <c r="G90" s="238" t="str">
        <f>IF(Glutamine!$E82&gt;0,Glutamine!G81,"")</f>
        <v/>
      </c>
      <c r="H90" s="243" t="str">
        <f>IF(Glutamine!$E82&gt;0,Glutamine!H81,"")</f>
        <v/>
      </c>
      <c r="I90" s="243" t="str">
        <f>IF(Glutamine!$E82&gt;0,Glutamine!I81,"")</f>
        <v/>
      </c>
      <c r="J90" s="243" t="str">
        <f>IF(Glutamine!$E82&gt;0,Glutamine!J81,"")</f>
        <v/>
      </c>
      <c r="K90" s="243" t="str">
        <f>IF(Glutamine!$E82&gt;0,Glutamine!K81,"")</f>
        <v/>
      </c>
      <c r="L90" s="238" t="str">
        <f>IF(Glutamine!$E82&gt;0,Glutamine!L81,"")</f>
        <v/>
      </c>
      <c r="M90" s="238" t="str">
        <f>IF(Glutamine!$E82&gt;0,Glutamine!M81,"")</f>
        <v/>
      </c>
      <c r="N90" s="238" t="str">
        <f>IF(Glutamine!$E82&gt;0,Glutamine!N81,"")</f>
        <v/>
      </c>
      <c r="O90" s="238" t="str">
        <f>IF(Glutamine!$E82&gt;0,Glutamine!O81,"")</f>
        <v/>
      </c>
      <c r="P90" s="238" t="str">
        <f>IF(Glutamine!$E82&gt;0,Glutamine!P81,"")</f>
        <v/>
      </c>
      <c r="Q90" s="238" t="str">
        <f>IF(Glutamine!$E82&gt;0,Glutamine!Q81,"")</f>
        <v/>
      </c>
      <c r="R90" s="238" t="str">
        <f>IF(Glutamine!$E82&gt;0,Glutamine!R81,"")</f>
        <v/>
      </c>
      <c r="S90" s="238" t="str">
        <f>IF(Glutamine!$E82&gt;0,Glutamine!S81,"")</f>
        <v/>
      </c>
      <c r="T90" s="244" t="str">
        <f>IF(Glutamine!$E82&gt;0,Glutamine!T81+Glutamine!$E82*Glutamine!#REF!/'In Process Calc.'!$J84,"")</f>
        <v/>
      </c>
      <c r="U90" s="244" t="str">
        <f>IF(Glutamine!$E82&gt;0,Glutamine!U81+Glutamine!$E82*Glutamine!#REF!/'In Process Calc.'!$J84,"")</f>
        <v/>
      </c>
      <c r="V90" s="244" t="str">
        <f>IF(Glutamine!$E82&gt;0,Glutamine!V81+Glutamine!$E82*Glutamine!#REF!/'In Process Calc.'!$J84,"")</f>
        <v/>
      </c>
      <c r="W90" s="244" t="str">
        <f>IF(Glutamine!$E82&gt;0,Glutamine!W81+Glutamine!$E82*Glutamine!#REF!/'In Process Calc.'!$J84,"")</f>
        <v/>
      </c>
      <c r="X90" s="244" t="str">
        <f>IF(Glutamine!$E82&gt;0,Glutamine!X81+Glutamine!$E82*Glutamine!#REF!/'In Process Calc.'!$J84,"")</f>
        <v/>
      </c>
      <c r="Y90" s="244" t="str">
        <f>IF(Glutamine!$E82&gt;0,Glutamine!Y81+Glutamine!$E82*Glutamine!#REF!/'In Process Calc.'!$J84,"")</f>
        <v/>
      </c>
      <c r="Z90" s="244" t="str">
        <f>IF(Glutamine!$E82&gt;0,Glutamine!Z81+Glutamine!$E82*Glutamine!#REF!/'In Process Calc.'!$J84,"")</f>
        <v/>
      </c>
      <c r="AA90" s="244" t="str">
        <f>IF(Glutamine!$E82&gt;0,Glutamine!AA81+Glutamine!$E82*Glutamine!#REF!/'In Process Calc.'!$J84,"")</f>
        <v/>
      </c>
      <c r="AB90" s="244" t="str">
        <f>IF(Glutamine!$E82&gt;0,Glutamine!AB81+Glutamine!$E82*Glutamine!#REF!/'In Process Calc.'!$J84,"")</f>
        <v/>
      </c>
      <c r="AC90" s="244" t="str">
        <f>IF(Glutamine!$E82&gt;0,Glutamine!AC81+Glutamine!$E82*Glutamine!#REF!/'In Process Calc.'!$J84,"")</f>
        <v/>
      </c>
      <c r="AD90" s="244" t="str">
        <f>IF(Glutamine!$E82&gt;0,Glutamine!AD81+Glutamine!$E82*Glutamine!#REF!/'In Process Calc.'!$J84,"")</f>
        <v/>
      </c>
      <c r="AE90" s="244" t="str">
        <f>IF(Glutamine!$E82&gt;0,Glutamine!AE81+Glutamine!$E82*Glutamine!#REF!/'In Process Calc.'!$J84,"")</f>
        <v/>
      </c>
      <c r="AF90" s="244" t="str">
        <f>IF(Glutamine!$E82&gt;0,Glutamine!AF81+Glutamine!$E82*Glutamine!#REF!/'In Process Calc.'!$J84,"")</f>
        <v/>
      </c>
      <c r="AG90" s="244" t="str">
        <f>IF(Glutamine!$E82&gt;0,Glutamine!AG81+Glutamine!$E82*Glutamine!#REF!/'In Process Calc.'!$J84,"")</f>
        <v/>
      </c>
      <c r="AH90" s="244" t="str">
        <f>IF(Glutamine!$E82&gt;0,Glutamine!AH81+Glutamine!$E82*Glutamine!#REF!/'In Process Calc.'!$J84,"")</f>
        <v/>
      </c>
      <c r="AI90" s="244" t="str">
        <f>IF(Glutamine!$E82&gt;0,Glutamine!AI81+Glutamine!$E82*Glutamine!#REF!/'In Process Calc.'!$J84,"")</f>
        <v/>
      </c>
      <c r="AJ90" s="244" t="str">
        <f>IF(Glutamine!$E82&gt;0,Glutamine!AJ81+Glutamine!$E82*Glutamine!#REF!/'In Process Calc.'!$J84,"")</f>
        <v/>
      </c>
      <c r="AK90" s="244" t="str">
        <f>IF(Glutamine!$E82&gt;0,Glutamine!AK81+Glutamine!$E82*Glutamine!#REF!/'In Process Calc.'!$J84,"")</f>
        <v/>
      </c>
      <c r="AL90" s="244" t="str">
        <f>IF(Glutamine!$E82&gt;0,Glutamine!AL81+Glutamine!$E82*Glutamine!#REF!/'In Process Calc.'!$J84,"")</f>
        <v/>
      </c>
      <c r="AM90" s="244" t="str">
        <f>IF(Glutamine!$E82&gt;0,Glutamine!AM81+Glutamine!$E82*Glutamine!#REF!/'In Process Calc.'!$J84,"")</f>
        <v/>
      </c>
      <c r="AN90" s="244" t="str">
        <f>IF(Glutamine!$E82&gt;0,Glutamine!AN81+Glutamine!$E82*Glutamine!#REF!/'In Process Calc.'!$J84,"")</f>
        <v/>
      </c>
      <c r="AO90" s="244" t="str">
        <f>IF(Glutamine!$E82&gt;0,Glutamine!AO81+Glutamine!$E82*Glutamine!#REF!/'In Process Calc.'!$J84,"")</f>
        <v/>
      </c>
      <c r="AP90" s="244" t="str">
        <f>IF(Glutamine!$E82&gt;0,Glutamine!AP81+Glutamine!$E82*Glutamine!AQ81/'In Process Calc.'!$J84,"")</f>
        <v/>
      </c>
      <c r="AQ90" s="244" t="str">
        <f>IF(Glutamine!$E82&gt;0,Glutamine!#REF!+Glutamine!$E82*Glutamine!AR81/'In Process Calc.'!$J84,"")</f>
        <v/>
      </c>
      <c r="AR90" s="244" t="str">
        <f>IF(Glutamine!$E82&gt;0,Glutamine!#REF!,"")</f>
        <v/>
      </c>
      <c r="AS90" s="244" t="str">
        <f>IF(Glutamine!$E82&gt;0,Glutamine!#REF!,"")</f>
        <v/>
      </c>
      <c r="AT90" s="244" t="str">
        <f>IF(Glutamine!$E82&gt;0,Glutamine!#REF!,"")</f>
        <v/>
      </c>
      <c r="AU90" s="244" t="str">
        <f>IF(Glutamine!$E82&gt;0,Glutamine!#REF!,"")</f>
        <v/>
      </c>
      <c r="AV90" s="244" t="str">
        <f>IF(Glutamine!$E82&gt;0,Glutamine!#REF!,"")</f>
        <v/>
      </c>
      <c r="AW90" s="244" t="str">
        <f>IF(Glutamine!$E82&gt;0,Glutamine!#REF!,"")</f>
        <v/>
      </c>
      <c r="AX90" s="244" t="str">
        <f>IF(Glutamine!$E82&gt;0,Glutamine!#REF!,"")</f>
        <v/>
      </c>
      <c r="AY90" s="244" t="str">
        <f>IF(Glutamine!$E82&gt;0,Glutamine!#REF!,"")</f>
        <v/>
      </c>
      <c r="AZ90" s="244" t="str">
        <f>IF(Glutamine!$E82&gt;0,Glutamine!#REF!,"")</f>
        <v/>
      </c>
      <c r="BA90" s="244" t="str">
        <f>IF(Glutamine!$E82&gt;0,Glutamine!#REF!,"")</f>
        <v/>
      </c>
      <c r="BB90" s="244" t="str">
        <f>IF(Glutamine!$E82&gt;0,Glutamine!#REF!,"")</f>
        <v/>
      </c>
      <c r="BC90" s="244" t="str">
        <f>IF(Glutamine!$E82&gt;0,Glutamine!#REF!,"")</f>
        <v/>
      </c>
      <c r="BD90" s="244" t="str">
        <f>IF(Glutamine!$E82&gt;0,Glutamine!#REF!,"")</f>
        <v/>
      </c>
      <c r="BE90" s="244" t="str">
        <f>IF(Glutamine!$E82&gt;0,Glutamine!#REF!,"")</f>
        <v/>
      </c>
      <c r="BF90" s="244" t="str">
        <f>IF(Glutamine!$E82&gt;0,Glutamine!#REF!,"")</f>
        <v/>
      </c>
      <c r="BG90" s="244" t="str">
        <f>IF(Glutamine!$E82&gt;0,Glutamine!#REF!,"")</f>
        <v/>
      </c>
      <c r="BH90" s="244" t="str">
        <f>IF(Glutamine!$E82&gt;0,Glutamine!#REF!,"")</f>
        <v/>
      </c>
      <c r="BI90" s="244" t="str">
        <f>IF(Glutamine!$E82&gt;0,Glutamine!#REF!,"")</f>
        <v/>
      </c>
      <c r="BJ90" s="244" t="str">
        <f>IF(Glutamine!$E82&gt;0,Glutamine!#REF!,"")</f>
        <v/>
      </c>
      <c r="BK90" s="244" t="str">
        <f>IF(Glutamine!$E82&gt;0,Glutamine!#REF!,"")</f>
        <v/>
      </c>
      <c r="BL90" s="244" t="str">
        <f>IF(Glutamine!$E82&gt;0,Glutamine!#REF!,"")</f>
        <v/>
      </c>
      <c r="BM90" s="244" t="str">
        <f>IF(Glutamine!$E82&gt;0,Glutamine!#REF!,"")</f>
        <v/>
      </c>
      <c r="BN90" s="244" t="str">
        <f>IF(Glutamine!$E82&gt;0,'In Process Calc.'!B83,"")</f>
        <v/>
      </c>
      <c r="BO90" s="244" t="str">
        <f>IF(Glutamine!$E82&gt;0,'In Process Calc.'!C83,"")</f>
        <v/>
      </c>
    </row>
    <row r="91" spans="1:67">
      <c r="A91" s="238" t="str">
        <f>IF(Glutamine!$E83&gt;0,Glutamine!$B$1,"")</f>
        <v/>
      </c>
      <c r="B91" s="238" t="str">
        <f>IF(Glutamine!$E83&gt;0,Glutamine!A82+0.1,"")</f>
        <v/>
      </c>
      <c r="C91" s="242" t="str">
        <f>IF(Glutamine!$E83&gt;0,Glutamine!B82,"")</f>
        <v/>
      </c>
      <c r="D91" s="247" t="str">
        <f>IF(Glutamine!$E83&gt;0,Glutamine!C82,"")</f>
        <v/>
      </c>
      <c r="E91" s="238" t="str">
        <f>IF(Glutamine!$E83&gt;0,Glutamine!D82,"")</f>
        <v/>
      </c>
      <c r="F91" s="238" t="str">
        <f>IF(Glutamine!$E83&gt;0,Glutamine!E82,"")</f>
        <v/>
      </c>
      <c r="G91" s="238" t="str">
        <f>IF(Glutamine!$E83&gt;0,Glutamine!G82,"")</f>
        <v/>
      </c>
      <c r="H91" s="243" t="str">
        <f>IF(Glutamine!$E83&gt;0,Glutamine!H82,"")</f>
        <v/>
      </c>
      <c r="I91" s="243" t="str">
        <f>IF(Glutamine!$E83&gt;0,Glutamine!I82,"")</f>
        <v/>
      </c>
      <c r="J91" s="243" t="str">
        <f>IF(Glutamine!$E83&gt;0,Glutamine!J82,"")</f>
        <v/>
      </c>
      <c r="K91" s="243" t="str">
        <f>IF(Glutamine!$E83&gt;0,Glutamine!K82,"")</f>
        <v/>
      </c>
      <c r="L91" s="238" t="str">
        <f>IF(Glutamine!$E83&gt;0,Glutamine!L82,"")</f>
        <v/>
      </c>
      <c r="M91" s="238" t="str">
        <f>IF(Glutamine!$E83&gt;0,Glutamine!M82,"")</f>
        <v/>
      </c>
      <c r="N91" s="238" t="str">
        <f>IF(Glutamine!$E83&gt;0,Glutamine!N82,"")</f>
        <v/>
      </c>
      <c r="O91" s="238" t="str">
        <f>IF(Glutamine!$E83&gt;0,Glutamine!O82,"")</f>
        <v/>
      </c>
      <c r="P91" s="238" t="str">
        <f>IF(Glutamine!$E83&gt;0,Glutamine!P82,"")</f>
        <v/>
      </c>
      <c r="Q91" s="238" t="str">
        <f>IF(Glutamine!$E83&gt;0,Glutamine!Q82,"")</f>
        <v/>
      </c>
      <c r="R91" s="238" t="str">
        <f>IF(Glutamine!$E83&gt;0,Glutamine!R82,"")</f>
        <v/>
      </c>
      <c r="S91" s="238" t="str">
        <f>IF(Glutamine!$E83&gt;0,Glutamine!S82,"")</f>
        <v/>
      </c>
      <c r="T91" s="244" t="str">
        <f>IF(Glutamine!$E83&gt;0,Glutamine!T82+Glutamine!$E83*Glutamine!#REF!/'In Process Calc.'!$J85,"")</f>
        <v/>
      </c>
      <c r="U91" s="244" t="str">
        <f>IF(Glutamine!$E83&gt;0,Glutamine!U82+Glutamine!$E83*Glutamine!#REF!/'In Process Calc.'!$J85,"")</f>
        <v/>
      </c>
      <c r="V91" s="244" t="str">
        <f>IF(Glutamine!$E83&gt;0,Glutamine!V82+Glutamine!$E83*Glutamine!#REF!/'In Process Calc.'!$J85,"")</f>
        <v/>
      </c>
      <c r="W91" s="244" t="str">
        <f>IF(Glutamine!$E83&gt;0,Glutamine!W82+Glutamine!$E83*Glutamine!#REF!/'In Process Calc.'!$J85,"")</f>
        <v/>
      </c>
      <c r="X91" s="244" t="str">
        <f>IF(Glutamine!$E83&gt;0,Glutamine!X82+Glutamine!$E83*Glutamine!#REF!/'In Process Calc.'!$J85,"")</f>
        <v/>
      </c>
      <c r="Y91" s="244" t="str">
        <f>IF(Glutamine!$E83&gt;0,Glutamine!Y82+Glutamine!$E83*Glutamine!#REF!/'In Process Calc.'!$J85,"")</f>
        <v/>
      </c>
      <c r="Z91" s="244" t="str">
        <f>IF(Glutamine!$E83&gt;0,Glutamine!Z82+Glutamine!$E83*Glutamine!#REF!/'In Process Calc.'!$J85,"")</f>
        <v/>
      </c>
      <c r="AA91" s="244" t="str">
        <f>IF(Glutamine!$E83&gt;0,Glutamine!AA82+Glutamine!$E83*Glutamine!#REF!/'In Process Calc.'!$J85,"")</f>
        <v/>
      </c>
      <c r="AB91" s="244" t="str">
        <f>IF(Glutamine!$E83&gt;0,Glutamine!AB82+Glutamine!$E83*Glutamine!#REF!/'In Process Calc.'!$J85,"")</f>
        <v/>
      </c>
      <c r="AC91" s="244" t="str">
        <f>IF(Glutamine!$E83&gt;0,Glutamine!AC82+Glutamine!$E83*Glutamine!#REF!/'In Process Calc.'!$J85,"")</f>
        <v/>
      </c>
      <c r="AD91" s="244" t="str">
        <f>IF(Glutamine!$E83&gt;0,Glutamine!AD82+Glutamine!$E83*Glutamine!#REF!/'In Process Calc.'!$J85,"")</f>
        <v/>
      </c>
      <c r="AE91" s="244" t="str">
        <f>IF(Glutamine!$E83&gt;0,Glutamine!AE82+Glutamine!$E83*Glutamine!#REF!/'In Process Calc.'!$J85,"")</f>
        <v/>
      </c>
      <c r="AF91" s="244" t="str">
        <f>IF(Glutamine!$E83&gt;0,Glutamine!AF82+Glutamine!$E83*Glutamine!#REF!/'In Process Calc.'!$J85,"")</f>
        <v/>
      </c>
      <c r="AG91" s="244" t="str">
        <f>IF(Glutamine!$E83&gt;0,Glutamine!AG82+Glutamine!$E83*Glutamine!#REF!/'In Process Calc.'!$J85,"")</f>
        <v/>
      </c>
      <c r="AH91" s="244" t="str">
        <f>IF(Glutamine!$E83&gt;0,Glutamine!AH82+Glutamine!$E83*Glutamine!#REF!/'In Process Calc.'!$J85,"")</f>
        <v/>
      </c>
      <c r="AI91" s="244" t="str">
        <f>IF(Glutamine!$E83&gt;0,Glutamine!AI82+Glutamine!$E83*Glutamine!#REF!/'In Process Calc.'!$J85,"")</f>
        <v/>
      </c>
      <c r="AJ91" s="244" t="str">
        <f>IF(Glutamine!$E83&gt;0,Glutamine!AJ82+Glutamine!$E83*Glutamine!#REF!/'In Process Calc.'!$J85,"")</f>
        <v/>
      </c>
      <c r="AK91" s="244" t="str">
        <f>IF(Glutamine!$E83&gt;0,Glutamine!AK82+Glutamine!$E83*Glutamine!#REF!/'In Process Calc.'!$J85,"")</f>
        <v/>
      </c>
      <c r="AL91" s="244" t="str">
        <f>IF(Glutamine!$E83&gt;0,Glutamine!AL82+Glutamine!$E83*Glutamine!#REF!/'In Process Calc.'!$J85,"")</f>
        <v/>
      </c>
      <c r="AM91" s="244" t="str">
        <f>IF(Glutamine!$E83&gt;0,Glutamine!AM82+Glutamine!$E83*Glutamine!#REF!/'In Process Calc.'!$J85,"")</f>
        <v/>
      </c>
      <c r="AN91" s="244" t="str">
        <f>IF(Glutamine!$E83&gt;0,Glutamine!AN82+Glutamine!$E83*Glutamine!#REF!/'In Process Calc.'!$J85,"")</f>
        <v/>
      </c>
      <c r="AO91" s="244" t="str">
        <f>IF(Glutamine!$E83&gt;0,Glutamine!AO82+Glutamine!$E83*Glutamine!#REF!/'In Process Calc.'!$J85,"")</f>
        <v/>
      </c>
      <c r="AP91" s="244" t="str">
        <f>IF(Glutamine!$E83&gt;0,Glutamine!AP82+Glutamine!$E83*Glutamine!AQ82/'In Process Calc.'!$J85,"")</f>
        <v/>
      </c>
      <c r="AQ91" s="244" t="str">
        <f>IF(Glutamine!$E83&gt;0,Glutamine!#REF!+Glutamine!$E83*Glutamine!AR82/'In Process Calc.'!$J85,"")</f>
        <v/>
      </c>
      <c r="AR91" s="244" t="str">
        <f>IF(Glutamine!$E83&gt;0,Glutamine!#REF!,"")</f>
        <v/>
      </c>
      <c r="AS91" s="244" t="str">
        <f>IF(Glutamine!$E83&gt;0,Glutamine!#REF!,"")</f>
        <v/>
      </c>
      <c r="AT91" s="244" t="str">
        <f>IF(Glutamine!$E83&gt;0,Glutamine!#REF!,"")</f>
        <v/>
      </c>
      <c r="AU91" s="244" t="str">
        <f>IF(Glutamine!$E83&gt;0,Glutamine!#REF!,"")</f>
        <v/>
      </c>
      <c r="AV91" s="244" t="str">
        <f>IF(Glutamine!$E83&gt;0,Glutamine!#REF!,"")</f>
        <v/>
      </c>
      <c r="AW91" s="244" t="str">
        <f>IF(Glutamine!$E83&gt;0,Glutamine!#REF!,"")</f>
        <v/>
      </c>
      <c r="AX91" s="244" t="str">
        <f>IF(Glutamine!$E83&gt;0,Glutamine!#REF!,"")</f>
        <v/>
      </c>
      <c r="AY91" s="244" t="str">
        <f>IF(Glutamine!$E83&gt;0,Glutamine!#REF!,"")</f>
        <v/>
      </c>
      <c r="AZ91" s="244" t="str">
        <f>IF(Glutamine!$E83&gt;0,Glutamine!#REF!,"")</f>
        <v/>
      </c>
      <c r="BA91" s="244" t="str">
        <f>IF(Glutamine!$E83&gt;0,Glutamine!#REF!,"")</f>
        <v/>
      </c>
      <c r="BB91" s="244" t="str">
        <f>IF(Glutamine!$E83&gt;0,Glutamine!#REF!,"")</f>
        <v/>
      </c>
      <c r="BC91" s="244" t="str">
        <f>IF(Glutamine!$E83&gt;0,Glutamine!#REF!,"")</f>
        <v/>
      </c>
      <c r="BD91" s="244" t="str">
        <f>IF(Glutamine!$E83&gt;0,Glutamine!#REF!,"")</f>
        <v/>
      </c>
      <c r="BE91" s="244" t="str">
        <f>IF(Glutamine!$E83&gt;0,Glutamine!#REF!,"")</f>
        <v/>
      </c>
      <c r="BF91" s="244" t="str">
        <f>IF(Glutamine!$E83&gt;0,Glutamine!#REF!,"")</f>
        <v/>
      </c>
      <c r="BG91" s="244" t="str">
        <f>IF(Glutamine!$E83&gt;0,Glutamine!#REF!,"")</f>
        <v/>
      </c>
      <c r="BH91" s="244" t="str">
        <f>IF(Glutamine!$E83&gt;0,Glutamine!#REF!,"")</f>
        <v/>
      </c>
      <c r="BI91" s="244" t="str">
        <f>IF(Glutamine!$E83&gt;0,Glutamine!#REF!,"")</f>
        <v/>
      </c>
      <c r="BJ91" s="244" t="str">
        <f>IF(Glutamine!$E83&gt;0,Glutamine!#REF!,"")</f>
        <v/>
      </c>
      <c r="BK91" s="244" t="str">
        <f>IF(Glutamine!$E83&gt;0,Glutamine!#REF!,"")</f>
        <v/>
      </c>
      <c r="BL91" s="244" t="str">
        <f>IF(Glutamine!$E83&gt;0,Glutamine!#REF!,"")</f>
        <v/>
      </c>
      <c r="BM91" s="244" t="str">
        <f>IF(Glutamine!$E83&gt;0,Glutamine!#REF!,"")</f>
        <v/>
      </c>
      <c r="BN91" s="244" t="str">
        <f>IF(Glutamine!$E83&gt;0,'In Process Calc.'!B84,"")</f>
        <v/>
      </c>
      <c r="BO91" s="244" t="str">
        <f>IF(Glutamine!$E83&gt;0,'In Process Calc.'!C84,"")</f>
        <v/>
      </c>
    </row>
    <row r="92" spans="1:67">
      <c r="A92" s="238" t="str">
        <f>IF(Glutamine!$E84&gt;0,Glutamine!$B$1,"")</f>
        <v/>
      </c>
      <c r="B92" s="238" t="str">
        <f>IF(Glutamine!$E84&gt;0,Glutamine!A83+0.1,"")</f>
        <v/>
      </c>
      <c r="C92" s="242" t="str">
        <f>IF(Glutamine!$E84&gt;0,Glutamine!B83,"")</f>
        <v/>
      </c>
      <c r="D92" s="247" t="str">
        <f>IF(Glutamine!$E84&gt;0,Glutamine!C83,"")</f>
        <v/>
      </c>
      <c r="E92" s="238" t="str">
        <f>IF(Glutamine!$E84&gt;0,Glutamine!D83,"")</f>
        <v/>
      </c>
      <c r="F92" s="238" t="str">
        <f>IF(Glutamine!$E84&gt;0,Glutamine!E83,"")</f>
        <v/>
      </c>
      <c r="G92" s="238" t="str">
        <f>IF(Glutamine!$E84&gt;0,Glutamine!G83,"")</f>
        <v/>
      </c>
      <c r="H92" s="243" t="str">
        <f>IF(Glutamine!$E84&gt;0,Glutamine!H83,"")</f>
        <v/>
      </c>
      <c r="I92" s="243" t="str">
        <f>IF(Glutamine!$E84&gt;0,Glutamine!I83,"")</f>
        <v/>
      </c>
      <c r="J92" s="243" t="str">
        <f>IF(Glutamine!$E84&gt;0,Glutamine!J83,"")</f>
        <v/>
      </c>
      <c r="K92" s="243" t="str">
        <f>IF(Glutamine!$E84&gt;0,Glutamine!K83,"")</f>
        <v/>
      </c>
      <c r="L92" s="238" t="str">
        <f>IF(Glutamine!$E84&gt;0,Glutamine!L83,"")</f>
        <v/>
      </c>
      <c r="M92" s="238" t="str">
        <f>IF(Glutamine!$E84&gt;0,Glutamine!M83,"")</f>
        <v/>
      </c>
      <c r="N92" s="238" t="str">
        <f>IF(Glutamine!$E84&gt;0,Glutamine!N83,"")</f>
        <v/>
      </c>
      <c r="O92" s="238" t="str">
        <f>IF(Glutamine!$E84&gt;0,Glutamine!O83,"")</f>
        <v/>
      </c>
      <c r="P92" s="238" t="str">
        <f>IF(Glutamine!$E84&gt;0,Glutamine!P83,"")</f>
        <v/>
      </c>
      <c r="Q92" s="238" t="str">
        <f>IF(Glutamine!$E84&gt;0,Glutamine!Q83,"")</f>
        <v/>
      </c>
      <c r="R92" s="238" t="str">
        <f>IF(Glutamine!$E84&gt;0,Glutamine!R83,"")</f>
        <v/>
      </c>
      <c r="S92" s="238" t="str">
        <f>IF(Glutamine!$E84&gt;0,Glutamine!S83,"")</f>
        <v/>
      </c>
      <c r="T92" s="244" t="str">
        <f>IF(Glutamine!$E84&gt;0,Glutamine!T83+Glutamine!$E84*Glutamine!#REF!/'In Process Calc.'!$J86,"")</f>
        <v/>
      </c>
      <c r="U92" s="244" t="str">
        <f>IF(Glutamine!$E84&gt;0,Glutamine!U83+Glutamine!$E84*Glutamine!#REF!/'In Process Calc.'!$J86,"")</f>
        <v/>
      </c>
      <c r="V92" s="244" t="str">
        <f>IF(Glutamine!$E84&gt;0,Glutamine!V83+Glutamine!$E84*Glutamine!#REF!/'In Process Calc.'!$J86,"")</f>
        <v/>
      </c>
      <c r="W92" s="244" t="str">
        <f>IF(Glutamine!$E84&gt;0,Glutamine!W83+Glutamine!$E84*Glutamine!#REF!/'In Process Calc.'!$J86,"")</f>
        <v/>
      </c>
      <c r="X92" s="244" t="str">
        <f>IF(Glutamine!$E84&gt;0,Glutamine!X83+Glutamine!$E84*Glutamine!#REF!/'In Process Calc.'!$J86,"")</f>
        <v/>
      </c>
      <c r="Y92" s="244" t="str">
        <f>IF(Glutamine!$E84&gt;0,Glutamine!Y83+Glutamine!$E84*Glutamine!#REF!/'In Process Calc.'!$J86,"")</f>
        <v/>
      </c>
      <c r="Z92" s="244" t="str">
        <f>IF(Glutamine!$E84&gt;0,Glutamine!Z83+Glutamine!$E84*Glutamine!#REF!/'In Process Calc.'!$J86,"")</f>
        <v/>
      </c>
      <c r="AA92" s="244" t="str">
        <f>IF(Glutamine!$E84&gt;0,Glutamine!AA83+Glutamine!$E84*Glutamine!#REF!/'In Process Calc.'!$J86,"")</f>
        <v/>
      </c>
      <c r="AB92" s="244" t="str">
        <f>IF(Glutamine!$E84&gt;0,Glutamine!AB83+Glutamine!$E84*Glutamine!#REF!/'In Process Calc.'!$J86,"")</f>
        <v/>
      </c>
      <c r="AC92" s="244" t="str">
        <f>IF(Glutamine!$E84&gt;0,Glutamine!AC83+Glutamine!$E84*Glutamine!#REF!/'In Process Calc.'!$J86,"")</f>
        <v/>
      </c>
      <c r="AD92" s="244" t="str">
        <f>IF(Glutamine!$E84&gt;0,Glutamine!AD83+Glutamine!$E84*Glutamine!#REF!/'In Process Calc.'!$J86,"")</f>
        <v/>
      </c>
      <c r="AE92" s="244" t="str">
        <f>IF(Glutamine!$E84&gt;0,Glutamine!AE83+Glutamine!$E84*Glutamine!#REF!/'In Process Calc.'!$J86,"")</f>
        <v/>
      </c>
      <c r="AF92" s="244" t="str">
        <f>IF(Glutamine!$E84&gt;0,Glutamine!AF83+Glutamine!$E84*Glutamine!#REF!/'In Process Calc.'!$J86,"")</f>
        <v/>
      </c>
      <c r="AG92" s="244" t="str">
        <f>IF(Glutamine!$E84&gt;0,Glutamine!AG83+Glutamine!$E84*Glutamine!#REF!/'In Process Calc.'!$J86,"")</f>
        <v/>
      </c>
      <c r="AH92" s="244" t="str">
        <f>IF(Glutamine!$E84&gt;0,Glutamine!AH83+Glutamine!$E84*Glutamine!#REF!/'In Process Calc.'!$J86,"")</f>
        <v/>
      </c>
      <c r="AI92" s="244" t="str">
        <f>IF(Glutamine!$E84&gt;0,Glutamine!AI83+Glutamine!$E84*Glutamine!#REF!/'In Process Calc.'!$J86,"")</f>
        <v/>
      </c>
      <c r="AJ92" s="244" t="str">
        <f>IF(Glutamine!$E84&gt;0,Glutamine!AJ83+Glutamine!$E84*Glutamine!#REF!/'In Process Calc.'!$J86,"")</f>
        <v/>
      </c>
      <c r="AK92" s="244" t="str">
        <f>IF(Glutamine!$E84&gt;0,Glutamine!AK83+Glutamine!$E84*Glutamine!#REF!/'In Process Calc.'!$J86,"")</f>
        <v/>
      </c>
      <c r="AL92" s="244" t="str">
        <f>IF(Glutamine!$E84&gt;0,Glutamine!AL83+Glutamine!$E84*Glutamine!#REF!/'In Process Calc.'!$J86,"")</f>
        <v/>
      </c>
      <c r="AM92" s="244" t="str">
        <f>IF(Glutamine!$E84&gt;0,Glutamine!AM83+Glutamine!$E84*Glutamine!#REF!/'In Process Calc.'!$J86,"")</f>
        <v/>
      </c>
      <c r="AN92" s="244" t="str">
        <f>IF(Glutamine!$E84&gt;0,Glutamine!AN83+Glutamine!$E84*Glutamine!#REF!/'In Process Calc.'!$J86,"")</f>
        <v/>
      </c>
      <c r="AO92" s="244" t="str">
        <f>IF(Glutamine!$E84&gt;0,Glutamine!AO83+Glutamine!$E84*Glutamine!#REF!/'In Process Calc.'!$J86,"")</f>
        <v/>
      </c>
      <c r="AP92" s="244" t="str">
        <f>IF(Glutamine!$E84&gt;0,Glutamine!AP83+Glutamine!$E84*Glutamine!AQ83/'In Process Calc.'!$J86,"")</f>
        <v/>
      </c>
      <c r="AQ92" s="244" t="str">
        <f>IF(Glutamine!$E84&gt;0,Glutamine!#REF!+Glutamine!$E84*Glutamine!AR83/'In Process Calc.'!$J86,"")</f>
        <v/>
      </c>
      <c r="AR92" s="244" t="str">
        <f>IF(Glutamine!$E84&gt;0,Glutamine!#REF!,"")</f>
        <v/>
      </c>
      <c r="AS92" s="244" t="str">
        <f>IF(Glutamine!$E84&gt;0,Glutamine!#REF!,"")</f>
        <v/>
      </c>
      <c r="AT92" s="244" t="str">
        <f>IF(Glutamine!$E84&gt;0,Glutamine!#REF!,"")</f>
        <v/>
      </c>
      <c r="AU92" s="244" t="str">
        <f>IF(Glutamine!$E84&gt;0,Glutamine!#REF!,"")</f>
        <v/>
      </c>
      <c r="AV92" s="244" t="str">
        <f>IF(Glutamine!$E84&gt;0,Glutamine!#REF!,"")</f>
        <v/>
      </c>
      <c r="AW92" s="244" t="str">
        <f>IF(Glutamine!$E84&gt;0,Glutamine!#REF!,"")</f>
        <v/>
      </c>
      <c r="AX92" s="244" t="str">
        <f>IF(Glutamine!$E84&gt;0,Glutamine!#REF!,"")</f>
        <v/>
      </c>
      <c r="AY92" s="244" t="str">
        <f>IF(Glutamine!$E84&gt;0,Glutamine!#REF!,"")</f>
        <v/>
      </c>
      <c r="AZ92" s="244" t="str">
        <f>IF(Glutamine!$E84&gt;0,Glutamine!#REF!,"")</f>
        <v/>
      </c>
      <c r="BA92" s="244" t="str">
        <f>IF(Glutamine!$E84&gt;0,Glutamine!#REF!,"")</f>
        <v/>
      </c>
      <c r="BB92" s="244" t="str">
        <f>IF(Glutamine!$E84&gt;0,Glutamine!#REF!,"")</f>
        <v/>
      </c>
      <c r="BC92" s="244" t="str">
        <f>IF(Glutamine!$E84&gt;0,Glutamine!#REF!,"")</f>
        <v/>
      </c>
      <c r="BD92" s="244" t="str">
        <f>IF(Glutamine!$E84&gt;0,Glutamine!#REF!,"")</f>
        <v/>
      </c>
      <c r="BE92" s="244" t="str">
        <f>IF(Glutamine!$E84&gt;0,Glutamine!#REF!,"")</f>
        <v/>
      </c>
      <c r="BF92" s="244" t="str">
        <f>IF(Glutamine!$E84&gt;0,Glutamine!#REF!,"")</f>
        <v/>
      </c>
      <c r="BG92" s="244" t="str">
        <f>IF(Glutamine!$E84&gt;0,Glutamine!#REF!,"")</f>
        <v/>
      </c>
      <c r="BH92" s="244" t="str">
        <f>IF(Glutamine!$E84&gt;0,Glutamine!#REF!,"")</f>
        <v/>
      </c>
      <c r="BI92" s="244" t="str">
        <f>IF(Glutamine!$E84&gt;0,Glutamine!#REF!,"")</f>
        <v/>
      </c>
      <c r="BJ92" s="244" t="str">
        <f>IF(Glutamine!$E84&gt;0,Glutamine!#REF!,"")</f>
        <v/>
      </c>
      <c r="BK92" s="244" t="str">
        <f>IF(Glutamine!$E84&gt;0,Glutamine!#REF!,"")</f>
        <v/>
      </c>
      <c r="BL92" s="244" t="str">
        <f>IF(Glutamine!$E84&gt;0,Glutamine!#REF!,"")</f>
        <v/>
      </c>
      <c r="BM92" s="244" t="str">
        <f>IF(Glutamine!$E84&gt;0,Glutamine!#REF!,"")</f>
        <v/>
      </c>
      <c r="BN92" s="244" t="str">
        <f>IF(Glutamine!$E84&gt;0,'In Process Calc.'!B85,"")</f>
        <v/>
      </c>
      <c r="BO92" s="244" t="str">
        <f>IF(Glutamine!$E84&gt;0,'In Process Calc.'!C85,"")</f>
        <v/>
      </c>
    </row>
    <row r="93" spans="1:67">
      <c r="A93" s="238" t="str">
        <f>IF(Glutamine!$E85&gt;0,Glutamine!$B$1,"")</f>
        <v/>
      </c>
      <c r="B93" s="238" t="str">
        <f>IF(Glutamine!$E85&gt;0,Glutamine!A84+0.1,"")</f>
        <v/>
      </c>
      <c r="C93" s="242" t="str">
        <f>IF(Glutamine!$E85&gt;0,Glutamine!B84,"")</f>
        <v/>
      </c>
      <c r="D93" s="247" t="str">
        <f>IF(Glutamine!$E85&gt;0,Glutamine!C84,"")</f>
        <v/>
      </c>
      <c r="E93" s="238" t="str">
        <f>IF(Glutamine!$E85&gt;0,Glutamine!D84,"")</f>
        <v/>
      </c>
      <c r="F93" s="238" t="str">
        <f>IF(Glutamine!$E85&gt;0,Glutamine!E84,"")</f>
        <v/>
      </c>
      <c r="G93" s="238" t="str">
        <f>IF(Glutamine!$E85&gt;0,Glutamine!G84,"")</f>
        <v/>
      </c>
      <c r="H93" s="243" t="str">
        <f>IF(Glutamine!$E85&gt;0,Glutamine!H84,"")</f>
        <v/>
      </c>
      <c r="I93" s="243" t="str">
        <f>IF(Glutamine!$E85&gt;0,Glutamine!I84,"")</f>
        <v/>
      </c>
      <c r="J93" s="243" t="str">
        <f>IF(Glutamine!$E85&gt;0,Glutamine!J84,"")</f>
        <v/>
      </c>
      <c r="K93" s="243" t="str">
        <f>IF(Glutamine!$E85&gt;0,Glutamine!K84,"")</f>
        <v/>
      </c>
      <c r="L93" s="238" t="str">
        <f>IF(Glutamine!$E85&gt;0,Glutamine!L84,"")</f>
        <v/>
      </c>
      <c r="M93" s="238" t="str">
        <f>IF(Glutamine!$E85&gt;0,Glutamine!M84,"")</f>
        <v/>
      </c>
      <c r="N93" s="238" t="str">
        <f>IF(Glutamine!$E85&gt;0,Glutamine!N84,"")</f>
        <v/>
      </c>
      <c r="O93" s="238" t="str">
        <f>IF(Glutamine!$E85&gt;0,Glutamine!O84,"")</f>
        <v/>
      </c>
      <c r="P93" s="238" t="str">
        <f>IF(Glutamine!$E85&gt;0,Glutamine!P84,"")</f>
        <v/>
      </c>
      <c r="Q93" s="238" t="str">
        <f>IF(Glutamine!$E85&gt;0,Glutamine!Q84,"")</f>
        <v/>
      </c>
      <c r="R93" s="238" t="str">
        <f>IF(Glutamine!$E85&gt;0,Glutamine!R84,"")</f>
        <v/>
      </c>
      <c r="S93" s="238" t="str">
        <f>IF(Glutamine!$E85&gt;0,Glutamine!S84,"")</f>
        <v/>
      </c>
      <c r="T93" s="244" t="str">
        <f>IF(Glutamine!$E85&gt;0,Glutamine!T84+Glutamine!$E85*Glutamine!#REF!/'In Process Calc.'!$J87,"")</f>
        <v/>
      </c>
      <c r="U93" s="244" t="str">
        <f>IF(Glutamine!$E85&gt;0,Glutamine!U84+Glutamine!$E85*Glutamine!#REF!/'In Process Calc.'!$J87,"")</f>
        <v/>
      </c>
      <c r="V93" s="244" t="str">
        <f>IF(Glutamine!$E85&gt;0,Glutamine!V84+Glutamine!$E85*Glutamine!#REF!/'In Process Calc.'!$J87,"")</f>
        <v/>
      </c>
      <c r="W93" s="244" t="str">
        <f>IF(Glutamine!$E85&gt;0,Glutamine!W84+Glutamine!$E85*Glutamine!#REF!/'In Process Calc.'!$J87,"")</f>
        <v/>
      </c>
      <c r="X93" s="244" t="str">
        <f>IF(Glutamine!$E85&gt;0,Glutamine!X84+Glutamine!$E85*Glutamine!#REF!/'In Process Calc.'!$J87,"")</f>
        <v/>
      </c>
      <c r="Y93" s="244" t="str">
        <f>IF(Glutamine!$E85&gt;0,Glutamine!Y84+Glutamine!$E85*Glutamine!#REF!/'In Process Calc.'!$J87,"")</f>
        <v/>
      </c>
      <c r="Z93" s="244" t="str">
        <f>IF(Glutamine!$E85&gt;0,Glutamine!Z84+Glutamine!$E85*Glutamine!#REF!/'In Process Calc.'!$J87,"")</f>
        <v/>
      </c>
      <c r="AA93" s="244" t="str">
        <f>IF(Glutamine!$E85&gt;0,Glutamine!AA84+Glutamine!$E85*Glutamine!#REF!/'In Process Calc.'!$J87,"")</f>
        <v/>
      </c>
      <c r="AB93" s="244" t="str">
        <f>IF(Glutamine!$E85&gt;0,Glutamine!AB84+Glutamine!$E85*Glutamine!#REF!/'In Process Calc.'!$J87,"")</f>
        <v/>
      </c>
      <c r="AC93" s="244" t="str">
        <f>IF(Glutamine!$E85&gt;0,Glutamine!AC84+Glutamine!$E85*Glutamine!#REF!/'In Process Calc.'!$J87,"")</f>
        <v/>
      </c>
      <c r="AD93" s="244" t="str">
        <f>IF(Glutamine!$E85&gt;0,Glutamine!AD84+Glutamine!$E85*Glutamine!#REF!/'In Process Calc.'!$J87,"")</f>
        <v/>
      </c>
      <c r="AE93" s="244" t="str">
        <f>IF(Glutamine!$E85&gt;0,Glutamine!AE84+Glutamine!$E85*Glutamine!#REF!/'In Process Calc.'!$J87,"")</f>
        <v/>
      </c>
      <c r="AF93" s="244" t="str">
        <f>IF(Glutamine!$E85&gt;0,Glutamine!AF84+Glutamine!$E85*Glutamine!#REF!/'In Process Calc.'!$J87,"")</f>
        <v/>
      </c>
      <c r="AG93" s="244" t="str">
        <f>IF(Glutamine!$E85&gt;0,Glutamine!AG84+Glutamine!$E85*Glutamine!#REF!/'In Process Calc.'!$J87,"")</f>
        <v/>
      </c>
      <c r="AH93" s="244" t="str">
        <f>IF(Glutamine!$E85&gt;0,Glutamine!AH84+Glutamine!$E85*Glutamine!#REF!/'In Process Calc.'!$J87,"")</f>
        <v/>
      </c>
      <c r="AI93" s="244" t="str">
        <f>IF(Glutamine!$E85&gt;0,Glutamine!AI84+Glutamine!$E85*Glutamine!#REF!/'In Process Calc.'!$J87,"")</f>
        <v/>
      </c>
      <c r="AJ93" s="244" t="str">
        <f>IF(Glutamine!$E85&gt;0,Glutamine!AJ84+Glutamine!$E85*Glutamine!#REF!/'In Process Calc.'!$J87,"")</f>
        <v/>
      </c>
      <c r="AK93" s="244" t="str">
        <f>IF(Glutamine!$E85&gt;0,Glutamine!AK84+Glutamine!$E85*Glutamine!#REF!/'In Process Calc.'!$J87,"")</f>
        <v/>
      </c>
      <c r="AL93" s="244" t="str">
        <f>IF(Glutamine!$E85&gt;0,Glutamine!AL84+Glutamine!$E85*Glutamine!#REF!/'In Process Calc.'!$J87,"")</f>
        <v/>
      </c>
      <c r="AM93" s="244" t="str">
        <f>IF(Glutamine!$E85&gt;0,Glutamine!AM84+Glutamine!$E85*Glutamine!#REF!/'In Process Calc.'!$J87,"")</f>
        <v/>
      </c>
      <c r="AN93" s="244" t="str">
        <f>IF(Glutamine!$E85&gt;0,Glutamine!AN84+Glutamine!$E85*Glutamine!#REF!/'In Process Calc.'!$J87,"")</f>
        <v/>
      </c>
      <c r="AO93" s="244" t="str">
        <f>IF(Glutamine!$E85&gt;0,Glutamine!AO84+Glutamine!$E85*Glutamine!#REF!/'In Process Calc.'!$J87,"")</f>
        <v/>
      </c>
      <c r="AP93" s="244" t="str">
        <f>IF(Glutamine!$E85&gt;0,Glutamine!AP84+Glutamine!$E85*Glutamine!AQ84/'In Process Calc.'!$J87,"")</f>
        <v/>
      </c>
      <c r="AQ93" s="244" t="str">
        <f>IF(Glutamine!$E85&gt;0,Glutamine!#REF!+Glutamine!$E85*Glutamine!AR84/'In Process Calc.'!$J87,"")</f>
        <v/>
      </c>
      <c r="AR93" s="244" t="str">
        <f>IF(Glutamine!$E85&gt;0,Glutamine!#REF!,"")</f>
        <v/>
      </c>
      <c r="AS93" s="244" t="str">
        <f>IF(Glutamine!$E85&gt;0,Glutamine!#REF!,"")</f>
        <v/>
      </c>
      <c r="AT93" s="244" t="str">
        <f>IF(Glutamine!$E85&gt;0,Glutamine!#REF!,"")</f>
        <v/>
      </c>
      <c r="AU93" s="244" t="str">
        <f>IF(Glutamine!$E85&gt;0,Glutamine!#REF!,"")</f>
        <v/>
      </c>
      <c r="AV93" s="244" t="str">
        <f>IF(Glutamine!$E85&gt;0,Glutamine!#REF!,"")</f>
        <v/>
      </c>
      <c r="AW93" s="244" t="str">
        <f>IF(Glutamine!$E85&gt;0,Glutamine!#REF!,"")</f>
        <v/>
      </c>
      <c r="AX93" s="244" t="str">
        <f>IF(Glutamine!$E85&gt;0,Glutamine!#REF!,"")</f>
        <v/>
      </c>
      <c r="AY93" s="244" t="str">
        <f>IF(Glutamine!$E85&gt;0,Glutamine!#REF!,"")</f>
        <v/>
      </c>
      <c r="AZ93" s="244" t="str">
        <f>IF(Glutamine!$E85&gt;0,Glutamine!#REF!,"")</f>
        <v/>
      </c>
      <c r="BA93" s="244" t="str">
        <f>IF(Glutamine!$E85&gt;0,Glutamine!#REF!,"")</f>
        <v/>
      </c>
      <c r="BB93" s="244" t="str">
        <f>IF(Glutamine!$E85&gt;0,Glutamine!#REF!,"")</f>
        <v/>
      </c>
      <c r="BC93" s="244" t="str">
        <f>IF(Glutamine!$E85&gt;0,Glutamine!#REF!,"")</f>
        <v/>
      </c>
      <c r="BD93" s="244" t="str">
        <f>IF(Glutamine!$E85&gt;0,Glutamine!#REF!,"")</f>
        <v/>
      </c>
      <c r="BE93" s="244" t="str">
        <f>IF(Glutamine!$E85&gt;0,Glutamine!#REF!,"")</f>
        <v/>
      </c>
      <c r="BF93" s="244" t="str">
        <f>IF(Glutamine!$E85&gt;0,Glutamine!#REF!,"")</f>
        <v/>
      </c>
      <c r="BG93" s="244" t="str">
        <f>IF(Glutamine!$E85&gt;0,Glutamine!#REF!,"")</f>
        <v/>
      </c>
      <c r="BH93" s="244" t="str">
        <f>IF(Glutamine!$E85&gt;0,Glutamine!#REF!,"")</f>
        <v/>
      </c>
      <c r="BI93" s="244" t="str">
        <f>IF(Glutamine!$E85&gt;0,Glutamine!#REF!,"")</f>
        <v/>
      </c>
      <c r="BJ93" s="244" t="str">
        <f>IF(Glutamine!$E85&gt;0,Glutamine!#REF!,"")</f>
        <v/>
      </c>
      <c r="BK93" s="244" t="str">
        <f>IF(Glutamine!$E85&gt;0,Glutamine!#REF!,"")</f>
        <v/>
      </c>
      <c r="BL93" s="244" t="str">
        <f>IF(Glutamine!$E85&gt;0,Glutamine!#REF!,"")</f>
        <v/>
      </c>
      <c r="BM93" s="244" t="str">
        <f>IF(Glutamine!$E85&gt;0,Glutamine!#REF!,"")</f>
        <v/>
      </c>
      <c r="BN93" s="244" t="str">
        <f>IF(Glutamine!$E85&gt;0,'In Process Calc.'!B86,"")</f>
        <v/>
      </c>
      <c r="BO93" s="244" t="str">
        <f>IF(Glutamine!$E85&gt;0,'In Process Calc.'!C86,"")</f>
        <v/>
      </c>
    </row>
    <row r="94" spans="1:67">
      <c r="A94" s="238" t="str">
        <f>IF(Glutamine!$E86&gt;0,Glutamine!$B$1,"")</f>
        <v/>
      </c>
      <c r="B94" s="238" t="str">
        <f>IF(Glutamine!$E86&gt;0,Glutamine!A85+0.1,"")</f>
        <v/>
      </c>
      <c r="C94" s="242" t="str">
        <f>IF(Glutamine!$E86&gt;0,Glutamine!B85,"")</f>
        <v/>
      </c>
      <c r="D94" s="247" t="str">
        <f>IF(Glutamine!$E86&gt;0,Glutamine!C85,"")</f>
        <v/>
      </c>
      <c r="E94" s="238" t="str">
        <f>IF(Glutamine!$E86&gt;0,Glutamine!D85,"")</f>
        <v/>
      </c>
      <c r="F94" s="238" t="str">
        <f>IF(Glutamine!$E86&gt;0,Glutamine!E85,"")</f>
        <v/>
      </c>
      <c r="G94" s="238" t="str">
        <f>IF(Glutamine!$E86&gt;0,Glutamine!G85,"")</f>
        <v/>
      </c>
      <c r="H94" s="243" t="str">
        <f>IF(Glutamine!$E86&gt;0,Glutamine!H85,"")</f>
        <v/>
      </c>
      <c r="I94" s="243" t="str">
        <f>IF(Glutamine!$E86&gt;0,Glutamine!I85,"")</f>
        <v/>
      </c>
      <c r="J94" s="243" t="str">
        <f>IF(Glutamine!$E86&gt;0,Glutamine!J85,"")</f>
        <v/>
      </c>
      <c r="K94" s="243" t="str">
        <f>IF(Glutamine!$E86&gt;0,Glutamine!K85,"")</f>
        <v/>
      </c>
      <c r="L94" s="238" t="str">
        <f>IF(Glutamine!$E86&gt;0,Glutamine!L85,"")</f>
        <v/>
      </c>
      <c r="M94" s="238" t="str">
        <f>IF(Glutamine!$E86&gt;0,Glutamine!M85,"")</f>
        <v/>
      </c>
      <c r="N94" s="238" t="str">
        <f>IF(Glutamine!$E86&gt;0,Glutamine!N85,"")</f>
        <v/>
      </c>
      <c r="O94" s="238" t="str">
        <f>IF(Glutamine!$E86&gt;0,Glutamine!O85,"")</f>
        <v/>
      </c>
      <c r="P94" s="238" t="str">
        <f>IF(Glutamine!$E86&gt;0,Glutamine!P85,"")</f>
        <v/>
      </c>
      <c r="Q94" s="238" t="str">
        <f>IF(Glutamine!$E86&gt;0,Glutamine!Q85,"")</f>
        <v/>
      </c>
      <c r="R94" s="238" t="str">
        <f>IF(Glutamine!$E86&gt;0,Glutamine!R85,"")</f>
        <v/>
      </c>
      <c r="S94" s="238" t="str">
        <f>IF(Glutamine!$E86&gt;0,Glutamine!S85,"")</f>
        <v/>
      </c>
      <c r="T94" s="244" t="str">
        <f>IF(Glutamine!$E86&gt;0,Glutamine!T85+Glutamine!$E86*Glutamine!#REF!/'In Process Calc.'!$J88,"")</f>
        <v/>
      </c>
      <c r="U94" s="244" t="str">
        <f>IF(Glutamine!$E86&gt;0,Glutamine!U85+Glutamine!$E86*Glutamine!#REF!/'In Process Calc.'!$J88,"")</f>
        <v/>
      </c>
      <c r="V94" s="244" t="str">
        <f>IF(Glutamine!$E86&gt;0,Glutamine!V85+Glutamine!$E86*Glutamine!#REF!/'In Process Calc.'!$J88,"")</f>
        <v/>
      </c>
      <c r="W94" s="244" t="str">
        <f>IF(Glutamine!$E86&gt;0,Glutamine!W85+Glutamine!$E86*Glutamine!#REF!/'In Process Calc.'!$J88,"")</f>
        <v/>
      </c>
      <c r="X94" s="244" t="str">
        <f>IF(Glutamine!$E86&gt;0,Glutamine!X85+Glutamine!$E86*Glutamine!#REF!/'In Process Calc.'!$J88,"")</f>
        <v/>
      </c>
      <c r="Y94" s="244" t="str">
        <f>IF(Glutamine!$E86&gt;0,Glutamine!Y85+Glutamine!$E86*Glutamine!#REF!/'In Process Calc.'!$J88,"")</f>
        <v/>
      </c>
      <c r="Z94" s="244" t="str">
        <f>IF(Glutamine!$E86&gt;0,Glutamine!Z85+Glutamine!$E86*Glutamine!#REF!/'In Process Calc.'!$J88,"")</f>
        <v/>
      </c>
      <c r="AA94" s="244" t="str">
        <f>IF(Glutamine!$E86&gt;0,Glutamine!AA85+Glutamine!$E86*Glutamine!#REF!/'In Process Calc.'!$J88,"")</f>
        <v/>
      </c>
      <c r="AB94" s="244" t="str">
        <f>IF(Glutamine!$E86&gt;0,Glutamine!AB85+Glutamine!$E86*Glutamine!#REF!/'In Process Calc.'!$J88,"")</f>
        <v/>
      </c>
      <c r="AC94" s="244" t="str">
        <f>IF(Glutamine!$E86&gt;0,Glutamine!AC85+Glutamine!$E86*Glutamine!#REF!/'In Process Calc.'!$J88,"")</f>
        <v/>
      </c>
      <c r="AD94" s="244" t="str">
        <f>IF(Glutamine!$E86&gt;0,Glutamine!AD85+Glutamine!$E86*Glutamine!#REF!/'In Process Calc.'!$J88,"")</f>
        <v/>
      </c>
      <c r="AE94" s="244" t="str">
        <f>IF(Glutamine!$E86&gt;0,Glutamine!AE85+Glutamine!$E86*Glutamine!#REF!/'In Process Calc.'!$J88,"")</f>
        <v/>
      </c>
      <c r="AF94" s="244" t="str">
        <f>IF(Glutamine!$E86&gt;0,Glutamine!AF85+Glutamine!$E86*Glutamine!#REF!/'In Process Calc.'!$J88,"")</f>
        <v/>
      </c>
      <c r="AG94" s="244" t="str">
        <f>IF(Glutamine!$E86&gt;0,Glutamine!AG85+Glutamine!$E86*Glutamine!#REF!/'In Process Calc.'!$J88,"")</f>
        <v/>
      </c>
      <c r="AH94" s="244" t="str">
        <f>IF(Glutamine!$E86&gt;0,Glutamine!AH85+Glutamine!$E86*Glutamine!#REF!/'In Process Calc.'!$J88,"")</f>
        <v/>
      </c>
      <c r="AI94" s="244" t="str">
        <f>IF(Glutamine!$E86&gt;0,Glutamine!AI85+Glutamine!$E86*Glutamine!#REF!/'In Process Calc.'!$J88,"")</f>
        <v/>
      </c>
      <c r="AJ94" s="244" t="str">
        <f>IF(Glutamine!$E86&gt;0,Glutamine!AJ85+Glutamine!$E86*Glutamine!#REF!/'In Process Calc.'!$J88,"")</f>
        <v/>
      </c>
      <c r="AK94" s="244" t="str">
        <f>IF(Glutamine!$E86&gt;0,Glutamine!AK85+Glutamine!$E86*Glutamine!#REF!/'In Process Calc.'!$J88,"")</f>
        <v/>
      </c>
      <c r="AL94" s="244" t="str">
        <f>IF(Glutamine!$E86&gt;0,Glutamine!AL85+Glutamine!$E86*Glutamine!#REF!/'In Process Calc.'!$J88,"")</f>
        <v/>
      </c>
      <c r="AM94" s="244" t="str">
        <f>IF(Glutamine!$E86&gt;0,Glutamine!AM85+Glutamine!$E86*Glutamine!#REF!/'In Process Calc.'!$J88,"")</f>
        <v/>
      </c>
      <c r="AN94" s="244" t="str">
        <f>IF(Glutamine!$E86&gt;0,Glutamine!AN85+Glutamine!$E86*Glutamine!#REF!/'In Process Calc.'!$J88,"")</f>
        <v/>
      </c>
      <c r="AO94" s="244" t="str">
        <f>IF(Glutamine!$E86&gt;0,Glutamine!AO85+Glutamine!$E86*Glutamine!#REF!/'In Process Calc.'!$J88,"")</f>
        <v/>
      </c>
      <c r="AP94" s="244" t="str">
        <f>IF(Glutamine!$E86&gt;0,Glutamine!AP85+Glutamine!$E86*Glutamine!AQ85/'In Process Calc.'!$J88,"")</f>
        <v/>
      </c>
      <c r="AQ94" s="244" t="str">
        <f>IF(Glutamine!$E86&gt;0,Glutamine!#REF!+Glutamine!$E86*Glutamine!AR85/'In Process Calc.'!$J88,"")</f>
        <v/>
      </c>
      <c r="AR94" s="244" t="str">
        <f>IF(Glutamine!$E86&gt;0,Glutamine!#REF!,"")</f>
        <v/>
      </c>
      <c r="AS94" s="244" t="str">
        <f>IF(Glutamine!$E86&gt;0,Glutamine!#REF!,"")</f>
        <v/>
      </c>
      <c r="AT94" s="244" t="str">
        <f>IF(Glutamine!$E86&gt;0,Glutamine!#REF!,"")</f>
        <v/>
      </c>
      <c r="AU94" s="244" t="str">
        <f>IF(Glutamine!$E86&gt;0,Glutamine!#REF!,"")</f>
        <v/>
      </c>
      <c r="AV94" s="244" t="str">
        <f>IF(Glutamine!$E86&gt;0,Glutamine!#REF!,"")</f>
        <v/>
      </c>
      <c r="AW94" s="244" t="str">
        <f>IF(Glutamine!$E86&gt;0,Glutamine!#REF!,"")</f>
        <v/>
      </c>
      <c r="AX94" s="244" t="str">
        <f>IF(Glutamine!$E86&gt;0,Glutamine!#REF!,"")</f>
        <v/>
      </c>
      <c r="AY94" s="244" t="str">
        <f>IF(Glutamine!$E86&gt;0,Glutamine!#REF!,"")</f>
        <v/>
      </c>
      <c r="AZ94" s="244" t="str">
        <f>IF(Glutamine!$E86&gt;0,Glutamine!#REF!,"")</f>
        <v/>
      </c>
      <c r="BA94" s="244" t="str">
        <f>IF(Glutamine!$E86&gt;0,Glutamine!#REF!,"")</f>
        <v/>
      </c>
      <c r="BB94" s="244" t="str">
        <f>IF(Glutamine!$E86&gt;0,Glutamine!#REF!,"")</f>
        <v/>
      </c>
      <c r="BC94" s="244" t="str">
        <f>IF(Glutamine!$E86&gt;0,Glutamine!#REF!,"")</f>
        <v/>
      </c>
      <c r="BD94" s="244" t="str">
        <f>IF(Glutamine!$E86&gt;0,Glutamine!#REF!,"")</f>
        <v/>
      </c>
      <c r="BE94" s="244" t="str">
        <f>IF(Glutamine!$E86&gt;0,Glutamine!#REF!,"")</f>
        <v/>
      </c>
      <c r="BF94" s="244" t="str">
        <f>IF(Glutamine!$E86&gt;0,Glutamine!#REF!,"")</f>
        <v/>
      </c>
      <c r="BG94" s="244" t="str">
        <f>IF(Glutamine!$E86&gt;0,Glutamine!#REF!,"")</f>
        <v/>
      </c>
      <c r="BH94" s="244" t="str">
        <f>IF(Glutamine!$E86&gt;0,Glutamine!#REF!,"")</f>
        <v/>
      </c>
      <c r="BI94" s="244" t="str">
        <f>IF(Glutamine!$E86&gt;0,Glutamine!#REF!,"")</f>
        <v/>
      </c>
      <c r="BJ94" s="244" t="str">
        <f>IF(Glutamine!$E86&gt;0,Glutamine!#REF!,"")</f>
        <v/>
      </c>
      <c r="BK94" s="244" t="str">
        <f>IF(Glutamine!$E86&gt;0,Glutamine!#REF!,"")</f>
        <v/>
      </c>
      <c r="BL94" s="244" t="str">
        <f>IF(Glutamine!$E86&gt;0,Glutamine!#REF!,"")</f>
        <v/>
      </c>
      <c r="BM94" s="244" t="str">
        <f>IF(Glutamine!$E86&gt;0,Glutamine!#REF!,"")</f>
        <v/>
      </c>
      <c r="BN94" s="244" t="str">
        <f>IF(Glutamine!$E86&gt;0,'In Process Calc.'!B87,"")</f>
        <v/>
      </c>
      <c r="BO94" s="244" t="str">
        <f>IF(Glutamine!$E86&gt;0,'In Process Calc.'!C87,"")</f>
        <v/>
      </c>
    </row>
    <row r="95" spans="1:67">
      <c r="A95" s="238" t="str">
        <f>IF(Glutamine!$E87&gt;0,Glutamine!$B$1,"")</f>
        <v/>
      </c>
      <c r="B95" s="238" t="str">
        <f>IF(Glutamine!$E87&gt;0,Glutamine!A86+0.1,"")</f>
        <v/>
      </c>
      <c r="C95" s="242" t="str">
        <f>IF(Glutamine!$E87&gt;0,Glutamine!B86,"")</f>
        <v/>
      </c>
      <c r="D95" s="247" t="str">
        <f>IF(Glutamine!$E87&gt;0,Glutamine!C86,"")</f>
        <v/>
      </c>
      <c r="E95" s="238" t="str">
        <f>IF(Glutamine!$E87&gt;0,Glutamine!D86,"")</f>
        <v/>
      </c>
      <c r="F95" s="238" t="str">
        <f>IF(Glutamine!$E87&gt;0,Glutamine!E86,"")</f>
        <v/>
      </c>
      <c r="G95" s="238" t="str">
        <f>IF(Glutamine!$E87&gt;0,Glutamine!G86,"")</f>
        <v/>
      </c>
      <c r="H95" s="243" t="str">
        <f>IF(Glutamine!$E87&gt;0,Glutamine!H86,"")</f>
        <v/>
      </c>
      <c r="I95" s="243" t="str">
        <f>IF(Glutamine!$E87&gt;0,Glutamine!I86,"")</f>
        <v/>
      </c>
      <c r="J95" s="243" t="str">
        <f>IF(Glutamine!$E87&gt;0,Glutamine!J86,"")</f>
        <v/>
      </c>
      <c r="K95" s="243" t="str">
        <f>IF(Glutamine!$E87&gt;0,Glutamine!K86,"")</f>
        <v/>
      </c>
      <c r="L95" s="238" t="str">
        <f>IF(Glutamine!$E87&gt;0,Glutamine!L86,"")</f>
        <v/>
      </c>
      <c r="M95" s="238" t="str">
        <f>IF(Glutamine!$E87&gt;0,Glutamine!M86,"")</f>
        <v/>
      </c>
      <c r="N95" s="238" t="str">
        <f>IF(Glutamine!$E87&gt;0,Glutamine!N86,"")</f>
        <v/>
      </c>
      <c r="O95" s="238" t="str">
        <f>IF(Glutamine!$E87&gt;0,Glutamine!O86,"")</f>
        <v/>
      </c>
      <c r="P95" s="238" t="str">
        <f>IF(Glutamine!$E87&gt;0,Glutamine!P86,"")</f>
        <v/>
      </c>
      <c r="Q95" s="238" t="str">
        <f>IF(Glutamine!$E87&gt;0,Glutamine!Q86,"")</f>
        <v/>
      </c>
      <c r="R95" s="238" t="str">
        <f>IF(Glutamine!$E87&gt;0,Glutamine!R86,"")</f>
        <v/>
      </c>
      <c r="S95" s="238" t="str">
        <f>IF(Glutamine!$E87&gt;0,Glutamine!S86,"")</f>
        <v/>
      </c>
      <c r="T95" s="244" t="str">
        <f>IF(Glutamine!$E87&gt;0,Glutamine!T86+Glutamine!$E87*Glutamine!#REF!/'In Process Calc.'!$J89,"")</f>
        <v/>
      </c>
      <c r="U95" s="244" t="str">
        <f>IF(Glutamine!$E87&gt;0,Glutamine!U86+Glutamine!$E87*Glutamine!#REF!/'In Process Calc.'!$J89,"")</f>
        <v/>
      </c>
      <c r="V95" s="244" t="str">
        <f>IF(Glutamine!$E87&gt;0,Glutamine!V86+Glutamine!$E87*Glutamine!#REF!/'In Process Calc.'!$J89,"")</f>
        <v/>
      </c>
      <c r="W95" s="244" t="str">
        <f>IF(Glutamine!$E87&gt;0,Glutamine!W86+Glutamine!$E87*Glutamine!#REF!/'In Process Calc.'!$J89,"")</f>
        <v/>
      </c>
      <c r="X95" s="244" t="str">
        <f>IF(Glutamine!$E87&gt;0,Glutamine!X86+Glutamine!$E87*Glutamine!#REF!/'In Process Calc.'!$J89,"")</f>
        <v/>
      </c>
      <c r="Y95" s="244" t="str">
        <f>IF(Glutamine!$E87&gt;0,Glutamine!Y86+Glutamine!$E87*Glutamine!#REF!/'In Process Calc.'!$J89,"")</f>
        <v/>
      </c>
      <c r="Z95" s="244" t="str">
        <f>IF(Glutamine!$E87&gt;0,Glutamine!Z86+Glutamine!$E87*Glutamine!#REF!/'In Process Calc.'!$J89,"")</f>
        <v/>
      </c>
      <c r="AA95" s="244" t="str">
        <f>IF(Glutamine!$E87&gt;0,Glutamine!AA86+Glutamine!$E87*Glutamine!#REF!/'In Process Calc.'!$J89,"")</f>
        <v/>
      </c>
      <c r="AB95" s="244" t="str">
        <f>IF(Glutamine!$E87&gt;0,Glutamine!AB86+Glutamine!$E87*Glutamine!#REF!/'In Process Calc.'!$J89,"")</f>
        <v/>
      </c>
      <c r="AC95" s="244" t="str">
        <f>IF(Glutamine!$E87&gt;0,Glutamine!AC86+Glutamine!$E87*Glutamine!#REF!/'In Process Calc.'!$J89,"")</f>
        <v/>
      </c>
      <c r="AD95" s="244" t="str">
        <f>IF(Glutamine!$E87&gt;0,Glutamine!AD86+Glutamine!$E87*Glutamine!#REF!/'In Process Calc.'!$J89,"")</f>
        <v/>
      </c>
      <c r="AE95" s="244" t="str">
        <f>IF(Glutamine!$E87&gt;0,Glutamine!AE86+Glutamine!$E87*Glutamine!#REF!/'In Process Calc.'!$J89,"")</f>
        <v/>
      </c>
      <c r="AF95" s="244" t="str">
        <f>IF(Glutamine!$E87&gt;0,Glutamine!AF86+Glutamine!$E87*Glutamine!#REF!/'In Process Calc.'!$J89,"")</f>
        <v/>
      </c>
      <c r="AG95" s="244" t="str">
        <f>IF(Glutamine!$E87&gt;0,Glutamine!AG86+Glutamine!$E87*Glutamine!#REF!/'In Process Calc.'!$J89,"")</f>
        <v/>
      </c>
      <c r="AH95" s="244" t="str">
        <f>IF(Glutamine!$E87&gt;0,Glutamine!AH86+Glutamine!$E87*Glutamine!#REF!/'In Process Calc.'!$J89,"")</f>
        <v/>
      </c>
      <c r="AI95" s="244" t="str">
        <f>IF(Glutamine!$E87&gt;0,Glutamine!AI86+Glutamine!$E87*Glutamine!#REF!/'In Process Calc.'!$J89,"")</f>
        <v/>
      </c>
      <c r="AJ95" s="244" t="str">
        <f>IF(Glutamine!$E87&gt;0,Glutamine!AJ86+Glutamine!$E87*Glutamine!#REF!/'In Process Calc.'!$J89,"")</f>
        <v/>
      </c>
      <c r="AK95" s="244" t="str">
        <f>IF(Glutamine!$E87&gt;0,Glutamine!AK86+Glutamine!$E87*Glutamine!#REF!/'In Process Calc.'!$J89,"")</f>
        <v/>
      </c>
      <c r="AL95" s="244" t="str">
        <f>IF(Glutamine!$E87&gt;0,Glutamine!AL86+Glutamine!$E87*Glutamine!#REF!/'In Process Calc.'!$J89,"")</f>
        <v/>
      </c>
      <c r="AM95" s="244" t="str">
        <f>IF(Glutamine!$E87&gt;0,Glutamine!AM86+Glutamine!$E87*Glutamine!#REF!/'In Process Calc.'!$J89,"")</f>
        <v/>
      </c>
      <c r="AN95" s="244" t="str">
        <f>IF(Glutamine!$E87&gt;0,Glutamine!AN86+Glutamine!$E87*Glutamine!#REF!/'In Process Calc.'!$J89,"")</f>
        <v/>
      </c>
      <c r="AO95" s="244" t="str">
        <f>IF(Glutamine!$E87&gt;0,Glutamine!AO86+Glutamine!$E87*Glutamine!#REF!/'In Process Calc.'!$J89,"")</f>
        <v/>
      </c>
      <c r="AP95" s="244" t="str">
        <f>IF(Glutamine!$E87&gt;0,Glutamine!AP86+Glutamine!$E87*Glutamine!AQ86/'In Process Calc.'!$J89,"")</f>
        <v/>
      </c>
      <c r="AQ95" s="244" t="str">
        <f>IF(Glutamine!$E87&gt;0,Glutamine!#REF!+Glutamine!$E87*Glutamine!AR86/'In Process Calc.'!$J89,"")</f>
        <v/>
      </c>
      <c r="AR95" s="244" t="str">
        <f>IF(Glutamine!$E87&gt;0,Glutamine!#REF!,"")</f>
        <v/>
      </c>
      <c r="AS95" s="244" t="str">
        <f>IF(Glutamine!$E87&gt;0,Glutamine!#REF!,"")</f>
        <v/>
      </c>
      <c r="AT95" s="244" t="str">
        <f>IF(Glutamine!$E87&gt;0,Glutamine!#REF!,"")</f>
        <v/>
      </c>
      <c r="AU95" s="244" t="str">
        <f>IF(Glutamine!$E87&gt;0,Glutamine!#REF!,"")</f>
        <v/>
      </c>
      <c r="AV95" s="244" t="str">
        <f>IF(Glutamine!$E87&gt;0,Glutamine!#REF!,"")</f>
        <v/>
      </c>
      <c r="AW95" s="244" t="str">
        <f>IF(Glutamine!$E87&gt;0,Glutamine!#REF!,"")</f>
        <v/>
      </c>
      <c r="AX95" s="244" t="str">
        <f>IF(Glutamine!$E87&gt;0,Glutamine!#REF!,"")</f>
        <v/>
      </c>
      <c r="AY95" s="244" t="str">
        <f>IF(Glutamine!$E87&gt;0,Glutamine!#REF!,"")</f>
        <v/>
      </c>
      <c r="AZ95" s="244" t="str">
        <f>IF(Glutamine!$E87&gt;0,Glutamine!#REF!,"")</f>
        <v/>
      </c>
      <c r="BA95" s="244" t="str">
        <f>IF(Glutamine!$E87&gt;0,Glutamine!#REF!,"")</f>
        <v/>
      </c>
      <c r="BB95" s="244" t="str">
        <f>IF(Glutamine!$E87&gt;0,Glutamine!#REF!,"")</f>
        <v/>
      </c>
      <c r="BC95" s="244" t="str">
        <f>IF(Glutamine!$E87&gt;0,Glutamine!#REF!,"")</f>
        <v/>
      </c>
      <c r="BD95" s="244" t="str">
        <f>IF(Glutamine!$E87&gt;0,Glutamine!#REF!,"")</f>
        <v/>
      </c>
      <c r="BE95" s="244" t="str">
        <f>IF(Glutamine!$E87&gt;0,Glutamine!#REF!,"")</f>
        <v/>
      </c>
      <c r="BF95" s="244" t="str">
        <f>IF(Glutamine!$E87&gt;0,Glutamine!#REF!,"")</f>
        <v/>
      </c>
      <c r="BG95" s="244" t="str">
        <f>IF(Glutamine!$E87&gt;0,Glutamine!#REF!,"")</f>
        <v/>
      </c>
      <c r="BH95" s="244" t="str">
        <f>IF(Glutamine!$E87&gt;0,Glutamine!#REF!,"")</f>
        <v/>
      </c>
      <c r="BI95" s="244" t="str">
        <f>IF(Glutamine!$E87&gt;0,Glutamine!#REF!,"")</f>
        <v/>
      </c>
      <c r="BJ95" s="244" t="str">
        <f>IF(Glutamine!$E87&gt;0,Glutamine!#REF!,"")</f>
        <v/>
      </c>
      <c r="BK95" s="244" t="str">
        <f>IF(Glutamine!$E87&gt;0,Glutamine!#REF!,"")</f>
        <v/>
      </c>
      <c r="BL95" s="244" t="str">
        <f>IF(Glutamine!$E87&gt;0,Glutamine!#REF!,"")</f>
        <v/>
      </c>
      <c r="BM95" s="244" t="str">
        <f>IF(Glutamine!$E87&gt;0,Glutamine!#REF!,"")</f>
        <v/>
      </c>
      <c r="BN95" s="244" t="str">
        <f>IF(Glutamine!$E87&gt;0,'In Process Calc.'!B88,"")</f>
        <v/>
      </c>
      <c r="BO95" s="244" t="str">
        <f>IF(Glutamine!$E87&gt;0,'In Process Calc.'!C88,"")</f>
        <v/>
      </c>
    </row>
    <row r="96" spans="1:67">
      <c r="A96" s="238" t="str">
        <f>IF(Glutamine!$E88&gt;0,Glutamine!$B$1,"")</f>
        <v/>
      </c>
      <c r="B96" s="238" t="str">
        <f>IF(Glutamine!$E88&gt;0,Glutamine!A87+0.1,"")</f>
        <v/>
      </c>
      <c r="C96" s="242" t="str">
        <f>IF(Glutamine!$E88&gt;0,Glutamine!B87,"")</f>
        <v/>
      </c>
      <c r="D96" s="247" t="str">
        <f>IF(Glutamine!$E88&gt;0,Glutamine!C87,"")</f>
        <v/>
      </c>
      <c r="E96" s="238" t="str">
        <f>IF(Glutamine!$E88&gt;0,Glutamine!D87,"")</f>
        <v/>
      </c>
      <c r="F96" s="238" t="str">
        <f>IF(Glutamine!$E88&gt;0,Glutamine!E87,"")</f>
        <v/>
      </c>
      <c r="G96" s="238" t="str">
        <f>IF(Glutamine!$E88&gt;0,Glutamine!G87,"")</f>
        <v/>
      </c>
      <c r="H96" s="243" t="str">
        <f>IF(Glutamine!$E88&gt;0,Glutamine!H87,"")</f>
        <v/>
      </c>
      <c r="I96" s="243" t="str">
        <f>IF(Glutamine!$E88&gt;0,Glutamine!I87,"")</f>
        <v/>
      </c>
      <c r="J96" s="243" t="str">
        <f>IF(Glutamine!$E88&gt;0,Glutamine!J87,"")</f>
        <v/>
      </c>
      <c r="K96" s="243" t="str">
        <f>IF(Glutamine!$E88&gt;0,Glutamine!K87,"")</f>
        <v/>
      </c>
      <c r="L96" s="238" t="str">
        <f>IF(Glutamine!$E88&gt;0,Glutamine!L87,"")</f>
        <v/>
      </c>
      <c r="M96" s="238" t="str">
        <f>IF(Glutamine!$E88&gt;0,Glutamine!M87,"")</f>
        <v/>
      </c>
      <c r="N96" s="238" t="str">
        <f>IF(Glutamine!$E88&gt;0,Glutamine!N87,"")</f>
        <v/>
      </c>
      <c r="O96" s="238" t="str">
        <f>IF(Glutamine!$E88&gt;0,Glutamine!O87,"")</f>
        <v/>
      </c>
      <c r="P96" s="238" t="str">
        <f>IF(Glutamine!$E88&gt;0,Glutamine!P87,"")</f>
        <v/>
      </c>
      <c r="Q96" s="238" t="str">
        <f>IF(Glutamine!$E88&gt;0,Glutamine!Q87,"")</f>
        <v/>
      </c>
      <c r="R96" s="238" t="str">
        <f>IF(Glutamine!$E88&gt;0,Glutamine!R87,"")</f>
        <v/>
      </c>
      <c r="S96" s="238" t="str">
        <f>IF(Glutamine!$E88&gt;0,Glutamine!S87,"")</f>
        <v/>
      </c>
      <c r="T96" s="244" t="str">
        <f>IF(Glutamine!$E88&gt;0,Glutamine!T87+Glutamine!$E88*Glutamine!#REF!/'In Process Calc.'!$J90,"")</f>
        <v/>
      </c>
      <c r="U96" s="244" t="str">
        <f>IF(Glutamine!$E88&gt;0,Glutamine!U87+Glutamine!$E88*Glutamine!#REF!/'In Process Calc.'!$J90,"")</f>
        <v/>
      </c>
      <c r="V96" s="244" t="str">
        <f>IF(Glutamine!$E88&gt;0,Glutamine!V87+Glutamine!$E88*Glutamine!#REF!/'In Process Calc.'!$J90,"")</f>
        <v/>
      </c>
      <c r="W96" s="244" t="str">
        <f>IF(Glutamine!$E88&gt;0,Glutamine!W87+Glutamine!$E88*Glutamine!#REF!/'In Process Calc.'!$J90,"")</f>
        <v/>
      </c>
      <c r="X96" s="244" t="str">
        <f>IF(Glutamine!$E88&gt;0,Glutamine!X87+Glutamine!$E88*Glutamine!#REF!/'In Process Calc.'!$J90,"")</f>
        <v/>
      </c>
      <c r="Y96" s="244" t="str">
        <f>IF(Glutamine!$E88&gt;0,Glutamine!Y87+Glutamine!$E88*Glutamine!#REF!/'In Process Calc.'!$J90,"")</f>
        <v/>
      </c>
      <c r="Z96" s="244" t="str">
        <f>IF(Glutamine!$E88&gt;0,Glutamine!Z87+Glutamine!$E88*Glutamine!#REF!/'In Process Calc.'!$J90,"")</f>
        <v/>
      </c>
      <c r="AA96" s="244" t="str">
        <f>IF(Glutamine!$E88&gt;0,Glutamine!AA87+Glutamine!$E88*Glutamine!#REF!/'In Process Calc.'!$J90,"")</f>
        <v/>
      </c>
      <c r="AB96" s="244" t="str">
        <f>IF(Glutamine!$E88&gt;0,Glutamine!AB87+Glutamine!$E88*Glutamine!#REF!/'In Process Calc.'!$J90,"")</f>
        <v/>
      </c>
      <c r="AC96" s="244" t="str">
        <f>IF(Glutamine!$E88&gt;0,Glutamine!AC87+Glutamine!$E88*Glutamine!#REF!/'In Process Calc.'!$J90,"")</f>
        <v/>
      </c>
      <c r="AD96" s="244" t="str">
        <f>IF(Glutamine!$E88&gt;0,Glutamine!AD87+Glutamine!$E88*Glutamine!#REF!/'In Process Calc.'!$J90,"")</f>
        <v/>
      </c>
      <c r="AE96" s="244" t="str">
        <f>IF(Glutamine!$E88&gt;0,Glutamine!AE87+Glutamine!$E88*Glutamine!#REF!/'In Process Calc.'!$J90,"")</f>
        <v/>
      </c>
      <c r="AF96" s="244" t="str">
        <f>IF(Glutamine!$E88&gt;0,Glutamine!AF87+Glutamine!$E88*Glutamine!#REF!/'In Process Calc.'!$J90,"")</f>
        <v/>
      </c>
      <c r="AG96" s="244" t="str">
        <f>IF(Glutamine!$E88&gt;0,Glutamine!AG87+Glutamine!$E88*Glutamine!#REF!/'In Process Calc.'!$J90,"")</f>
        <v/>
      </c>
      <c r="AH96" s="244" t="str">
        <f>IF(Glutamine!$E88&gt;0,Glutamine!AH87+Glutamine!$E88*Glutamine!#REF!/'In Process Calc.'!$J90,"")</f>
        <v/>
      </c>
      <c r="AI96" s="244" t="str">
        <f>IF(Glutamine!$E88&gt;0,Glutamine!AI87+Glutamine!$E88*Glutamine!#REF!/'In Process Calc.'!$J90,"")</f>
        <v/>
      </c>
      <c r="AJ96" s="244" t="str">
        <f>IF(Glutamine!$E88&gt;0,Glutamine!AJ87+Glutamine!$E88*Glutamine!#REF!/'In Process Calc.'!$J90,"")</f>
        <v/>
      </c>
      <c r="AK96" s="244" t="str">
        <f>IF(Glutamine!$E88&gt;0,Glutamine!AK87+Glutamine!$E88*Glutamine!#REF!/'In Process Calc.'!$J90,"")</f>
        <v/>
      </c>
      <c r="AL96" s="244" t="str">
        <f>IF(Glutamine!$E88&gt;0,Glutamine!AL87+Glutamine!$E88*Glutamine!#REF!/'In Process Calc.'!$J90,"")</f>
        <v/>
      </c>
      <c r="AM96" s="244" t="str">
        <f>IF(Glutamine!$E88&gt;0,Glutamine!AM87+Glutamine!$E88*Glutamine!#REF!/'In Process Calc.'!$J90,"")</f>
        <v/>
      </c>
      <c r="AN96" s="244" t="str">
        <f>IF(Glutamine!$E88&gt;0,Glutamine!AN87+Glutamine!$E88*Glutamine!#REF!/'In Process Calc.'!$J90,"")</f>
        <v/>
      </c>
      <c r="AO96" s="244" t="str">
        <f>IF(Glutamine!$E88&gt;0,Glutamine!AO87+Glutamine!$E88*Glutamine!#REF!/'In Process Calc.'!$J90,"")</f>
        <v/>
      </c>
      <c r="AP96" s="244" t="str">
        <f>IF(Glutamine!$E88&gt;0,Glutamine!AP87+Glutamine!$E88*Glutamine!AQ87/'In Process Calc.'!$J90,"")</f>
        <v/>
      </c>
      <c r="AQ96" s="244" t="str">
        <f>IF(Glutamine!$E88&gt;0,Glutamine!#REF!+Glutamine!$E88*Glutamine!AR87/'In Process Calc.'!$J90,"")</f>
        <v/>
      </c>
      <c r="AR96" s="244" t="str">
        <f>IF(Glutamine!$E88&gt;0,Glutamine!#REF!,"")</f>
        <v/>
      </c>
      <c r="AS96" s="244" t="str">
        <f>IF(Glutamine!$E88&gt;0,Glutamine!#REF!,"")</f>
        <v/>
      </c>
      <c r="AT96" s="244" t="str">
        <f>IF(Glutamine!$E88&gt;0,Glutamine!#REF!,"")</f>
        <v/>
      </c>
      <c r="AU96" s="244" t="str">
        <f>IF(Glutamine!$E88&gt;0,Glutamine!#REF!,"")</f>
        <v/>
      </c>
      <c r="AV96" s="244" t="str">
        <f>IF(Glutamine!$E88&gt;0,Glutamine!#REF!,"")</f>
        <v/>
      </c>
      <c r="AW96" s="244" t="str">
        <f>IF(Glutamine!$E88&gt;0,Glutamine!#REF!,"")</f>
        <v/>
      </c>
      <c r="AX96" s="244" t="str">
        <f>IF(Glutamine!$E88&gt;0,Glutamine!#REF!,"")</f>
        <v/>
      </c>
      <c r="AY96" s="244" t="str">
        <f>IF(Glutamine!$E88&gt;0,Glutamine!#REF!,"")</f>
        <v/>
      </c>
      <c r="AZ96" s="244" t="str">
        <f>IF(Glutamine!$E88&gt;0,Glutamine!#REF!,"")</f>
        <v/>
      </c>
      <c r="BA96" s="244" t="str">
        <f>IF(Glutamine!$E88&gt;0,Glutamine!#REF!,"")</f>
        <v/>
      </c>
      <c r="BB96" s="244" t="str">
        <f>IF(Glutamine!$E88&gt;0,Glutamine!#REF!,"")</f>
        <v/>
      </c>
      <c r="BC96" s="244" t="str">
        <f>IF(Glutamine!$E88&gt;0,Glutamine!#REF!,"")</f>
        <v/>
      </c>
      <c r="BD96" s="244" t="str">
        <f>IF(Glutamine!$E88&gt;0,Glutamine!#REF!,"")</f>
        <v/>
      </c>
      <c r="BE96" s="244" t="str">
        <f>IF(Glutamine!$E88&gt;0,Glutamine!#REF!,"")</f>
        <v/>
      </c>
      <c r="BF96" s="244" t="str">
        <f>IF(Glutamine!$E88&gt;0,Glutamine!#REF!,"")</f>
        <v/>
      </c>
      <c r="BG96" s="244" t="str">
        <f>IF(Glutamine!$E88&gt;0,Glutamine!#REF!,"")</f>
        <v/>
      </c>
      <c r="BH96" s="244" t="str">
        <f>IF(Glutamine!$E88&gt;0,Glutamine!#REF!,"")</f>
        <v/>
      </c>
      <c r="BI96" s="244" t="str">
        <f>IF(Glutamine!$E88&gt;0,Glutamine!#REF!,"")</f>
        <v/>
      </c>
      <c r="BJ96" s="244" t="str">
        <f>IF(Glutamine!$E88&gt;0,Glutamine!#REF!,"")</f>
        <v/>
      </c>
      <c r="BK96" s="244" t="str">
        <f>IF(Glutamine!$E88&gt;0,Glutamine!#REF!,"")</f>
        <v/>
      </c>
      <c r="BL96" s="244" t="str">
        <f>IF(Glutamine!$E88&gt;0,Glutamine!#REF!,"")</f>
        <v/>
      </c>
      <c r="BM96" s="244" t="str">
        <f>IF(Glutamine!$E88&gt;0,Glutamine!#REF!,"")</f>
        <v/>
      </c>
      <c r="BN96" s="244" t="str">
        <f>IF(Glutamine!$E88&gt;0,'In Process Calc.'!B89,"")</f>
        <v/>
      </c>
      <c r="BO96" s="244" t="str">
        <f>IF(Glutamine!$E88&gt;0,'In Process Calc.'!C89,"")</f>
        <v/>
      </c>
    </row>
    <row r="97" spans="1:67">
      <c r="A97" s="238" t="str">
        <f>IF(Glutamine!$E89&gt;0,Glutamine!$B$1,"")</f>
        <v/>
      </c>
      <c r="B97" s="238" t="str">
        <f>IF(Glutamine!$E89&gt;0,Glutamine!A88+0.1,"")</f>
        <v/>
      </c>
      <c r="C97" s="242" t="str">
        <f>IF(Glutamine!$E89&gt;0,Glutamine!B88,"")</f>
        <v/>
      </c>
      <c r="D97" s="247" t="str">
        <f>IF(Glutamine!$E89&gt;0,Glutamine!C88,"")</f>
        <v/>
      </c>
      <c r="E97" s="238" t="str">
        <f>IF(Glutamine!$E89&gt;0,Glutamine!D88,"")</f>
        <v/>
      </c>
      <c r="F97" s="238" t="str">
        <f>IF(Glutamine!$E89&gt;0,Glutamine!E88,"")</f>
        <v/>
      </c>
      <c r="G97" s="238" t="str">
        <f>IF(Glutamine!$E89&gt;0,Glutamine!G88,"")</f>
        <v/>
      </c>
      <c r="H97" s="243" t="str">
        <f>IF(Glutamine!$E89&gt;0,Glutamine!H88,"")</f>
        <v/>
      </c>
      <c r="I97" s="243" t="str">
        <f>IF(Glutamine!$E89&gt;0,Glutamine!I88,"")</f>
        <v/>
      </c>
      <c r="J97" s="243" t="str">
        <f>IF(Glutamine!$E89&gt;0,Glutamine!J88,"")</f>
        <v/>
      </c>
      <c r="K97" s="243" t="str">
        <f>IF(Glutamine!$E89&gt;0,Glutamine!K88,"")</f>
        <v/>
      </c>
      <c r="L97" s="238" t="str">
        <f>IF(Glutamine!$E89&gt;0,Glutamine!L88,"")</f>
        <v/>
      </c>
      <c r="M97" s="238" t="str">
        <f>IF(Glutamine!$E89&gt;0,Glutamine!M88,"")</f>
        <v/>
      </c>
      <c r="N97" s="238" t="str">
        <f>IF(Glutamine!$E89&gt;0,Glutamine!N88,"")</f>
        <v/>
      </c>
      <c r="O97" s="238" t="str">
        <f>IF(Glutamine!$E89&gt;0,Glutamine!O88,"")</f>
        <v/>
      </c>
      <c r="P97" s="238" t="str">
        <f>IF(Glutamine!$E89&gt;0,Glutamine!P88,"")</f>
        <v/>
      </c>
      <c r="Q97" s="238" t="str">
        <f>IF(Glutamine!$E89&gt;0,Glutamine!Q88,"")</f>
        <v/>
      </c>
      <c r="R97" s="238" t="str">
        <f>IF(Glutamine!$E89&gt;0,Glutamine!R88,"")</f>
        <v/>
      </c>
      <c r="S97" s="238" t="str">
        <f>IF(Glutamine!$E89&gt;0,Glutamine!S88,"")</f>
        <v/>
      </c>
      <c r="T97" s="244" t="str">
        <f>IF(Glutamine!$E89&gt;0,Glutamine!T88+Glutamine!$E89*Glutamine!#REF!/'In Process Calc.'!$J91,"")</f>
        <v/>
      </c>
      <c r="U97" s="244" t="str">
        <f>IF(Glutamine!$E89&gt;0,Glutamine!U88+Glutamine!$E89*Glutamine!#REF!/'In Process Calc.'!$J91,"")</f>
        <v/>
      </c>
      <c r="V97" s="244" t="str">
        <f>IF(Glutamine!$E89&gt;0,Glutamine!V88+Glutamine!$E89*Glutamine!#REF!/'In Process Calc.'!$J91,"")</f>
        <v/>
      </c>
      <c r="W97" s="244" t="str">
        <f>IF(Glutamine!$E89&gt;0,Glutamine!W88+Glutamine!$E89*Glutamine!#REF!/'In Process Calc.'!$J91,"")</f>
        <v/>
      </c>
      <c r="X97" s="244" t="str">
        <f>IF(Glutamine!$E89&gt;0,Glutamine!X88+Glutamine!$E89*Glutamine!#REF!/'In Process Calc.'!$J91,"")</f>
        <v/>
      </c>
      <c r="Y97" s="244" t="str">
        <f>IF(Glutamine!$E89&gt;0,Glutamine!Y88+Glutamine!$E89*Glutamine!#REF!/'In Process Calc.'!$J91,"")</f>
        <v/>
      </c>
      <c r="Z97" s="244" t="str">
        <f>IF(Glutamine!$E89&gt;0,Glutamine!Z88+Glutamine!$E89*Glutamine!#REF!/'In Process Calc.'!$J91,"")</f>
        <v/>
      </c>
      <c r="AA97" s="244" t="str">
        <f>IF(Glutamine!$E89&gt;0,Glutamine!AA88+Glutamine!$E89*Glutamine!#REF!/'In Process Calc.'!$J91,"")</f>
        <v/>
      </c>
      <c r="AB97" s="244" t="str">
        <f>IF(Glutamine!$E89&gt;0,Glutamine!AB88+Glutamine!$E89*Glutamine!#REF!/'In Process Calc.'!$J91,"")</f>
        <v/>
      </c>
      <c r="AC97" s="244" t="str">
        <f>IF(Glutamine!$E89&gt;0,Glutamine!AC88+Glutamine!$E89*Glutamine!#REF!/'In Process Calc.'!$J91,"")</f>
        <v/>
      </c>
      <c r="AD97" s="244" t="str">
        <f>IF(Glutamine!$E89&gt;0,Glutamine!AD88+Glutamine!$E89*Glutamine!#REF!/'In Process Calc.'!$J91,"")</f>
        <v/>
      </c>
      <c r="AE97" s="244" t="str">
        <f>IF(Glutamine!$E89&gt;0,Glutamine!AE88+Glutamine!$E89*Glutamine!#REF!/'In Process Calc.'!$J91,"")</f>
        <v/>
      </c>
      <c r="AF97" s="244" t="str">
        <f>IF(Glutamine!$E89&gt;0,Glutamine!AF88+Glutamine!$E89*Glutamine!#REF!/'In Process Calc.'!$J91,"")</f>
        <v/>
      </c>
      <c r="AG97" s="244" t="str">
        <f>IF(Glutamine!$E89&gt;0,Glutamine!AG88+Glutamine!$E89*Glutamine!#REF!/'In Process Calc.'!$J91,"")</f>
        <v/>
      </c>
      <c r="AH97" s="244" t="str">
        <f>IF(Glutamine!$E89&gt;0,Glutamine!AH88+Glutamine!$E89*Glutamine!#REF!/'In Process Calc.'!$J91,"")</f>
        <v/>
      </c>
      <c r="AI97" s="244" t="str">
        <f>IF(Glutamine!$E89&gt;0,Glutamine!AI88+Glutamine!$E89*Glutamine!#REF!/'In Process Calc.'!$J91,"")</f>
        <v/>
      </c>
      <c r="AJ97" s="244" t="str">
        <f>IF(Glutamine!$E89&gt;0,Glutamine!AJ88+Glutamine!$E89*Glutamine!#REF!/'In Process Calc.'!$J91,"")</f>
        <v/>
      </c>
      <c r="AK97" s="244" t="str">
        <f>IF(Glutamine!$E89&gt;0,Glutamine!AK88+Glutamine!$E89*Glutamine!#REF!/'In Process Calc.'!$J91,"")</f>
        <v/>
      </c>
      <c r="AL97" s="244" t="str">
        <f>IF(Glutamine!$E89&gt;0,Glutamine!AL88+Glutamine!$E89*Glutamine!#REF!/'In Process Calc.'!$J91,"")</f>
        <v/>
      </c>
      <c r="AM97" s="244" t="str">
        <f>IF(Glutamine!$E89&gt;0,Glutamine!AM88+Glutamine!$E89*Glutamine!#REF!/'In Process Calc.'!$J91,"")</f>
        <v/>
      </c>
      <c r="AN97" s="244" t="str">
        <f>IF(Glutamine!$E89&gt;0,Glutamine!AN88+Glutamine!$E89*Glutamine!#REF!/'In Process Calc.'!$J91,"")</f>
        <v/>
      </c>
      <c r="AO97" s="244" t="str">
        <f>IF(Glutamine!$E89&gt;0,Glutamine!AO88+Glutamine!$E89*Glutamine!#REF!/'In Process Calc.'!$J91,"")</f>
        <v/>
      </c>
      <c r="AP97" s="244" t="str">
        <f>IF(Glutamine!$E89&gt;0,Glutamine!AP88+Glutamine!$E89*Glutamine!AQ88/'In Process Calc.'!$J91,"")</f>
        <v/>
      </c>
      <c r="AQ97" s="244" t="str">
        <f>IF(Glutamine!$E89&gt;0,Glutamine!#REF!+Glutamine!$E89*Glutamine!AR88/'In Process Calc.'!$J91,"")</f>
        <v/>
      </c>
      <c r="AR97" s="244" t="str">
        <f>IF(Glutamine!$E89&gt;0,Glutamine!#REF!,"")</f>
        <v/>
      </c>
      <c r="AS97" s="244" t="str">
        <f>IF(Glutamine!$E89&gt;0,Glutamine!#REF!,"")</f>
        <v/>
      </c>
      <c r="AT97" s="244" t="str">
        <f>IF(Glutamine!$E89&gt;0,Glutamine!#REF!,"")</f>
        <v/>
      </c>
      <c r="AU97" s="244" t="str">
        <f>IF(Glutamine!$E89&gt;0,Glutamine!#REF!,"")</f>
        <v/>
      </c>
      <c r="AV97" s="244" t="str">
        <f>IF(Glutamine!$E89&gt;0,Glutamine!#REF!,"")</f>
        <v/>
      </c>
      <c r="AW97" s="244" t="str">
        <f>IF(Glutamine!$E89&gt;0,Glutamine!#REF!,"")</f>
        <v/>
      </c>
      <c r="AX97" s="244" t="str">
        <f>IF(Glutamine!$E89&gt;0,Glutamine!#REF!,"")</f>
        <v/>
      </c>
      <c r="AY97" s="244" t="str">
        <f>IF(Glutamine!$E89&gt;0,Glutamine!#REF!,"")</f>
        <v/>
      </c>
      <c r="AZ97" s="244" t="str">
        <f>IF(Glutamine!$E89&gt;0,Glutamine!#REF!,"")</f>
        <v/>
      </c>
      <c r="BA97" s="244" t="str">
        <f>IF(Glutamine!$E89&gt;0,Glutamine!#REF!,"")</f>
        <v/>
      </c>
      <c r="BB97" s="244" t="str">
        <f>IF(Glutamine!$E89&gt;0,Glutamine!#REF!,"")</f>
        <v/>
      </c>
      <c r="BC97" s="244" t="str">
        <f>IF(Glutamine!$E89&gt;0,Glutamine!#REF!,"")</f>
        <v/>
      </c>
      <c r="BD97" s="244" t="str">
        <f>IF(Glutamine!$E89&gt;0,Glutamine!#REF!,"")</f>
        <v/>
      </c>
      <c r="BE97" s="244" t="str">
        <f>IF(Glutamine!$E89&gt;0,Glutamine!#REF!,"")</f>
        <v/>
      </c>
      <c r="BF97" s="244" t="str">
        <f>IF(Glutamine!$E89&gt;0,Glutamine!#REF!,"")</f>
        <v/>
      </c>
      <c r="BG97" s="244" t="str">
        <f>IF(Glutamine!$E89&gt;0,Glutamine!#REF!,"")</f>
        <v/>
      </c>
      <c r="BH97" s="244" t="str">
        <f>IF(Glutamine!$E89&gt;0,Glutamine!#REF!,"")</f>
        <v/>
      </c>
      <c r="BI97" s="244" t="str">
        <f>IF(Glutamine!$E89&gt;0,Glutamine!#REF!,"")</f>
        <v/>
      </c>
      <c r="BJ97" s="244" t="str">
        <f>IF(Glutamine!$E89&gt;0,Glutamine!#REF!,"")</f>
        <v/>
      </c>
      <c r="BK97" s="244" t="str">
        <f>IF(Glutamine!$E89&gt;0,Glutamine!#REF!,"")</f>
        <v/>
      </c>
      <c r="BL97" s="244" t="str">
        <f>IF(Glutamine!$E89&gt;0,Glutamine!#REF!,"")</f>
        <v/>
      </c>
      <c r="BM97" s="244" t="str">
        <f>IF(Glutamine!$E89&gt;0,Glutamine!#REF!,"")</f>
        <v/>
      </c>
      <c r="BN97" s="244" t="str">
        <f>IF(Glutamine!$E89&gt;0,'In Process Calc.'!B90,"")</f>
        <v/>
      </c>
      <c r="BO97" s="244" t="str">
        <f>IF(Glutamine!$E89&gt;0,'In Process Calc.'!C90,"")</f>
        <v/>
      </c>
    </row>
    <row r="98" spans="1:67">
      <c r="A98" s="238" t="str">
        <f>IF(Glutamine!$E90&gt;0,Glutamine!$B$1,"")</f>
        <v/>
      </c>
      <c r="B98" s="238" t="str">
        <f>IF(Glutamine!$E90&gt;0,Glutamine!A89+0.1,"")</f>
        <v/>
      </c>
      <c r="C98" s="242" t="str">
        <f>IF(Glutamine!$E90&gt;0,Glutamine!B89,"")</f>
        <v/>
      </c>
      <c r="D98" s="247" t="str">
        <f>IF(Glutamine!$E90&gt;0,Glutamine!C89,"")</f>
        <v/>
      </c>
      <c r="E98" s="238" t="str">
        <f>IF(Glutamine!$E90&gt;0,Glutamine!D89,"")</f>
        <v/>
      </c>
      <c r="F98" s="238" t="str">
        <f>IF(Glutamine!$E90&gt;0,Glutamine!E89,"")</f>
        <v/>
      </c>
      <c r="G98" s="238" t="str">
        <f>IF(Glutamine!$E90&gt;0,Glutamine!G89,"")</f>
        <v/>
      </c>
      <c r="H98" s="243" t="str">
        <f>IF(Glutamine!$E90&gt;0,Glutamine!H89,"")</f>
        <v/>
      </c>
      <c r="I98" s="243" t="str">
        <f>IF(Glutamine!$E90&gt;0,Glutamine!I89,"")</f>
        <v/>
      </c>
      <c r="J98" s="243" t="str">
        <f>IF(Glutamine!$E90&gt;0,Glutamine!J89,"")</f>
        <v/>
      </c>
      <c r="K98" s="243" t="str">
        <f>IF(Glutamine!$E90&gt;0,Glutamine!K89,"")</f>
        <v/>
      </c>
      <c r="L98" s="238" t="str">
        <f>IF(Glutamine!$E90&gt;0,Glutamine!L89,"")</f>
        <v/>
      </c>
      <c r="M98" s="238" t="str">
        <f>IF(Glutamine!$E90&gt;0,Glutamine!M89,"")</f>
        <v/>
      </c>
      <c r="N98" s="238" t="str">
        <f>IF(Glutamine!$E90&gt;0,Glutamine!N89,"")</f>
        <v/>
      </c>
      <c r="O98" s="238" t="str">
        <f>IF(Glutamine!$E90&gt;0,Glutamine!O89,"")</f>
        <v/>
      </c>
      <c r="P98" s="238" t="str">
        <f>IF(Glutamine!$E90&gt;0,Glutamine!P89,"")</f>
        <v/>
      </c>
      <c r="Q98" s="238" t="str">
        <f>IF(Glutamine!$E90&gt;0,Glutamine!Q89,"")</f>
        <v/>
      </c>
      <c r="R98" s="238" t="str">
        <f>IF(Glutamine!$E90&gt;0,Glutamine!R89,"")</f>
        <v/>
      </c>
      <c r="S98" s="238" t="str">
        <f>IF(Glutamine!$E90&gt;0,Glutamine!S89,"")</f>
        <v/>
      </c>
      <c r="T98" s="244" t="str">
        <f>IF(Glutamine!$E90&gt;0,Glutamine!T89+Glutamine!$E90*Glutamine!#REF!/'In Process Calc.'!$J92,"")</f>
        <v/>
      </c>
      <c r="U98" s="244" t="str">
        <f>IF(Glutamine!$E90&gt;0,Glutamine!U89+Glutamine!$E90*Glutamine!#REF!/'In Process Calc.'!$J92,"")</f>
        <v/>
      </c>
      <c r="V98" s="244" t="str">
        <f>IF(Glutamine!$E90&gt;0,Glutamine!V89+Glutamine!$E90*Glutamine!#REF!/'In Process Calc.'!$J92,"")</f>
        <v/>
      </c>
      <c r="W98" s="244" t="str">
        <f>IF(Glutamine!$E90&gt;0,Glutamine!W89+Glutamine!$E90*Glutamine!#REF!/'In Process Calc.'!$J92,"")</f>
        <v/>
      </c>
      <c r="X98" s="244" t="str">
        <f>IF(Glutamine!$E90&gt;0,Glutamine!X89+Glutamine!$E90*Glutamine!#REF!/'In Process Calc.'!$J92,"")</f>
        <v/>
      </c>
      <c r="Y98" s="244" t="str">
        <f>IF(Glutamine!$E90&gt;0,Glutamine!Y89+Glutamine!$E90*Glutamine!#REF!/'In Process Calc.'!$J92,"")</f>
        <v/>
      </c>
      <c r="Z98" s="244" t="str">
        <f>IF(Glutamine!$E90&gt;0,Glutamine!Z89+Glutamine!$E90*Glutamine!#REF!/'In Process Calc.'!$J92,"")</f>
        <v/>
      </c>
      <c r="AA98" s="244" t="str">
        <f>IF(Glutamine!$E90&gt;0,Glutamine!AA89+Glutamine!$E90*Glutamine!#REF!/'In Process Calc.'!$J92,"")</f>
        <v/>
      </c>
      <c r="AB98" s="244" t="str">
        <f>IF(Glutamine!$E90&gt;0,Glutamine!AB89+Glutamine!$E90*Glutamine!#REF!/'In Process Calc.'!$J92,"")</f>
        <v/>
      </c>
      <c r="AC98" s="244" t="str">
        <f>IF(Glutamine!$E90&gt;0,Glutamine!AC89+Glutamine!$E90*Glutamine!#REF!/'In Process Calc.'!$J92,"")</f>
        <v/>
      </c>
      <c r="AD98" s="244" t="str">
        <f>IF(Glutamine!$E90&gt;0,Glutamine!AD89+Glutamine!$E90*Glutamine!#REF!/'In Process Calc.'!$J92,"")</f>
        <v/>
      </c>
      <c r="AE98" s="244" t="str">
        <f>IF(Glutamine!$E90&gt;0,Glutamine!AE89+Glutamine!$E90*Glutamine!#REF!/'In Process Calc.'!$J92,"")</f>
        <v/>
      </c>
      <c r="AF98" s="244" t="str">
        <f>IF(Glutamine!$E90&gt;0,Glutamine!AF89+Glutamine!$E90*Glutamine!#REF!/'In Process Calc.'!$J92,"")</f>
        <v/>
      </c>
      <c r="AG98" s="244" t="str">
        <f>IF(Glutamine!$E90&gt;0,Glutamine!AG89+Glutamine!$E90*Glutamine!#REF!/'In Process Calc.'!$J92,"")</f>
        <v/>
      </c>
      <c r="AH98" s="244" t="str">
        <f>IF(Glutamine!$E90&gt;0,Glutamine!AH89+Glutamine!$E90*Glutamine!#REF!/'In Process Calc.'!$J92,"")</f>
        <v/>
      </c>
      <c r="AI98" s="244" t="str">
        <f>IF(Glutamine!$E90&gt;0,Glutamine!AI89+Glutamine!$E90*Glutamine!#REF!/'In Process Calc.'!$J92,"")</f>
        <v/>
      </c>
      <c r="AJ98" s="244" t="str">
        <f>IF(Glutamine!$E90&gt;0,Glutamine!AJ89+Glutamine!$E90*Glutamine!#REF!/'In Process Calc.'!$J92,"")</f>
        <v/>
      </c>
      <c r="AK98" s="244" t="str">
        <f>IF(Glutamine!$E90&gt;0,Glutamine!AK89+Glutamine!$E90*Glutamine!#REF!/'In Process Calc.'!$J92,"")</f>
        <v/>
      </c>
      <c r="AL98" s="244" t="str">
        <f>IF(Glutamine!$E90&gt;0,Glutamine!AL89+Glutamine!$E90*Glutamine!#REF!/'In Process Calc.'!$J92,"")</f>
        <v/>
      </c>
      <c r="AM98" s="244" t="str">
        <f>IF(Glutamine!$E90&gt;0,Glutamine!AM89+Glutamine!$E90*Glutamine!#REF!/'In Process Calc.'!$J92,"")</f>
        <v/>
      </c>
      <c r="AN98" s="244" t="str">
        <f>IF(Glutamine!$E90&gt;0,Glutamine!AN89+Glutamine!$E90*Glutamine!#REF!/'In Process Calc.'!$J92,"")</f>
        <v/>
      </c>
      <c r="AO98" s="244" t="str">
        <f>IF(Glutamine!$E90&gt;0,Glutamine!AO89+Glutamine!$E90*Glutamine!#REF!/'In Process Calc.'!$J92,"")</f>
        <v/>
      </c>
      <c r="AP98" s="244" t="str">
        <f>IF(Glutamine!$E90&gt;0,Glutamine!AP89+Glutamine!$E90*Glutamine!AQ89/'In Process Calc.'!$J92,"")</f>
        <v/>
      </c>
      <c r="AQ98" s="244" t="str">
        <f>IF(Glutamine!$E90&gt;0,Glutamine!#REF!+Glutamine!$E90*Glutamine!AR89/'In Process Calc.'!$J92,"")</f>
        <v/>
      </c>
      <c r="AR98" s="244" t="str">
        <f>IF(Glutamine!$E90&gt;0,Glutamine!#REF!,"")</f>
        <v/>
      </c>
      <c r="AS98" s="244" t="str">
        <f>IF(Glutamine!$E90&gt;0,Glutamine!#REF!,"")</f>
        <v/>
      </c>
      <c r="AT98" s="244" t="str">
        <f>IF(Glutamine!$E90&gt;0,Glutamine!#REF!,"")</f>
        <v/>
      </c>
      <c r="AU98" s="244" t="str">
        <f>IF(Glutamine!$E90&gt;0,Glutamine!#REF!,"")</f>
        <v/>
      </c>
      <c r="AV98" s="244" t="str">
        <f>IF(Glutamine!$E90&gt;0,Glutamine!#REF!,"")</f>
        <v/>
      </c>
      <c r="AW98" s="244" t="str">
        <f>IF(Glutamine!$E90&gt;0,Glutamine!#REF!,"")</f>
        <v/>
      </c>
      <c r="AX98" s="244" t="str">
        <f>IF(Glutamine!$E90&gt;0,Glutamine!#REF!,"")</f>
        <v/>
      </c>
      <c r="AY98" s="244" t="str">
        <f>IF(Glutamine!$E90&gt;0,Glutamine!#REF!,"")</f>
        <v/>
      </c>
      <c r="AZ98" s="244" t="str">
        <f>IF(Glutamine!$E90&gt;0,Glutamine!#REF!,"")</f>
        <v/>
      </c>
      <c r="BA98" s="244" t="str">
        <f>IF(Glutamine!$E90&gt;0,Glutamine!#REF!,"")</f>
        <v/>
      </c>
      <c r="BB98" s="244" t="str">
        <f>IF(Glutamine!$E90&gt;0,Glutamine!#REF!,"")</f>
        <v/>
      </c>
      <c r="BC98" s="244" t="str">
        <f>IF(Glutamine!$E90&gt;0,Glutamine!#REF!,"")</f>
        <v/>
      </c>
      <c r="BD98" s="244" t="str">
        <f>IF(Glutamine!$E90&gt;0,Glutamine!#REF!,"")</f>
        <v/>
      </c>
      <c r="BE98" s="244" t="str">
        <f>IF(Glutamine!$E90&gt;0,Glutamine!#REF!,"")</f>
        <v/>
      </c>
      <c r="BF98" s="244" t="str">
        <f>IF(Glutamine!$E90&gt;0,Glutamine!#REF!,"")</f>
        <v/>
      </c>
      <c r="BG98" s="244" t="str">
        <f>IF(Glutamine!$E90&gt;0,Glutamine!#REF!,"")</f>
        <v/>
      </c>
      <c r="BH98" s="244" t="str">
        <f>IF(Glutamine!$E90&gt;0,Glutamine!#REF!,"")</f>
        <v/>
      </c>
      <c r="BI98" s="244" t="str">
        <f>IF(Glutamine!$E90&gt;0,Glutamine!#REF!,"")</f>
        <v/>
      </c>
      <c r="BJ98" s="244" t="str">
        <f>IF(Glutamine!$E90&gt;0,Glutamine!#REF!,"")</f>
        <v/>
      </c>
      <c r="BK98" s="244" t="str">
        <f>IF(Glutamine!$E90&gt;0,Glutamine!#REF!,"")</f>
        <v/>
      </c>
      <c r="BL98" s="244" t="str">
        <f>IF(Glutamine!$E90&gt;0,Glutamine!#REF!,"")</f>
        <v/>
      </c>
      <c r="BM98" s="244" t="str">
        <f>IF(Glutamine!$E90&gt;0,Glutamine!#REF!,"")</f>
        <v/>
      </c>
      <c r="BN98" s="244" t="str">
        <f>IF(Glutamine!$E90&gt;0,'In Process Calc.'!B91,"")</f>
        <v/>
      </c>
      <c r="BO98" s="244" t="str">
        <f>IF(Glutamine!$E90&gt;0,'In Process Calc.'!C91,"")</f>
        <v/>
      </c>
    </row>
    <row r="99" spans="1:67">
      <c r="A99" s="238" t="str">
        <f>IF(Glutamine!$E91&gt;0,Glutamine!$B$1,"")</f>
        <v/>
      </c>
      <c r="B99" s="238" t="str">
        <f>IF(Glutamine!$E91&gt;0,Glutamine!A90+0.1,"")</f>
        <v/>
      </c>
      <c r="C99" s="242" t="str">
        <f>IF(Glutamine!$E91&gt;0,Glutamine!B90,"")</f>
        <v/>
      </c>
      <c r="D99" s="247" t="str">
        <f>IF(Glutamine!$E91&gt;0,Glutamine!C90,"")</f>
        <v/>
      </c>
      <c r="E99" s="238" t="str">
        <f>IF(Glutamine!$E91&gt;0,Glutamine!D90,"")</f>
        <v/>
      </c>
      <c r="F99" s="238" t="str">
        <f>IF(Glutamine!$E91&gt;0,Glutamine!E90,"")</f>
        <v/>
      </c>
      <c r="G99" s="238" t="str">
        <f>IF(Glutamine!$E91&gt;0,Glutamine!G90,"")</f>
        <v/>
      </c>
      <c r="H99" s="243" t="str">
        <f>IF(Glutamine!$E91&gt;0,Glutamine!H90,"")</f>
        <v/>
      </c>
      <c r="I99" s="243" t="str">
        <f>IF(Glutamine!$E91&gt;0,Glutamine!I90,"")</f>
        <v/>
      </c>
      <c r="J99" s="243" t="str">
        <f>IF(Glutamine!$E91&gt;0,Glutamine!J90,"")</f>
        <v/>
      </c>
      <c r="K99" s="243" t="str">
        <f>IF(Glutamine!$E91&gt;0,Glutamine!K90,"")</f>
        <v/>
      </c>
      <c r="L99" s="238" t="str">
        <f>IF(Glutamine!$E91&gt;0,Glutamine!L90,"")</f>
        <v/>
      </c>
      <c r="M99" s="238" t="str">
        <f>IF(Glutamine!$E91&gt;0,Glutamine!M90,"")</f>
        <v/>
      </c>
      <c r="N99" s="238" t="str">
        <f>IF(Glutamine!$E91&gt;0,Glutamine!N90,"")</f>
        <v/>
      </c>
      <c r="O99" s="238" t="str">
        <f>IF(Glutamine!$E91&gt;0,Glutamine!O90,"")</f>
        <v/>
      </c>
      <c r="P99" s="238" t="str">
        <f>IF(Glutamine!$E91&gt;0,Glutamine!P90,"")</f>
        <v/>
      </c>
      <c r="Q99" s="238" t="str">
        <f>IF(Glutamine!$E91&gt;0,Glutamine!Q90,"")</f>
        <v/>
      </c>
      <c r="R99" s="238" t="str">
        <f>IF(Glutamine!$E91&gt;0,Glutamine!R90,"")</f>
        <v/>
      </c>
      <c r="S99" s="238" t="str">
        <f>IF(Glutamine!$E91&gt;0,Glutamine!S90,"")</f>
        <v/>
      </c>
      <c r="T99" s="244" t="str">
        <f>IF(Glutamine!$E91&gt;0,Glutamine!T90+Glutamine!$E91*Glutamine!#REF!/'In Process Calc.'!$J93,"")</f>
        <v/>
      </c>
      <c r="U99" s="244" t="str">
        <f>IF(Glutamine!$E91&gt;0,Glutamine!U90+Glutamine!$E91*Glutamine!#REF!/'In Process Calc.'!$J93,"")</f>
        <v/>
      </c>
      <c r="V99" s="244" t="str">
        <f>IF(Glutamine!$E91&gt;0,Glutamine!V90+Glutamine!$E91*Glutamine!#REF!/'In Process Calc.'!$J93,"")</f>
        <v/>
      </c>
      <c r="W99" s="244" t="str">
        <f>IF(Glutamine!$E91&gt;0,Glutamine!W90+Glutamine!$E91*Glutamine!#REF!/'In Process Calc.'!$J93,"")</f>
        <v/>
      </c>
      <c r="X99" s="244" t="str">
        <f>IF(Glutamine!$E91&gt;0,Glutamine!X90+Glutamine!$E91*Glutamine!#REF!/'In Process Calc.'!$J93,"")</f>
        <v/>
      </c>
      <c r="Y99" s="244" t="str">
        <f>IF(Glutamine!$E91&gt;0,Glutamine!Y90+Glutamine!$E91*Glutamine!#REF!/'In Process Calc.'!$J93,"")</f>
        <v/>
      </c>
      <c r="Z99" s="244" t="str">
        <f>IF(Glutamine!$E91&gt;0,Glutamine!Z90+Glutamine!$E91*Glutamine!#REF!/'In Process Calc.'!$J93,"")</f>
        <v/>
      </c>
      <c r="AA99" s="244" t="str">
        <f>IF(Glutamine!$E91&gt;0,Glutamine!AA90+Glutamine!$E91*Glutamine!#REF!/'In Process Calc.'!$J93,"")</f>
        <v/>
      </c>
      <c r="AB99" s="244" t="str">
        <f>IF(Glutamine!$E91&gt;0,Glutamine!AB90+Glutamine!$E91*Glutamine!#REF!/'In Process Calc.'!$J93,"")</f>
        <v/>
      </c>
      <c r="AC99" s="244" t="str">
        <f>IF(Glutamine!$E91&gt;0,Glutamine!AC90+Glutamine!$E91*Glutamine!#REF!/'In Process Calc.'!$J93,"")</f>
        <v/>
      </c>
      <c r="AD99" s="244" t="str">
        <f>IF(Glutamine!$E91&gt;0,Glutamine!AD90+Glutamine!$E91*Glutamine!#REF!/'In Process Calc.'!$J93,"")</f>
        <v/>
      </c>
      <c r="AE99" s="244" t="str">
        <f>IF(Glutamine!$E91&gt;0,Glutamine!AE90+Glutamine!$E91*Glutamine!#REF!/'In Process Calc.'!$J93,"")</f>
        <v/>
      </c>
      <c r="AF99" s="244" t="str">
        <f>IF(Glutamine!$E91&gt;0,Glutamine!AF90+Glutamine!$E91*Glutamine!#REF!/'In Process Calc.'!$J93,"")</f>
        <v/>
      </c>
      <c r="AG99" s="244" t="str">
        <f>IF(Glutamine!$E91&gt;0,Glutamine!AG90+Glutamine!$E91*Glutamine!#REF!/'In Process Calc.'!$J93,"")</f>
        <v/>
      </c>
      <c r="AH99" s="244" t="str">
        <f>IF(Glutamine!$E91&gt;0,Glutamine!AH90+Glutamine!$E91*Glutamine!#REF!/'In Process Calc.'!$J93,"")</f>
        <v/>
      </c>
      <c r="AI99" s="244" t="str">
        <f>IF(Glutamine!$E91&gt;0,Glutamine!AI90+Glutamine!$E91*Glutamine!#REF!/'In Process Calc.'!$J93,"")</f>
        <v/>
      </c>
      <c r="AJ99" s="244" t="str">
        <f>IF(Glutamine!$E91&gt;0,Glutamine!AJ90+Glutamine!$E91*Glutamine!#REF!/'In Process Calc.'!$J93,"")</f>
        <v/>
      </c>
      <c r="AK99" s="244" t="str">
        <f>IF(Glutamine!$E91&gt;0,Glutamine!AK90+Glutamine!$E91*Glutamine!#REF!/'In Process Calc.'!$J93,"")</f>
        <v/>
      </c>
      <c r="AL99" s="244" t="str">
        <f>IF(Glutamine!$E91&gt;0,Glutamine!AL90+Glutamine!$E91*Glutamine!#REF!/'In Process Calc.'!$J93,"")</f>
        <v/>
      </c>
      <c r="AM99" s="244" t="str">
        <f>IF(Glutamine!$E91&gt;0,Glutamine!AM90+Glutamine!$E91*Glutamine!#REF!/'In Process Calc.'!$J93,"")</f>
        <v/>
      </c>
      <c r="AN99" s="244" t="str">
        <f>IF(Glutamine!$E91&gt;0,Glutamine!AN90+Glutamine!$E91*Glutamine!#REF!/'In Process Calc.'!$J93,"")</f>
        <v/>
      </c>
      <c r="AO99" s="244" t="str">
        <f>IF(Glutamine!$E91&gt;0,Glutamine!AO90+Glutamine!$E91*Glutamine!#REF!/'In Process Calc.'!$J93,"")</f>
        <v/>
      </c>
      <c r="AP99" s="244" t="str">
        <f>IF(Glutamine!$E91&gt;0,Glutamine!AP90+Glutamine!$E91*Glutamine!AQ90/'In Process Calc.'!$J93,"")</f>
        <v/>
      </c>
      <c r="AQ99" s="244" t="str">
        <f>IF(Glutamine!$E91&gt;0,Glutamine!#REF!+Glutamine!$E91*Glutamine!AR90/'In Process Calc.'!$J93,"")</f>
        <v/>
      </c>
      <c r="AR99" s="244" t="str">
        <f>IF(Glutamine!$E91&gt;0,Glutamine!#REF!,"")</f>
        <v/>
      </c>
      <c r="AS99" s="244" t="str">
        <f>IF(Glutamine!$E91&gt;0,Glutamine!#REF!,"")</f>
        <v/>
      </c>
      <c r="AT99" s="244" t="str">
        <f>IF(Glutamine!$E91&gt;0,Glutamine!#REF!,"")</f>
        <v/>
      </c>
      <c r="AU99" s="244" t="str">
        <f>IF(Glutamine!$E91&gt;0,Glutamine!#REF!,"")</f>
        <v/>
      </c>
      <c r="AV99" s="244" t="str">
        <f>IF(Glutamine!$E91&gt;0,Glutamine!#REF!,"")</f>
        <v/>
      </c>
      <c r="AW99" s="244" t="str">
        <f>IF(Glutamine!$E91&gt;0,Glutamine!#REF!,"")</f>
        <v/>
      </c>
      <c r="AX99" s="244" t="str">
        <f>IF(Glutamine!$E91&gt;0,Glutamine!#REF!,"")</f>
        <v/>
      </c>
      <c r="AY99" s="244" t="str">
        <f>IF(Glutamine!$E91&gt;0,Glutamine!#REF!,"")</f>
        <v/>
      </c>
      <c r="AZ99" s="244" t="str">
        <f>IF(Glutamine!$E91&gt;0,Glutamine!#REF!,"")</f>
        <v/>
      </c>
      <c r="BA99" s="244" t="str">
        <f>IF(Glutamine!$E91&gt;0,Glutamine!#REF!,"")</f>
        <v/>
      </c>
      <c r="BB99" s="244" t="str">
        <f>IF(Glutamine!$E91&gt;0,Glutamine!#REF!,"")</f>
        <v/>
      </c>
      <c r="BC99" s="244" t="str">
        <f>IF(Glutamine!$E91&gt;0,Glutamine!#REF!,"")</f>
        <v/>
      </c>
      <c r="BD99" s="244" t="str">
        <f>IF(Glutamine!$E91&gt;0,Glutamine!#REF!,"")</f>
        <v/>
      </c>
      <c r="BE99" s="244" t="str">
        <f>IF(Glutamine!$E91&gt;0,Glutamine!#REF!,"")</f>
        <v/>
      </c>
      <c r="BF99" s="244" t="str">
        <f>IF(Glutamine!$E91&gt;0,Glutamine!#REF!,"")</f>
        <v/>
      </c>
      <c r="BG99" s="244" t="str">
        <f>IF(Glutamine!$E91&gt;0,Glutamine!#REF!,"")</f>
        <v/>
      </c>
      <c r="BH99" s="244" t="str">
        <f>IF(Glutamine!$E91&gt;0,Glutamine!#REF!,"")</f>
        <v/>
      </c>
      <c r="BI99" s="244" t="str">
        <f>IF(Glutamine!$E91&gt;0,Glutamine!#REF!,"")</f>
        <v/>
      </c>
      <c r="BJ99" s="244" t="str">
        <f>IF(Glutamine!$E91&gt;0,Glutamine!#REF!,"")</f>
        <v/>
      </c>
      <c r="BK99" s="244" t="str">
        <f>IF(Glutamine!$E91&gt;0,Glutamine!#REF!,"")</f>
        <v/>
      </c>
      <c r="BL99" s="244" t="str">
        <f>IF(Glutamine!$E91&gt;0,Glutamine!#REF!,"")</f>
        <v/>
      </c>
      <c r="BM99" s="244" t="str">
        <f>IF(Glutamine!$E91&gt;0,Glutamine!#REF!,"")</f>
        <v/>
      </c>
      <c r="BN99" s="244" t="str">
        <f>IF(Glutamine!$E91&gt;0,'In Process Calc.'!B92,"")</f>
        <v/>
      </c>
      <c r="BO99" s="244" t="str">
        <f>IF(Glutamine!$E91&gt;0,'In Process Calc.'!C92,"")</f>
        <v/>
      </c>
    </row>
    <row r="100" spans="1:67">
      <c r="A100" s="238" t="str">
        <f>IF(Glutamine!$E92&gt;0,Glutamine!$B$1,"")</f>
        <v/>
      </c>
      <c r="B100" s="238" t="str">
        <f>IF(Glutamine!$E92&gt;0,Glutamine!A91+0.1,"")</f>
        <v/>
      </c>
      <c r="C100" s="242" t="str">
        <f>IF(Glutamine!$E92&gt;0,Glutamine!B91,"")</f>
        <v/>
      </c>
      <c r="D100" s="247" t="str">
        <f>IF(Glutamine!$E92&gt;0,Glutamine!C91,"")</f>
        <v/>
      </c>
      <c r="E100" s="238" t="str">
        <f>IF(Glutamine!$E92&gt;0,Glutamine!D91,"")</f>
        <v/>
      </c>
      <c r="F100" s="238" t="str">
        <f>IF(Glutamine!$E92&gt;0,Glutamine!E91,"")</f>
        <v/>
      </c>
      <c r="G100" s="238" t="str">
        <f>IF(Glutamine!$E92&gt;0,Glutamine!G91,"")</f>
        <v/>
      </c>
      <c r="H100" s="243" t="str">
        <f>IF(Glutamine!$E92&gt;0,Glutamine!H91,"")</f>
        <v/>
      </c>
      <c r="I100" s="243" t="str">
        <f>IF(Glutamine!$E92&gt;0,Glutamine!I91,"")</f>
        <v/>
      </c>
      <c r="J100" s="243" t="str">
        <f>IF(Glutamine!$E92&gt;0,Glutamine!J91,"")</f>
        <v/>
      </c>
      <c r="K100" s="243" t="str">
        <f>IF(Glutamine!$E92&gt;0,Glutamine!K91,"")</f>
        <v/>
      </c>
      <c r="L100" s="238" t="str">
        <f>IF(Glutamine!$E92&gt;0,Glutamine!L91,"")</f>
        <v/>
      </c>
      <c r="M100" s="238" t="str">
        <f>IF(Glutamine!$E92&gt;0,Glutamine!M91,"")</f>
        <v/>
      </c>
      <c r="N100" s="238" t="str">
        <f>IF(Glutamine!$E92&gt;0,Glutamine!N91,"")</f>
        <v/>
      </c>
      <c r="O100" s="238" t="str">
        <f>IF(Glutamine!$E92&gt;0,Glutamine!O91,"")</f>
        <v/>
      </c>
      <c r="P100" s="238" t="str">
        <f>IF(Glutamine!$E92&gt;0,Glutamine!P91,"")</f>
        <v/>
      </c>
      <c r="Q100" s="238" t="str">
        <f>IF(Glutamine!$E92&gt;0,Glutamine!Q91,"")</f>
        <v/>
      </c>
      <c r="R100" s="238" t="str">
        <f>IF(Glutamine!$E92&gt;0,Glutamine!R91,"")</f>
        <v/>
      </c>
      <c r="S100" s="238" t="str">
        <f>IF(Glutamine!$E92&gt;0,Glutamine!S91,"")</f>
        <v/>
      </c>
      <c r="T100" s="244" t="str">
        <f>IF(Glutamine!$E92&gt;0,Glutamine!T91+Glutamine!$E92*Glutamine!#REF!/'In Process Calc.'!$J94,"")</f>
        <v/>
      </c>
      <c r="U100" s="244" t="str">
        <f>IF(Glutamine!$E92&gt;0,Glutamine!U91+Glutamine!$E92*Glutamine!#REF!/'In Process Calc.'!$J94,"")</f>
        <v/>
      </c>
      <c r="V100" s="244" t="str">
        <f>IF(Glutamine!$E92&gt;0,Glutamine!V91+Glutamine!$E92*Glutamine!#REF!/'In Process Calc.'!$J94,"")</f>
        <v/>
      </c>
      <c r="W100" s="244" t="str">
        <f>IF(Glutamine!$E92&gt;0,Glutamine!W91+Glutamine!$E92*Glutamine!#REF!/'In Process Calc.'!$J94,"")</f>
        <v/>
      </c>
      <c r="X100" s="244" t="str">
        <f>IF(Glutamine!$E92&gt;0,Glutamine!X91+Glutamine!$E92*Glutamine!#REF!/'In Process Calc.'!$J94,"")</f>
        <v/>
      </c>
      <c r="Y100" s="244" t="str">
        <f>IF(Glutamine!$E92&gt;0,Glutamine!Y91+Glutamine!$E92*Glutamine!#REF!/'In Process Calc.'!$J94,"")</f>
        <v/>
      </c>
      <c r="Z100" s="244" t="str">
        <f>IF(Glutamine!$E92&gt;0,Glutamine!Z91+Glutamine!$E92*Glutamine!#REF!/'In Process Calc.'!$J94,"")</f>
        <v/>
      </c>
      <c r="AA100" s="244" t="str">
        <f>IF(Glutamine!$E92&gt;0,Glutamine!AA91+Glutamine!$E92*Glutamine!#REF!/'In Process Calc.'!$J94,"")</f>
        <v/>
      </c>
      <c r="AB100" s="244" t="str">
        <f>IF(Glutamine!$E92&gt;0,Glutamine!AB91+Glutamine!$E92*Glutamine!#REF!/'In Process Calc.'!$J94,"")</f>
        <v/>
      </c>
      <c r="AC100" s="244" t="str">
        <f>IF(Glutamine!$E92&gt;0,Glutamine!AC91+Glutamine!$E92*Glutamine!#REF!/'In Process Calc.'!$J94,"")</f>
        <v/>
      </c>
      <c r="AD100" s="244" t="str">
        <f>IF(Glutamine!$E92&gt;0,Glutamine!AD91+Glutamine!$E92*Glutamine!#REF!/'In Process Calc.'!$J94,"")</f>
        <v/>
      </c>
      <c r="AE100" s="244" t="str">
        <f>IF(Glutamine!$E92&gt;0,Glutamine!AE91+Glutamine!$E92*Glutamine!#REF!/'In Process Calc.'!$J94,"")</f>
        <v/>
      </c>
      <c r="AF100" s="244" t="str">
        <f>IF(Glutamine!$E92&gt;0,Glutamine!AF91+Glutamine!$E92*Glutamine!#REF!/'In Process Calc.'!$J94,"")</f>
        <v/>
      </c>
      <c r="AG100" s="244" t="str">
        <f>IF(Glutamine!$E92&gt;0,Glutamine!AG91+Glutamine!$E92*Glutamine!#REF!/'In Process Calc.'!$J94,"")</f>
        <v/>
      </c>
      <c r="AH100" s="244" t="str">
        <f>IF(Glutamine!$E92&gt;0,Glutamine!AH91+Glutamine!$E92*Glutamine!#REF!/'In Process Calc.'!$J94,"")</f>
        <v/>
      </c>
      <c r="AI100" s="244" t="str">
        <f>IF(Glutamine!$E92&gt;0,Glutamine!AI91+Glutamine!$E92*Glutamine!#REF!/'In Process Calc.'!$J94,"")</f>
        <v/>
      </c>
      <c r="AJ100" s="244" t="str">
        <f>IF(Glutamine!$E92&gt;0,Glutamine!AJ91+Glutamine!$E92*Glutamine!#REF!/'In Process Calc.'!$J94,"")</f>
        <v/>
      </c>
      <c r="AK100" s="244" t="str">
        <f>IF(Glutamine!$E92&gt;0,Glutamine!AK91+Glutamine!$E92*Glutamine!#REF!/'In Process Calc.'!$J94,"")</f>
        <v/>
      </c>
      <c r="AL100" s="244" t="str">
        <f>IF(Glutamine!$E92&gt;0,Glutamine!AL91+Glutamine!$E92*Glutamine!#REF!/'In Process Calc.'!$J94,"")</f>
        <v/>
      </c>
      <c r="AM100" s="244" t="str">
        <f>IF(Glutamine!$E92&gt;0,Glutamine!AM91+Glutamine!$E92*Glutamine!#REF!/'In Process Calc.'!$J94,"")</f>
        <v/>
      </c>
      <c r="AN100" s="244" t="str">
        <f>IF(Glutamine!$E92&gt;0,Glutamine!AN91+Glutamine!$E92*Glutamine!#REF!/'In Process Calc.'!$J94,"")</f>
        <v/>
      </c>
      <c r="AO100" s="244" t="str">
        <f>IF(Glutamine!$E92&gt;0,Glutamine!AO91+Glutamine!$E92*Glutamine!#REF!/'In Process Calc.'!$J94,"")</f>
        <v/>
      </c>
      <c r="AP100" s="244" t="str">
        <f>IF(Glutamine!$E92&gt;0,Glutamine!AP91+Glutamine!$E92*Glutamine!AQ91/'In Process Calc.'!$J94,"")</f>
        <v/>
      </c>
      <c r="AQ100" s="244" t="str">
        <f>IF(Glutamine!$E92&gt;0,Glutamine!#REF!+Glutamine!$E92*Glutamine!AR91/'In Process Calc.'!$J94,"")</f>
        <v/>
      </c>
      <c r="AR100" s="244" t="str">
        <f>IF(Glutamine!$E92&gt;0,Glutamine!#REF!,"")</f>
        <v/>
      </c>
      <c r="AS100" s="244" t="str">
        <f>IF(Glutamine!$E92&gt;0,Glutamine!#REF!,"")</f>
        <v/>
      </c>
      <c r="AT100" s="244" t="str">
        <f>IF(Glutamine!$E92&gt;0,Glutamine!#REF!,"")</f>
        <v/>
      </c>
      <c r="AU100" s="244" t="str">
        <f>IF(Glutamine!$E92&gt;0,Glutamine!#REF!,"")</f>
        <v/>
      </c>
      <c r="AV100" s="244" t="str">
        <f>IF(Glutamine!$E92&gt;0,Glutamine!#REF!,"")</f>
        <v/>
      </c>
      <c r="AW100" s="244" t="str">
        <f>IF(Glutamine!$E92&gt;0,Glutamine!#REF!,"")</f>
        <v/>
      </c>
      <c r="AX100" s="244" t="str">
        <f>IF(Glutamine!$E92&gt;0,Glutamine!#REF!,"")</f>
        <v/>
      </c>
      <c r="AY100" s="244" t="str">
        <f>IF(Glutamine!$E92&gt;0,Glutamine!#REF!,"")</f>
        <v/>
      </c>
      <c r="AZ100" s="244" t="str">
        <f>IF(Glutamine!$E92&gt;0,Glutamine!#REF!,"")</f>
        <v/>
      </c>
      <c r="BA100" s="244" t="str">
        <f>IF(Glutamine!$E92&gt;0,Glutamine!#REF!,"")</f>
        <v/>
      </c>
      <c r="BB100" s="244" t="str">
        <f>IF(Glutamine!$E92&gt;0,Glutamine!#REF!,"")</f>
        <v/>
      </c>
      <c r="BC100" s="244" t="str">
        <f>IF(Glutamine!$E92&gt;0,Glutamine!#REF!,"")</f>
        <v/>
      </c>
      <c r="BD100" s="244" t="str">
        <f>IF(Glutamine!$E92&gt;0,Glutamine!#REF!,"")</f>
        <v/>
      </c>
      <c r="BE100" s="244" t="str">
        <f>IF(Glutamine!$E92&gt;0,Glutamine!#REF!,"")</f>
        <v/>
      </c>
      <c r="BF100" s="244" t="str">
        <f>IF(Glutamine!$E92&gt;0,Glutamine!#REF!,"")</f>
        <v/>
      </c>
      <c r="BG100" s="244" t="str">
        <f>IF(Glutamine!$E92&gt;0,Glutamine!#REF!,"")</f>
        <v/>
      </c>
      <c r="BH100" s="244" t="str">
        <f>IF(Glutamine!$E92&gt;0,Glutamine!#REF!,"")</f>
        <v/>
      </c>
      <c r="BI100" s="244" t="str">
        <f>IF(Glutamine!$E92&gt;0,Glutamine!#REF!,"")</f>
        <v/>
      </c>
      <c r="BJ100" s="244" t="str">
        <f>IF(Glutamine!$E92&gt;0,Glutamine!#REF!,"")</f>
        <v/>
      </c>
      <c r="BK100" s="244" t="str">
        <f>IF(Glutamine!$E92&gt;0,Glutamine!#REF!,"")</f>
        <v/>
      </c>
      <c r="BL100" s="244" t="str">
        <f>IF(Glutamine!$E92&gt;0,Glutamine!#REF!,"")</f>
        <v/>
      </c>
      <c r="BM100" s="244" t="str">
        <f>IF(Glutamine!$E92&gt;0,Glutamine!#REF!,"")</f>
        <v/>
      </c>
      <c r="BN100" s="244" t="str">
        <f>IF(Glutamine!$E92&gt;0,'In Process Calc.'!B93,"")</f>
        <v/>
      </c>
      <c r="BO100" s="244" t="str">
        <f>IF(Glutamine!$E92&gt;0,'In Process Calc.'!C93,"")</f>
        <v/>
      </c>
    </row>
    <row r="101" spans="1:67">
      <c r="A101" s="238" t="str">
        <f>IF(Glutamine!$E93&gt;0,Glutamine!$B$1,"")</f>
        <v/>
      </c>
      <c r="B101" s="238" t="str">
        <f>IF(Glutamine!$E93&gt;0,Glutamine!A92+0.1,"")</f>
        <v/>
      </c>
      <c r="C101" s="242" t="str">
        <f>IF(Glutamine!$E93&gt;0,Glutamine!B92,"")</f>
        <v/>
      </c>
      <c r="D101" s="247" t="str">
        <f>IF(Glutamine!$E93&gt;0,Glutamine!C92,"")</f>
        <v/>
      </c>
      <c r="E101" s="238" t="str">
        <f>IF(Glutamine!$E93&gt;0,Glutamine!D92,"")</f>
        <v/>
      </c>
      <c r="F101" s="238" t="str">
        <f>IF(Glutamine!$E93&gt;0,Glutamine!E92,"")</f>
        <v/>
      </c>
      <c r="G101" s="238" t="str">
        <f>IF(Glutamine!$E93&gt;0,Glutamine!G92,"")</f>
        <v/>
      </c>
      <c r="H101" s="243" t="str">
        <f>IF(Glutamine!$E93&gt;0,Glutamine!H92,"")</f>
        <v/>
      </c>
      <c r="I101" s="243" t="str">
        <f>IF(Glutamine!$E93&gt;0,Glutamine!I92,"")</f>
        <v/>
      </c>
      <c r="J101" s="243" t="str">
        <f>IF(Glutamine!$E93&gt;0,Glutamine!J92,"")</f>
        <v/>
      </c>
      <c r="K101" s="243" t="str">
        <f>IF(Glutamine!$E93&gt;0,Glutamine!K92,"")</f>
        <v/>
      </c>
      <c r="L101" s="238" t="str">
        <f>IF(Glutamine!$E93&gt;0,Glutamine!L92,"")</f>
        <v/>
      </c>
      <c r="M101" s="238" t="str">
        <f>IF(Glutamine!$E93&gt;0,Glutamine!M92,"")</f>
        <v/>
      </c>
      <c r="N101" s="238" t="str">
        <f>IF(Glutamine!$E93&gt;0,Glutamine!N92,"")</f>
        <v/>
      </c>
      <c r="O101" s="238" t="str">
        <f>IF(Glutamine!$E93&gt;0,Glutamine!O92,"")</f>
        <v/>
      </c>
      <c r="P101" s="238" t="str">
        <f>IF(Glutamine!$E93&gt;0,Glutamine!P92,"")</f>
        <v/>
      </c>
      <c r="Q101" s="238" t="str">
        <f>IF(Glutamine!$E93&gt;0,Glutamine!Q92,"")</f>
        <v/>
      </c>
      <c r="R101" s="238" t="str">
        <f>IF(Glutamine!$E93&gt;0,Glutamine!R92,"")</f>
        <v/>
      </c>
      <c r="S101" s="238" t="str">
        <f>IF(Glutamine!$E93&gt;0,Glutamine!S92,"")</f>
        <v/>
      </c>
      <c r="T101" s="244" t="str">
        <f>IF(Glutamine!$E93&gt;0,Glutamine!T92+Glutamine!$E93*Glutamine!#REF!/'In Process Calc.'!$J95,"")</f>
        <v/>
      </c>
      <c r="U101" s="244" t="str">
        <f>IF(Glutamine!$E93&gt;0,Glutamine!U92+Glutamine!$E93*Glutamine!#REF!/'In Process Calc.'!$J95,"")</f>
        <v/>
      </c>
      <c r="V101" s="244" t="str">
        <f>IF(Glutamine!$E93&gt;0,Glutamine!V92+Glutamine!$E93*Glutamine!#REF!/'In Process Calc.'!$J95,"")</f>
        <v/>
      </c>
      <c r="W101" s="244" t="str">
        <f>IF(Glutamine!$E93&gt;0,Glutamine!W92+Glutamine!$E93*Glutamine!#REF!/'In Process Calc.'!$J95,"")</f>
        <v/>
      </c>
      <c r="X101" s="244" t="str">
        <f>IF(Glutamine!$E93&gt;0,Glutamine!X92+Glutamine!$E93*Glutamine!#REF!/'In Process Calc.'!$J95,"")</f>
        <v/>
      </c>
      <c r="Y101" s="244" t="str">
        <f>IF(Glutamine!$E93&gt;0,Glutamine!Y92+Glutamine!$E93*Glutamine!#REF!/'In Process Calc.'!$J95,"")</f>
        <v/>
      </c>
      <c r="Z101" s="244" t="str">
        <f>IF(Glutamine!$E93&gt;0,Glutamine!Z92+Glutamine!$E93*Glutamine!#REF!/'In Process Calc.'!$J95,"")</f>
        <v/>
      </c>
      <c r="AA101" s="244" t="str">
        <f>IF(Glutamine!$E93&gt;0,Glutamine!AA92+Glutamine!$E93*Glutamine!#REF!/'In Process Calc.'!$J95,"")</f>
        <v/>
      </c>
      <c r="AB101" s="244" t="str">
        <f>IF(Glutamine!$E93&gt;0,Glutamine!AB92+Glutamine!$E93*Glutamine!#REF!/'In Process Calc.'!$J95,"")</f>
        <v/>
      </c>
      <c r="AC101" s="244" t="str">
        <f>IF(Glutamine!$E93&gt;0,Glutamine!AC92+Glutamine!$E93*Glutamine!#REF!/'In Process Calc.'!$J95,"")</f>
        <v/>
      </c>
      <c r="AD101" s="244" t="str">
        <f>IF(Glutamine!$E93&gt;0,Glutamine!AD92+Glutamine!$E93*Glutamine!#REF!/'In Process Calc.'!$J95,"")</f>
        <v/>
      </c>
      <c r="AE101" s="244" t="str">
        <f>IF(Glutamine!$E93&gt;0,Glutamine!AE92+Glutamine!$E93*Glutamine!#REF!/'In Process Calc.'!$J95,"")</f>
        <v/>
      </c>
      <c r="AF101" s="244" t="str">
        <f>IF(Glutamine!$E93&gt;0,Glutamine!AF92+Glutamine!$E93*Glutamine!#REF!/'In Process Calc.'!$J95,"")</f>
        <v/>
      </c>
      <c r="AG101" s="244" t="str">
        <f>IF(Glutamine!$E93&gt;0,Glutamine!AG92+Glutamine!$E93*Glutamine!#REF!/'In Process Calc.'!$J95,"")</f>
        <v/>
      </c>
      <c r="AH101" s="244" t="str">
        <f>IF(Glutamine!$E93&gt;0,Glutamine!AH92+Glutamine!$E93*Glutamine!#REF!/'In Process Calc.'!$J95,"")</f>
        <v/>
      </c>
      <c r="AI101" s="244" t="str">
        <f>IF(Glutamine!$E93&gt;0,Glutamine!AI92+Glutamine!$E93*Glutamine!#REF!/'In Process Calc.'!$J95,"")</f>
        <v/>
      </c>
      <c r="AJ101" s="244" t="str">
        <f>IF(Glutamine!$E93&gt;0,Glutamine!AJ92+Glutamine!$E93*Glutamine!#REF!/'In Process Calc.'!$J95,"")</f>
        <v/>
      </c>
      <c r="AK101" s="244" t="str">
        <f>IF(Glutamine!$E93&gt;0,Glutamine!AK92+Glutamine!$E93*Glutamine!#REF!/'In Process Calc.'!$J95,"")</f>
        <v/>
      </c>
      <c r="AL101" s="244" t="str">
        <f>IF(Glutamine!$E93&gt;0,Glutamine!AL92+Glutamine!$E93*Glutamine!#REF!/'In Process Calc.'!$J95,"")</f>
        <v/>
      </c>
      <c r="AM101" s="244" t="str">
        <f>IF(Glutamine!$E93&gt;0,Glutamine!AM92+Glutamine!$E93*Glutamine!#REF!/'In Process Calc.'!$J95,"")</f>
        <v/>
      </c>
      <c r="AN101" s="244" t="str">
        <f>IF(Glutamine!$E93&gt;0,Glutamine!AN92+Glutamine!$E93*Glutamine!#REF!/'In Process Calc.'!$J95,"")</f>
        <v/>
      </c>
      <c r="AO101" s="244" t="str">
        <f>IF(Glutamine!$E93&gt;0,Glutamine!AO92+Glutamine!$E93*Glutamine!#REF!/'In Process Calc.'!$J95,"")</f>
        <v/>
      </c>
      <c r="AP101" s="244" t="str">
        <f>IF(Glutamine!$E93&gt;0,Glutamine!AP92+Glutamine!$E93*Glutamine!AQ92/'In Process Calc.'!$J95,"")</f>
        <v/>
      </c>
      <c r="AQ101" s="244" t="str">
        <f>IF(Glutamine!$E93&gt;0,Glutamine!#REF!+Glutamine!$E93*Glutamine!AR92/'In Process Calc.'!$J95,"")</f>
        <v/>
      </c>
      <c r="AR101" s="244" t="str">
        <f>IF(Glutamine!$E93&gt;0,Glutamine!#REF!,"")</f>
        <v/>
      </c>
      <c r="AS101" s="244" t="str">
        <f>IF(Glutamine!$E93&gt;0,Glutamine!#REF!,"")</f>
        <v/>
      </c>
      <c r="AT101" s="244" t="str">
        <f>IF(Glutamine!$E93&gt;0,Glutamine!#REF!,"")</f>
        <v/>
      </c>
      <c r="AU101" s="244" t="str">
        <f>IF(Glutamine!$E93&gt;0,Glutamine!#REF!,"")</f>
        <v/>
      </c>
      <c r="AV101" s="244" t="str">
        <f>IF(Glutamine!$E93&gt;0,Glutamine!#REF!,"")</f>
        <v/>
      </c>
      <c r="AW101" s="244" t="str">
        <f>IF(Glutamine!$E93&gt;0,Glutamine!#REF!,"")</f>
        <v/>
      </c>
      <c r="AX101" s="244" t="str">
        <f>IF(Glutamine!$E93&gt;0,Glutamine!#REF!,"")</f>
        <v/>
      </c>
      <c r="AY101" s="244" t="str">
        <f>IF(Glutamine!$E93&gt;0,Glutamine!#REF!,"")</f>
        <v/>
      </c>
      <c r="AZ101" s="244" t="str">
        <f>IF(Glutamine!$E93&gt;0,Glutamine!#REF!,"")</f>
        <v/>
      </c>
      <c r="BA101" s="244" t="str">
        <f>IF(Glutamine!$E93&gt;0,Glutamine!#REF!,"")</f>
        <v/>
      </c>
      <c r="BB101" s="244" t="str">
        <f>IF(Glutamine!$E93&gt;0,Glutamine!#REF!,"")</f>
        <v/>
      </c>
      <c r="BC101" s="244" t="str">
        <f>IF(Glutamine!$E93&gt;0,Glutamine!#REF!,"")</f>
        <v/>
      </c>
      <c r="BD101" s="244" t="str">
        <f>IF(Glutamine!$E93&gt;0,Glutamine!#REF!,"")</f>
        <v/>
      </c>
      <c r="BE101" s="244" t="str">
        <f>IF(Glutamine!$E93&gt;0,Glutamine!#REF!,"")</f>
        <v/>
      </c>
      <c r="BF101" s="244" t="str">
        <f>IF(Glutamine!$E93&gt;0,Glutamine!#REF!,"")</f>
        <v/>
      </c>
      <c r="BG101" s="244" t="str">
        <f>IF(Glutamine!$E93&gt;0,Glutamine!#REF!,"")</f>
        <v/>
      </c>
      <c r="BH101" s="244" t="str">
        <f>IF(Glutamine!$E93&gt;0,Glutamine!#REF!,"")</f>
        <v/>
      </c>
      <c r="BI101" s="244" t="str">
        <f>IF(Glutamine!$E93&gt;0,Glutamine!#REF!,"")</f>
        <v/>
      </c>
      <c r="BJ101" s="244" t="str">
        <f>IF(Glutamine!$E93&gt;0,Glutamine!#REF!,"")</f>
        <v/>
      </c>
      <c r="BK101" s="244" t="str">
        <f>IF(Glutamine!$E93&gt;0,Glutamine!#REF!,"")</f>
        <v/>
      </c>
      <c r="BL101" s="244" t="str">
        <f>IF(Glutamine!$E93&gt;0,Glutamine!#REF!,"")</f>
        <v/>
      </c>
      <c r="BM101" s="244" t="str">
        <f>IF(Glutamine!$E93&gt;0,Glutamine!#REF!,"")</f>
        <v/>
      </c>
      <c r="BN101" s="244" t="str">
        <f>IF(Glutamine!$E93&gt;0,'In Process Calc.'!B94,"")</f>
        <v/>
      </c>
      <c r="BO101" s="244" t="str">
        <f>IF(Glutamine!$E93&gt;0,'In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Glutamine</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Microsoft Office User</cp:lastModifiedBy>
  <cp:lastPrinted>2006-08-02T19:57:49Z</cp:lastPrinted>
  <dcterms:created xsi:type="dcterms:W3CDTF">1997-10-09T22:13:12Z</dcterms:created>
  <dcterms:modified xsi:type="dcterms:W3CDTF">2022-08-27T00:53:19Z</dcterms:modified>
</cp:coreProperties>
</file>